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Sempro &amp; Skripsi\Arsip Umsida\"/>
    </mc:Choice>
  </mc:AlternateContent>
  <xr:revisionPtr revIDLastSave="0" documentId="13_ncr:1_{FE330DEF-EF38-4993-80DA-05AE8D001356}" xr6:coauthVersionLast="47" xr6:coauthVersionMax="47" xr10:uidLastSave="{00000000-0000-0000-0000-000000000000}"/>
  <bookViews>
    <workbookView xWindow="-120" yWindow="-120" windowWidth="20730" windowHeight="11160" xr2:uid="{AAB92FD5-DC07-4E52-BAE9-C8A4A67CC224}"/>
  </bookViews>
  <sheets>
    <sheet name="Data Jurnal" sheetId="1" r:id="rId1"/>
    <sheet name="P. Eksponensial Smoothing" sheetId="2" r:id="rId2"/>
    <sheet name="P. Moving Average" sheetId="3" r:id="rId3"/>
    <sheet name="P. Linier Regression" sheetId="4" r:id="rId4"/>
    <sheet name="Metode DRP" sheetId="5" r:id="rId5"/>
    <sheet name="Biaya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6" l="1"/>
  <c r="E28" i="6"/>
  <c r="D28" i="6"/>
  <c r="L27" i="6"/>
  <c r="L26" i="6"/>
  <c r="L25" i="6"/>
  <c r="L24" i="6"/>
  <c r="L23" i="6"/>
  <c r="L22" i="6"/>
  <c r="L21" i="6"/>
  <c r="L28" i="6" s="1"/>
  <c r="E20" i="6"/>
  <c r="E29" i="6" s="1"/>
  <c r="D20" i="6"/>
  <c r="L19" i="6"/>
  <c r="L18" i="6"/>
  <c r="L17" i="6"/>
  <c r="L16" i="6"/>
  <c r="L15" i="6"/>
  <c r="L14" i="6"/>
  <c r="L13" i="6"/>
  <c r="L20" i="6" s="1"/>
  <c r="E12" i="6"/>
  <c r="D12" i="6"/>
  <c r="L11" i="6"/>
  <c r="L10" i="6"/>
  <c r="L9" i="6"/>
  <c r="L8" i="6"/>
  <c r="L7" i="6"/>
  <c r="L6" i="6"/>
  <c r="L5" i="6"/>
  <c r="L12" i="6" s="1"/>
  <c r="L29" i="6" s="1"/>
  <c r="BK265" i="5"/>
  <c r="AO265" i="5"/>
  <c r="S265" i="5"/>
  <c r="AU250" i="5"/>
  <c r="Y250" i="5"/>
  <c r="C250" i="5"/>
  <c r="AW249" i="5"/>
  <c r="AA249" i="5"/>
  <c r="E249" i="5"/>
  <c r="H247" i="5"/>
  <c r="BD239" i="5"/>
  <c r="AY239" i="5"/>
  <c r="AZ247" i="5" s="1"/>
  <c r="AD239" i="5"/>
  <c r="AB247" i="5" s="1"/>
  <c r="N239" i="5"/>
  <c r="O238" i="5" s="1"/>
  <c r="H239" i="5"/>
  <c r="AZ238" i="5"/>
  <c r="AZ236" i="5" s="1"/>
  <c r="I238" i="5"/>
  <c r="I236" i="5" s="1"/>
  <c r="J236" i="5" s="1"/>
  <c r="K236" i="5" s="1"/>
  <c r="L236" i="5" s="1"/>
  <c r="M236" i="5" s="1"/>
  <c r="N236" i="5" s="1"/>
  <c r="O237" i="5" s="1"/>
  <c r="I237" i="5"/>
  <c r="AY236" i="5"/>
  <c r="AZ237" i="5" s="1"/>
  <c r="AD236" i="5"/>
  <c r="AE237" i="5" s="1"/>
  <c r="AC236" i="5"/>
  <c r="H236" i="5"/>
  <c r="G236" i="5"/>
  <c r="BK227" i="5"/>
  <c r="AO227" i="5"/>
  <c r="S227" i="5"/>
  <c r="AU212" i="5"/>
  <c r="Y212" i="5"/>
  <c r="C212" i="5"/>
  <c r="AW211" i="5"/>
  <c r="AA211" i="5"/>
  <c r="E211" i="5"/>
  <c r="AZ201" i="5"/>
  <c r="AJ201" i="5"/>
  <c r="AD201" i="5"/>
  <c r="AD209" i="5" s="1"/>
  <c r="I201" i="5"/>
  <c r="AK200" i="5"/>
  <c r="AK198" i="5" s="1"/>
  <c r="AL198" i="5" s="1"/>
  <c r="AE200" i="5"/>
  <c r="AZ198" i="5"/>
  <c r="BA199" i="5" s="1"/>
  <c r="AY198" i="5"/>
  <c r="AM198" i="5"/>
  <c r="AN198" i="5" s="1"/>
  <c r="AB206" i="5" s="1"/>
  <c r="AC206" i="5" s="1"/>
  <c r="AE198" i="5"/>
  <c r="AF198" i="5" s="1"/>
  <c r="AG198" i="5" s="1"/>
  <c r="AH198" i="5" s="1"/>
  <c r="AI198" i="5" s="1"/>
  <c r="AJ198" i="5" s="1"/>
  <c r="AK199" i="5" s="1"/>
  <c r="AD198" i="5"/>
  <c r="AE199" i="5" s="1"/>
  <c r="AC198" i="5"/>
  <c r="G198" i="5"/>
  <c r="H198" i="5" s="1"/>
  <c r="I198" i="5" s="1"/>
  <c r="J199" i="5" s="1"/>
  <c r="BK189" i="5"/>
  <c r="AO189" i="5"/>
  <c r="S189" i="5"/>
  <c r="L181" i="5"/>
  <c r="AU174" i="5"/>
  <c r="Y174" i="5"/>
  <c r="C174" i="5"/>
  <c r="AW173" i="5"/>
  <c r="AA173" i="5"/>
  <c r="E173" i="5"/>
  <c r="BA171" i="5"/>
  <c r="K171" i="5"/>
  <c r="AE170" i="5"/>
  <c r="BD163" i="5"/>
  <c r="AY163" i="5"/>
  <c r="AD163" i="5"/>
  <c r="AD171" i="5" s="1"/>
  <c r="P163" i="5"/>
  <c r="Q162" i="5" s="1"/>
  <c r="H163" i="5"/>
  <c r="AZ162" i="5"/>
  <c r="AZ160" i="5" s="1"/>
  <c r="BA160" i="5" s="1"/>
  <c r="BB160" i="5" s="1"/>
  <c r="BC160" i="5" s="1"/>
  <c r="BD160" i="5" s="1"/>
  <c r="BE161" i="5" s="1"/>
  <c r="I162" i="5"/>
  <c r="I161" i="5"/>
  <c r="AY160" i="5"/>
  <c r="AZ161" i="5" s="1"/>
  <c r="AD160" i="5"/>
  <c r="AE161" i="5" s="1"/>
  <c r="AC160" i="5"/>
  <c r="J160" i="5"/>
  <c r="K160" i="5" s="1"/>
  <c r="L160" i="5" s="1"/>
  <c r="M160" i="5" s="1"/>
  <c r="N160" i="5" s="1"/>
  <c r="O160" i="5" s="1"/>
  <c r="P160" i="5" s="1"/>
  <c r="Q161" i="5" s="1"/>
  <c r="I160" i="5"/>
  <c r="H160" i="5"/>
  <c r="G160" i="5"/>
  <c r="BK151" i="5"/>
  <c r="AO151" i="5"/>
  <c r="S151" i="5"/>
  <c r="G143" i="5"/>
  <c r="H142" i="5" s="1"/>
  <c r="AM142" i="5"/>
  <c r="AD142" i="5"/>
  <c r="AU136" i="5"/>
  <c r="Y136" i="5"/>
  <c r="AC143" i="5" s="1"/>
  <c r="AL143" i="5" s="1"/>
  <c r="AJ151" i="5" s="1"/>
  <c r="AK150" i="5" s="1"/>
  <c r="C136" i="5"/>
  <c r="AW135" i="5"/>
  <c r="AA135" i="5"/>
  <c r="E135" i="5"/>
  <c r="AF133" i="5"/>
  <c r="AG132" i="5" s="1"/>
  <c r="K133" i="5"/>
  <c r="L132" i="5" s="1"/>
  <c r="AY125" i="5"/>
  <c r="AC125" i="5"/>
  <c r="AJ125" i="5" s="1"/>
  <c r="AK124" i="5" s="1"/>
  <c r="AK122" i="5" s="1"/>
  <c r="AL122" i="5" s="1"/>
  <c r="AM122" i="5" s="1"/>
  <c r="AN122" i="5" s="1"/>
  <c r="AB130" i="5" s="1"/>
  <c r="AC130" i="5" s="1"/>
  <c r="O125" i="5"/>
  <c r="P124" i="5" s="1"/>
  <c r="H125" i="5"/>
  <c r="I124" i="5" s="1"/>
  <c r="AD124" i="5"/>
  <c r="AD122" i="5" s="1"/>
  <c r="AZ123" i="5"/>
  <c r="AY122" i="5"/>
  <c r="AE122" i="5"/>
  <c r="AF122" i="5" s="1"/>
  <c r="AG122" i="5" s="1"/>
  <c r="AH122" i="5" s="1"/>
  <c r="AI122" i="5" s="1"/>
  <c r="AJ122" i="5" s="1"/>
  <c r="AK123" i="5" s="1"/>
  <c r="AC122" i="5"/>
  <c r="AD123" i="5" s="1"/>
  <c r="G122" i="5"/>
  <c r="BK113" i="5"/>
  <c r="AO113" i="5"/>
  <c r="S113" i="5"/>
  <c r="F105" i="5"/>
  <c r="M105" i="5" s="1"/>
  <c r="N104" i="5" s="1"/>
  <c r="AU98" i="5"/>
  <c r="Y98" i="5"/>
  <c r="C98" i="5"/>
  <c r="AW97" i="5"/>
  <c r="AA97" i="5"/>
  <c r="E97" i="5"/>
  <c r="AC95" i="5"/>
  <c r="F95" i="5"/>
  <c r="L95" i="5" s="1"/>
  <c r="M94" i="5"/>
  <c r="G94" i="5"/>
  <c r="AY87" i="5"/>
  <c r="AI87" i="5"/>
  <c r="AJ86" i="5" s="1"/>
  <c r="AD87" i="5"/>
  <c r="G87" i="5"/>
  <c r="M87" i="5" s="1"/>
  <c r="N86" i="5" s="1"/>
  <c r="AE86" i="5"/>
  <c r="AY84" i="5"/>
  <c r="AZ85" i="5" s="1"/>
  <c r="AC84" i="5"/>
  <c r="AD84" i="5" s="1"/>
  <c r="AE85" i="5" s="1"/>
  <c r="G84" i="5"/>
  <c r="H85" i="5" s="1"/>
  <c r="BK75" i="5"/>
  <c r="AO75" i="5"/>
  <c r="S75" i="5"/>
  <c r="AU60" i="5"/>
  <c r="Y60" i="5"/>
  <c r="C60" i="5"/>
  <c r="H67" i="5" s="1"/>
  <c r="AW59" i="5"/>
  <c r="AA59" i="5"/>
  <c r="E59" i="5"/>
  <c r="AB57" i="5"/>
  <c r="AY49" i="5"/>
  <c r="AC49" i="5"/>
  <c r="AH49" i="5" s="1"/>
  <c r="AI48" i="5" s="1"/>
  <c r="H49" i="5"/>
  <c r="AD48" i="5"/>
  <c r="AD46" i="5" s="1"/>
  <c r="AE46" i="5" s="1"/>
  <c r="AF46" i="5" s="1"/>
  <c r="AG46" i="5" s="1"/>
  <c r="AH46" i="5" s="1"/>
  <c r="AZ47" i="5"/>
  <c r="I47" i="5"/>
  <c r="AY46" i="5"/>
  <c r="AC46" i="5"/>
  <c r="AD47" i="5" s="1"/>
  <c r="H46" i="5"/>
  <c r="G46" i="5"/>
  <c r="BK37" i="5"/>
  <c r="BN265" i="5" s="1"/>
  <c r="AO37" i="5"/>
  <c r="AR265" i="5" s="1"/>
  <c r="S37" i="5"/>
  <c r="V265" i="5" s="1"/>
  <c r="AU22" i="5"/>
  <c r="Y22" i="5"/>
  <c r="C22" i="5"/>
  <c r="H37" i="5" s="1"/>
  <c r="I36" i="5" s="1"/>
  <c r="AW21" i="5"/>
  <c r="AA21" i="5"/>
  <c r="E21" i="5"/>
  <c r="BB19" i="5"/>
  <c r="BC18" i="5" s="1"/>
  <c r="BB11" i="5"/>
  <c r="BF11" i="5" s="1"/>
  <c r="BG10" i="5" s="1"/>
  <c r="AY11" i="5"/>
  <c r="AX19" i="5" s="1"/>
  <c r="AY18" i="5" s="1"/>
  <c r="AC11" i="5"/>
  <c r="AD19" i="5" s="1"/>
  <c r="H11" i="5"/>
  <c r="I10" i="5" s="1"/>
  <c r="I8" i="5" s="1"/>
  <c r="J8" i="5" s="1"/>
  <c r="K8" i="5" s="1"/>
  <c r="L8" i="5" s="1"/>
  <c r="M8" i="5" s="1"/>
  <c r="N8" i="5" s="1"/>
  <c r="O9" i="5" s="1"/>
  <c r="BC10" i="5"/>
  <c r="AZ10" i="5"/>
  <c r="AD10" i="5"/>
  <c r="AD8" i="5" s="1"/>
  <c r="AE8" i="5" s="1"/>
  <c r="AF8" i="5" s="1"/>
  <c r="AG8" i="5" s="1"/>
  <c r="AH9" i="5" s="1"/>
  <c r="I9" i="5"/>
  <c r="AZ8" i="5"/>
  <c r="BA8" i="5" s="1"/>
  <c r="BB8" i="5" s="1"/>
  <c r="BC9" i="5" s="1"/>
  <c r="AY8" i="5"/>
  <c r="AC8" i="5"/>
  <c r="AD9" i="5" s="1"/>
  <c r="H8" i="5"/>
  <c r="G8" i="5"/>
  <c r="N29" i="6" l="1"/>
  <c r="BC8" i="5"/>
  <c r="BD8" i="5" s="1"/>
  <c r="BE8" i="5" s="1"/>
  <c r="BF8" i="5" s="1"/>
  <c r="BG9" i="5" s="1"/>
  <c r="BG8" i="5"/>
  <c r="BH8" i="5" s="1"/>
  <c r="BI8" i="5" s="1"/>
  <c r="BJ8" i="5" s="1"/>
  <c r="AX16" i="5" s="1"/>
  <c r="AY17" i="5" s="1"/>
  <c r="AE18" i="5"/>
  <c r="AH19" i="5"/>
  <c r="AE29" i="5"/>
  <c r="AI47" i="5"/>
  <c r="AI46" i="5"/>
  <c r="AJ46" i="5" s="1"/>
  <c r="AK46" i="5" s="1"/>
  <c r="AL46" i="5" s="1"/>
  <c r="AM46" i="5" s="1"/>
  <c r="AN46" i="5" s="1"/>
  <c r="AB54" i="5" s="1"/>
  <c r="AC55" i="5" s="1"/>
  <c r="AD130" i="5"/>
  <c r="AE130" i="5" s="1"/>
  <c r="AF130" i="5" s="1"/>
  <c r="AG131" i="5" s="1"/>
  <c r="AZ9" i="5"/>
  <c r="N11" i="5"/>
  <c r="O10" i="5" s="1"/>
  <c r="O8" i="5" s="1"/>
  <c r="P8" i="5" s="1"/>
  <c r="Q8" i="5" s="1"/>
  <c r="R8" i="5" s="1"/>
  <c r="F16" i="5" s="1"/>
  <c r="G16" i="5" s="1"/>
  <c r="G19" i="5"/>
  <c r="M37" i="5"/>
  <c r="S46" i="5"/>
  <c r="H57" i="5"/>
  <c r="I48" i="5"/>
  <c r="I46" i="5" s="1"/>
  <c r="J46" i="5" s="1"/>
  <c r="K46" i="5" s="1"/>
  <c r="L46" i="5" s="1"/>
  <c r="M46" i="5" s="1"/>
  <c r="N46" i="5" s="1"/>
  <c r="O47" i="5" s="1"/>
  <c r="N49" i="5"/>
  <c r="O48" i="5" s="1"/>
  <c r="O46" i="5" s="1"/>
  <c r="P46" i="5" s="1"/>
  <c r="Q46" i="5" s="1"/>
  <c r="R46" i="5" s="1"/>
  <c r="F54" i="5" s="1"/>
  <c r="G54" i="5" s="1"/>
  <c r="AB105" i="5"/>
  <c r="AD94" i="5"/>
  <c r="AH95" i="5"/>
  <c r="AI94" i="5" s="1"/>
  <c r="AG130" i="5"/>
  <c r="AH130" i="5" s="1"/>
  <c r="AI130" i="5" s="1"/>
  <c r="AJ130" i="5" s="1"/>
  <c r="AK130" i="5" s="1"/>
  <c r="AL130" i="5" s="1"/>
  <c r="AM130" i="5" s="1"/>
  <c r="AN130" i="5" s="1"/>
  <c r="AB140" i="5" s="1"/>
  <c r="AC140" i="5" s="1"/>
  <c r="F189" i="5"/>
  <c r="M180" i="5"/>
  <c r="AX29" i="5"/>
  <c r="AB67" i="5"/>
  <c r="AH57" i="5"/>
  <c r="AI56" i="5" s="1"/>
  <c r="AC56" i="5"/>
  <c r="AC54" i="5" s="1"/>
  <c r="AE84" i="5"/>
  <c r="AF84" i="5" s="1"/>
  <c r="AG84" i="5" s="1"/>
  <c r="AH84" i="5" s="1"/>
  <c r="AI84" i="5" s="1"/>
  <c r="G104" i="5"/>
  <c r="AD140" i="5"/>
  <c r="AE140" i="5" s="1"/>
  <c r="AF140" i="5" s="1"/>
  <c r="AG140" i="5" s="1"/>
  <c r="AH140" i="5" s="1"/>
  <c r="AI140" i="5" s="1"/>
  <c r="AJ140" i="5" s="1"/>
  <c r="AK140" i="5" s="1"/>
  <c r="AL140" i="5" s="1"/>
  <c r="AM141" i="5" s="1"/>
  <c r="Q160" i="5"/>
  <c r="R160" i="5" s="1"/>
  <c r="F168" i="5" s="1"/>
  <c r="G168" i="5" s="1"/>
  <c r="AG11" i="5"/>
  <c r="BF19" i="5"/>
  <c r="BG18" i="5" s="1"/>
  <c r="AX57" i="5"/>
  <c r="AZ48" i="5"/>
  <c r="AZ46" i="5" s="1"/>
  <c r="BA46" i="5" s="1"/>
  <c r="BB46" i="5" s="1"/>
  <c r="BC46" i="5" s="1"/>
  <c r="BD46" i="5" s="1"/>
  <c r="BE46" i="5" s="1"/>
  <c r="BF47" i="5" s="1"/>
  <c r="BE49" i="5"/>
  <c r="BF48" i="5" s="1"/>
  <c r="BF46" i="5" s="1"/>
  <c r="BG46" i="5" s="1"/>
  <c r="BH46" i="5" s="1"/>
  <c r="BI46" i="5" s="1"/>
  <c r="BJ46" i="5" s="1"/>
  <c r="AX54" i="5" s="1"/>
  <c r="AY55" i="5" s="1"/>
  <c r="H75" i="5"/>
  <c r="I66" i="5"/>
  <c r="N67" i="5"/>
  <c r="O66" i="5" s="1"/>
  <c r="H122" i="5"/>
  <c r="I123" i="5" s="1"/>
  <c r="P122" i="5"/>
  <c r="Q122" i="5" s="1"/>
  <c r="R122" i="5" s="1"/>
  <c r="F130" i="5" s="1"/>
  <c r="G130" i="5" s="1"/>
  <c r="AZ181" i="5"/>
  <c r="BB170" i="5"/>
  <c r="BF171" i="5"/>
  <c r="BG170" i="5" s="1"/>
  <c r="AD206" i="5"/>
  <c r="AE207" i="5" s="1"/>
  <c r="BA236" i="5"/>
  <c r="BB236" i="5" s="1"/>
  <c r="BC236" i="5" s="1"/>
  <c r="BD236" i="5" s="1"/>
  <c r="BE237" i="5" s="1"/>
  <c r="BD247" i="5"/>
  <c r="AZ257" i="5"/>
  <c r="BA246" i="5"/>
  <c r="BA95" i="5"/>
  <c r="BC87" i="5"/>
  <c r="S160" i="5"/>
  <c r="BI163" i="5"/>
  <c r="BJ162" i="5" s="1"/>
  <c r="BE162" i="5"/>
  <c r="BE160" i="5" s="1"/>
  <c r="BF160" i="5" s="1"/>
  <c r="BG160" i="5" s="1"/>
  <c r="BH160" i="5" s="1"/>
  <c r="BI160" i="5" s="1"/>
  <c r="BJ161" i="5" s="1"/>
  <c r="AO198" i="5"/>
  <c r="BA200" i="5"/>
  <c r="BA198" i="5" s="1"/>
  <c r="BB198" i="5" s="1"/>
  <c r="BC198" i="5" s="1"/>
  <c r="BD198" i="5" s="1"/>
  <c r="BE198" i="5" s="1"/>
  <c r="BF199" i="5" s="1"/>
  <c r="BE201" i="5"/>
  <c r="H86" i="5"/>
  <c r="H84" i="5" s="1"/>
  <c r="I84" i="5" s="1"/>
  <c r="J84" i="5" s="1"/>
  <c r="K84" i="5" s="1"/>
  <c r="L84" i="5" s="1"/>
  <c r="M84" i="5" s="1"/>
  <c r="N85" i="5" s="1"/>
  <c r="AZ86" i="5"/>
  <c r="AZ84" i="5" s="1"/>
  <c r="BA84" i="5" s="1"/>
  <c r="BB84" i="5" s="1"/>
  <c r="BC84" i="5" s="1"/>
  <c r="BD85" i="5" s="1"/>
  <c r="BA133" i="5"/>
  <c r="AZ124" i="5"/>
  <c r="AZ122" i="5" s="1"/>
  <c r="BA122" i="5" s="1"/>
  <c r="BB122" i="5" s="1"/>
  <c r="BC122" i="5" s="1"/>
  <c r="BD122" i="5" s="1"/>
  <c r="BE122" i="5" s="1"/>
  <c r="BF122" i="5" s="1"/>
  <c r="BG123" i="5" s="1"/>
  <c r="I122" i="5"/>
  <c r="J122" i="5" s="1"/>
  <c r="K122" i="5" s="1"/>
  <c r="L122" i="5" s="1"/>
  <c r="M122" i="5" s="1"/>
  <c r="N122" i="5" s="1"/>
  <c r="O122" i="5" s="1"/>
  <c r="P123" i="5" s="1"/>
  <c r="BF125" i="5"/>
  <c r="BG124" i="5" s="1"/>
  <c r="Q143" i="5"/>
  <c r="AI171" i="5"/>
  <c r="AJ170" i="5" s="1"/>
  <c r="AC181" i="5"/>
  <c r="L170" i="5"/>
  <c r="Q171" i="5"/>
  <c r="R170" i="5" s="1"/>
  <c r="J200" i="5"/>
  <c r="J198" i="5" s="1"/>
  <c r="K198" i="5" s="1"/>
  <c r="L198" i="5" s="1"/>
  <c r="M198" i="5" s="1"/>
  <c r="N198" i="5" s="1"/>
  <c r="O198" i="5" s="1"/>
  <c r="P198" i="5" s="1"/>
  <c r="Q199" i="5" s="1"/>
  <c r="P201" i="5"/>
  <c r="Q200" i="5" s="1"/>
  <c r="Q198" i="5" s="1"/>
  <c r="R198" i="5" s="1"/>
  <c r="F206" i="5" s="1"/>
  <c r="G206" i="5" s="1"/>
  <c r="M247" i="5"/>
  <c r="N246" i="5" s="1"/>
  <c r="G257" i="5"/>
  <c r="I246" i="5"/>
  <c r="AO122" i="5"/>
  <c r="AE162" i="5"/>
  <c r="AE160" i="5" s="1"/>
  <c r="AF160" i="5" s="1"/>
  <c r="AG160" i="5" s="1"/>
  <c r="AH160" i="5" s="1"/>
  <c r="AI160" i="5" s="1"/>
  <c r="AJ160" i="5" s="1"/>
  <c r="AK161" i="5" s="1"/>
  <c r="AJ163" i="5"/>
  <c r="AK162" i="5" s="1"/>
  <c r="AD219" i="5"/>
  <c r="AE208" i="5"/>
  <c r="AJ209" i="5"/>
  <c r="AK208" i="5" s="1"/>
  <c r="K209" i="5"/>
  <c r="S198" i="5"/>
  <c r="AO236" i="5"/>
  <c r="BH239" i="5"/>
  <c r="BI238" i="5" s="1"/>
  <c r="BE238" i="5"/>
  <c r="BE236" i="5" s="1"/>
  <c r="BF236" i="5" s="1"/>
  <c r="BG236" i="5" s="1"/>
  <c r="BH236" i="5" s="1"/>
  <c r="BI237" i="5" s="1"/>
  <c r="O236" i="5"/>
  <c r="P236" i="5" s="1"/>
  <c r="Q236" i="5" s="1"/>
  <c r="R236" i="5" s="1"/>
  <c r="F244" i="5" s="1"/>
  <c r="G244" i="5" s="1"/>
  <c r="AH247" i="5"/>
  <c r="AC246" i="5"/>
  <c r="AE238" i="5"/>
  <c r="AE236" i="5" s="1"/>
  <c r="AF236" i="5" s="1"/>
  <c r="AG236" i="5" s="1"/>
  <c r="AH236" i="5" s="1"/>
  <c r="AI236" i="5" s="1"/>
  <c r="AJ237" i="5" s="1"/>
  <c r="AI239" i="5"/>
  <c r="AJ238" i="5" s="1"/>
  <c r="AJ236" i="5" s="1"/>
  <c r="AK236" i="5" s="1"/>
  <c r="AL236" i="5" s="1"/>
  <c r="AM236" i="5" s="1"/>
  <c r="AN236" i="5" s="1"/>
  <c r="AB244" i="5" s="1"/>
  <c r="AC245" i="5" s="1"/>
  <c r="AD141" i="5" l="1"/>
  <c r="AO140" i="5"/>
  <c r="H54" i="5"/>
  <c r="I55" i="5" s="1"/>
  <c r="Q37" i="5"/>
  <c r="R36" i="5" s="1"/>
  <c r="N36" i="5"/>
  <c r="N84" i="5"/>
  <c r="O84" i="5" s="1"/>
  <c r="P84" i="5" s="1"/>
  <c r="Q84" i="5" s="1"/>
  <c r="R84" i="5" s="1"/>
  <c r="F92" i="5" s="1"/>
  <c r="AJ29" i="5"/>
  <c r="AK28" i="5" s="1"/>
  <c r="AF28" i="5"/>
  <c r="AC37" i="5"/>
  <c r="R142" i="5"/>
  <c r="N151" i="5"/>
  <c r="O150" i="5" s="1"/>
  <c r="BF95" i="5"/>
  <c r="BG94" i="5" s="1"/>
  <c r="AX105" i="5"/>
  <c r="BB94" i="5"/>
  <c r="BH247" i="5"/>
  <c r="BI246" i="5" s="1"/>
  <c r="BE246" i="5"/>
  <c r="AH105" i="5"/>
  <c r="AC104" i="5"/>
  <c r="BK8" i="5"/>
  <c r="H244" i="5"/>
  <c r="I245" i="5" s="1"/>
  <c r="H206" i="5"/>
  <c r="I206" i="5" s="1"/>
  <c r="J206" i="5" s="1"/>
  <c r="K206" i="5" s="1"/>
  <c r="L207" i="5" s="1"/>
  <c r="BH133" i="5"/>
  <c r="BI132" i="5" s="1"/>
  <c r="BB132" i="5"/>
  <c r="BB143" i="5"/>
  <c r="S122" i="5"/>
  <c r="AH10" i="5"/>
  <c r="AH8" i="5" s="1"/>
  <c r="AK11" i="5"/>
  <c r="AL10" i="5" s="1"/>
  <c r="AI54" i="5"/>
  <c r="AJ54" i="5" s="1"/>
  <c r="AK54" i="5" s="1"/>
  <c r="AL54" i="5" s="1"/>
  <c r="AM54" i="5" s="1"/>
  <c r="AN54" i="5" s="1"/>
  <c r="AB64" i="5" s="1"/>
  <c r="AC65" i="5" s="1"/>
  <c r="S236" i="5"/>
  <c r="AC227" i="5"/>
  <c r="AI219" i="5"/>
  <c r="AJ218" i="5" s="1"/>
  <c r="AE218" i="5"/>
  <c r="I244" i="5"/>
  <c r="J244" i="5" s="1"/>
  <c r="K244" i="5" s="1"/>
  <c r="L244" i="5" s="1"/>
  <c r="M244" i="5" s="1"/>
  <c r="N245" i="5" s="1"/>
  <c r="AB189" i="5"/>
  <c r="AI181" i="5"/>
  <c r="AJ180" i="5" s="1"/>
  <c r="AD180" i="5"/>
  <c r="BK122" i="5"/>
  <c r="AO46" i="5"/>
  <c r="AM140" i="5"/>
  <c r="AN140" i="5" s="1"/>
  <c r="AB148" i="5" s="1"/>
  <c r="AC148" i="5" s="1"/>
  <c r="H113" i="5"/>
  <c r="AC75" i="5"/>
  <c r="AC66" i="5"/>
  <c r="AI67" i="5"/>
  <c r="AJ66" i="5" s="1"/>
  <c r="L19" i="5"/>
  <c r="H18" i="5"/>
  <c r="H16" i="5" s="1"/>
  <c r="I16" i="5" s="1"/>
  <c r="J16" i="5" s="1"/>
  <c r="K16" i="5" s="1"/>
  <c r="L16" i="5" s="1"/>
  <c r="M17" i="5" s="1"/>
  <c r="J29" i="5"/>
  <c r="AO130" i="5"/>
  <c r="AM19" i="5"/>
  <c r="AN18" i="5" s="1"/>
  <c r="AI18" i="5"/>
  <c r="S8" i="5"/>
  <c r="AE257" i="5"/>
  <c r="AI246" i="5"/>
  <c r="AL247" i="5"/>
  <c r="AM246" i="5" s="1"/>
  <c r="H130" i="5"/>
  <c r="I130" i="5" s="1"/>
  <c r="J130" i="5" s="1"/>
  <c r="K130" i="5" s="1"/>
  <c r="I74" i="5"/>
  <c r="M75" i="5"/>
  <c r="N74" i="5" s="1"/>
  <c r="AD54" i="5"/>
  <c r="AE54" i="5" s="1"/>
  <c r="AF54" i="5" s="1"/>
  <c r="AG54" i="5" s="1"/>
  <c r="AH54" i="5" s="1"/>
  <c r="AI55" i="5" s="1"/>
  <c r="AY37" i="5"/>
  <c r="BB29" i="5"/>
  <c r="AY28" i="5"/>
  <c r="AE206" i="5"/>
  <c r="AF206" i="5" s="1"/>
  <c r="AG206" i="5" s="1"/>
  <c r="AH206" i="5" s="1"/>
  <c r="AI206" i="5" s="1"/>
  <c r="AJ206" i="5" s="1"/>
  <c r="AK207" i="5" s="1"/>
  <c r="BG122" i="5"/>
  <c r="BH122" i="5" s="1"/>
  <c r="BI122" i="5" s="1"/>
  <c r="BJ122" i="5" s="1"/>
  <c r="AX130" i="5" s="1"/>
  <c r="AY130" i="5" s="1"/>
  <c r="AC244" i="5"/>
  <c r="BI236" i="5"/>
  <c r="L208" i="5"/>
  <c r="F219" i="5"/>
  <c r="AK160" i="5"/>
  <c r="AL160" i="5" s="1"/>
  <c r="AM160" i="5" s="1"/>
  <c r="AN160" i="5" s="1"/>
  <c r="AB168" i="5" s="1"/>
  <c r="AC168" i="5" s="1"/>
  <c r="I265" i="5"/>
  <c r="L257" i="5"/>
  <c r="H256" i="5"/>
  <c r="BK198" i="5"/>
  <c r="AX209" i="5"/>
  <c r="BF200" i="5"/>
  <c r="BF198" i="5" s="1"/>
  <c r="BG198" i="5" s="1"/>
  <c r="BH198" i="5" s="1"/>
  <c r="BI198" i="5" s="1"/>
  <c r="BJ198" i="5" s="1"/>
  <c r="AX206" i="5" s="1"/>
  <c r="AY207" i="5" s="1"/>
  <c r="BJ160" i="5"/>
  <c r="BD86" i="5"/>
  <c r="BD84" i="5" s="1"/>
  <c r="BH87" i="5"/>
  <c r="BI86" i="5" s="1"/>
  <c r="BE257" i="5"/>
  <c r="BA256" i="5"/>
  <c r="BA265" i="5"/>
  <c r="AX189" i="5"/>
  <c r="BA180" i="5"/>
  <c r="BE181" i="5"/>
  <c r="BF180" i="5" s="1"/>
  <c r="BC57" i="5"/>
  <c r="AY56" i="5"/>
  <c r="AY54" i="5" s="1"/>
  <c r="H168" i="5"/>
  <c r="I168" i="5" s="1"/>
  <c r="J168" i="5" s="1"/>
  <c r="K168" i="5" s="1"/>
  <c r="L169" i="5" s="1"/>
  <c r="AJ85" i="5"/>
  <c r="AJ84" i="5"/>
  <c r="BK46" i="5"/>
  <c r="L189" i="5"/>
  <c r="M188" i="5" s="1"/>
  <c r="G188" i="5"/>
  <c r="N57" i="5"/>
  <c r="O56" i="5" s="1"/>
  <c r="I56" i="5"/>
  <c r="I54" i="5" s="1"/>
  <c r="J54" i="5" s="1"/>
  <c r="K54" i="5" s="1"/>
  <c r="L54" i="5" s="1"/>
  <c r="M54" i="5" s="1"/>
  <c r="N54" i="5" s="1"/>
  <c r="O55" i="5" s="1"/>
  <c r="H17" i="5"/>
  <c r="AY16" i="5"/>
  <c r="AB265" i="5" l="1"/>
  <c r="AF256" i="5"/>
  <c r="AJ257" i="5"/>
  <c r="AK256" i="5" s="1"/>
  <c r="N244" i="5"/>
  <c r="O244" i="5" s="1"/>
  <c r="P244" i="5" s="1"/>
  <c r="Q244" i="5" s="1"/>
  <c r="R244" i="5" s="1"/>
  <c r="F254" i="5" s="1"/>
  <c r="G254" i="5" s="1"/>
  <c r="M219" i="5"/>
  <c r="N218" i="5" s="1"/>
  <c r="G218" i="5"/>
  <c r="G227" i="5"/>
  <c r="BC37" i="5"/>
  <c r="AZ36" i="5"/>
  <c r="AK206" i="5"/>
  <c r="AL206" i="5" s="1"/>
  <c r="AM206" i="5" s="1"/>
  <c r="AN206" i="5" s="1"/>
  <c r="AB216" i="5" s="1"/>
  <c r="AC216" i="5" s="1"/>
  <c r="O29" i="5"/>
  <c r="P28" i="5" s="1"/>
  <c r="K28" i="5"/>
  <c r="I112" i="5"/>
  <c r="O113" i="5"/>
  <c r="P112" i="5" s="1"/>
  <c r="AH37" i="5"/>
  <c r="AD36" i="5"/>
  <c r="AZ54" i="5"/>
  <c r="BA54" i="5" s="1"/>
  <c r="BB54" i="5" s="1"/>
  <c r="BC54" i="5" s="1"/>
  <c r="BD55" i="5" s="1"/>
  <c r="AX168" i="5"/>
  <c r="AY168" i="5" s="1"/>
  <c r="BK160" i="5"/>
  <c r="AD244" i="5"/>
  <c r="AE244" i="5" s="1"/>
  <c r="AF244" i="5" s="1"/>
  <c r="AG244" i="5" s="1"/>
  <c r="AH244" i="5" s="1"/>
  <c r="AI245" i="5" s="1"/>
  <c r="G93" i="5"/>
  <c r="G92" i="5"/>
  <c r="AO206" i="5"/>
  <c r="AZ130" i="5"/>
  <c r="BA130" i="5" s="1"/>
  <c r="BB131" i="5" s="1"/>
  <c r="AO54" i="5"/>
  <c r="AD148" i="5"/>
  <c r="AE148" i="5" s="1"/>
  <c r="AF148" i="5" s="1"/>
  <c r="AG148" i="5" s="1"/>
  <c r="AH148" i="5" s="1"/>
  <c r="AI148" i="5" s="1"/>
  <c r="AJ148" i="5" s="1"/>
  <c r="AL8" i="5"/>
  <c r="AM8" i="5" s="1"/>
  <c r="AN8" i="5" s="1"/>
  <c r="AB16" i="5" s="1"/>
  <c r="AC16" i="5" s="1"/>
  <c r="AG113" i="5"/>
  <c r="AI104" i="5"/>
  <c r="AM105" i="5"/>
  <c r="AN104" i="5" s="1"/>
  <c r="BC105" i="5"/>
  <c r="AY104" i="5"/>
  <c r="AK84" i="5"/>
  <c r="AL84" i="5" s="1"/>
  <c r="AM84" i="5" s="1"/>
  <c r="AN84" i="5" s="1"/>
  <c r="AB92" i="5" s="1"/>
  <c r="AC92" i="5" s="1"/>
  <c r="AO84" i="5"/>
  <c r="AD168" i="5"/>
  <c r="BF29" i="5"/>
  <c r="BG28" i="5" s="1"/>
  <c r="BC28" i="5"/>
  <c r="AK75" i="5"/>
  <c r="AL74" i="5" s="1"/>
  <c r="AD74" i="5"/>
  <c r="S84" i="5"/>
  <c r="BC142" i="5"/>
  <c r="BC151" i="5"/>
  <c r="BD150" i="5" s="1"/>
  <c r="BI143" i="5"/>
  <c r="BJ142" i="5" s="1"/>
  <c r="AO160" i="5"/>
  <c r="BB67" i="5"/>
  <c r="BH57" i="5"/>
  <c r="BI56" i="5" s="1"/>
  <c r="BD56" i="5"/>
  <c r="BD54" i="5" s="1"/>
  <c r="BE54" i="5" s="1"/>
  <c r="BF54" i="5" s="1"/>
  <c r="BG54" i="5" s="1"/>
  <c r="BH54" i="5" s="1"/>
  <c r="BI55" i="5" s="1"/>
  <c r="BD189" i="5"/>
  <c r="AY188" i="5"/>
  <c r="BI257" i="5"/>
  <c r="BJ256" i="5" s="1"/>
  <c r="BF256" i="5"/>
  <c r="AZ16" i="5"/>
  <c r="BA16" i="5" s="1"/>
  <c r="BB16" i="5" s="1"/>
  <c r="AY208" i="5"/>
  <c r="AY206" i="5" s="1"/>
  <c r="BC209" i="5"/>
  <c r="BB219" i="5"/>
  <c r="Q257" i="5"/>
  <c r="R256" i="5" s="1"/>
  <c r="M256" i="5"/>
  <c r="L206" i="5"/>
  <c r="M206" i="5" s="1"/>
  <c r="N206" i="5" s="1"/>
  <c r="O206" i="5" s="1"/>
  <c r="P206" i="5" s="1"/>
  <c r="Q206" i="5" s="1"/>
  <c r="R206" i="5" s="1"/>
  <c r="F216" i="5" s="1"/>
  <c r="G217" i="5" s="1"/>
  <c r="O54" i="5"/>
  <c r="BB264" i="5"/>
  <c r="BE265" i="5"/>
  <c r="BE84" i="5"/>
  <c r="BF84" i="5" s="1"/>
  <c r="BG84" i="5" s="1"/>
  <c r="BH84" i="5" s="1"/>
  <c r="BI85" i="5" s="1"/>
  <c r="J264" i="5"/>
  <c r="N265" i="5"/>
  <c r="O264" i="5" s="1"/>
  <c r="BJ236" i="5"/>
  <c r="AX244" i="5" s="1"/>
  <c r="AY244" i="5" s="1"/>
  <c r="L131" i="5"/>
  <c r="L130" i="5"/>
  <c r="AI244" i="5"/>
  <c r="AJ244" i="5" s="1"/>
  <c r="AK244" i="5" s="1"/>
  <c r="AL244" i="5" s="1"/>
  <c r="AM245" i="5" s="1"/>
  <c r="Q19" i="5"/>
  <c r="R18" i="5" s="1"/>
  <c r="M18" i="5"/>
  <c r="M16" i="5" s="1"/>
  <c r="AC64" i="5"/>
  <c r="AH189" i="5"/>
  <c r="AC188" i="5"/>
  <c r="AH227" i="5"/>
  <c r="AD226" i="5"/>
  <c r="AI8" i="5"/>
  <c r="AJ8" i="5" s="1"/>
  <c r="AK8" i="5" s="1"/>
  <c r="AL9" i="5" s="1"/>
  <c r="AO8" i="5"/>
  <c r="L168" i="5"/>
  <c r="M168" i="5" s="1"/>
  <c r="N168" i="5" s="1"/>
  <c r="O168" i="5" s="1"/>
  <c r="P168" i="5" s="1"/>
  <c r="Q168" i="5" s="1"/>
  <c r="AD16" i="5" l="1"/>
  <c r="H255" i="5"/>
  <c r="R16" i="5"/>
  <c r="F26" i="5" s="1"/>
  <c r="G26" i="5" s="1"/>
  <c r="BI84" i="5"/>
  <c r="BJ84" i="5" s="1"/>
  <c r="AX92" i="5" s="1"/>
  <c r="AY92" i="5" s="1"/>
  <c r="AO244" i="5"/>
  <c r="AZ168" i="5"/>
  <c r="BA168" i="5" s="1"/>
  <c r="G216" i="5"/>
  <c r="AC264" i="5"/>
  <c r="AF265" i="5"/>
  <c r="N16" i="5"/>
  <c r="O16" i="5" s="1"/>
  <c r="P16" i="5" s="1"/>
  <c r="Q16" i="5" s="1"/>
  <c r="R17" i="5" s="1"/>
  <c r="AZ244" i="5"/>
  <c r="AZ206" i="5"/>
  <c r="BA206" i="5" s="1"/>
  <c r="BB206" i="5" s="1"/>
  <c r="BC206" i="5" s="1"/>
  <c r="BD207" i="5" s="1"/>
  <c r="H226" i="5"/>
  <c r="N227" i="5"/>
  <c r="O226" i="5" s="1"/>
  <c r="BF264" i="5"/>
  <c r="BI265" i="5"/>
  <c r="BJ264" i="5" s="1"/>
  <c r="BI54" i="5"/>
  <c r="BJ54" i="5" s="1"/>
  <c r="AX64" i="5" s="1"/>
  <c r="AY64" i="5" s="1"/>
  <c r="S244" i="5"/>
  <c r="P54" i="5"/>
  <c r="Q54" i="5" s="1"/>
  <c r="R54" i="5" s="1"/>
  <c r="F64" i="5" s="1"/>
  <c r="G64" i="5" s="1"/>
  <c r="AZ227" i="5"/>
  <c r="BC218" i="5"/>
  <c r="BG219" i="5"/>
  <c r="BH218" i="5" s="1"/>
  <c r="BC66" i="5"/>
  <c r="BG67" i="5"/>
  <c r="BH66" i="5" s="1"/>
  <c r="AZ75" i="5"/>
  <c r="AD93" i="5"/>
  <c r="AD92" i="5"/>
  <c r="AE92" i="5" s="1"/>
  <c r="AF92" i="5" s="1"/>
  <c r="AG92" i="5" s="1"/>
  <c r="AH92" i="5" s="1"/>
  <c r="AH112" i="5"/>
  <c r="AM113" i="5"/>
  <c r="AN112" i="5" s="1"/>
  <c r="AM37" i="5"/>
  <c r="AI36" i="5"/>
  <c r="S206" i="5"/>
  <c r="M130" i="5"/>
  <c r="N130" i="5" s="1"/>
  <c r="O130" i="5" s="1"/>
  <c r="P130" i="5" s="1"/>
  <c r="Q130" i="5" s="1"/>
  <c r="R130" i="5" s="1"/>
  <c r="F140" i="5" s="1"/>
  <c r="G140" i="5" s="1"/>
  <c r="AK149" i="5"/>
  <c r="AK148" i="5"/>
  <c r="AL148" i="5" s="1"/>
  <c r="AM148" i="5" s="1"/>
  <c r="AN148" i="5" s="1"/>
  <c r="AD216" i="5"/>
  <c r="AM189" i="5"/>
  <c r="AN188" i="5" s="1"/>
  <c r="AI188" i="5"/>
  <c r="R169" i="5"/>
  <c r="R168" i="5"/>
  <c r="AI226" i="5"/>
  <c r="AM227" i="5"/>
  <c r="AN226" i="5" s="1"/>
  <c r="AD64" i="5"/>
  <c r="AE64" i="5" s="1"/>
  <c r="AF64" i="5" s="1"/>
  <c r="AG64" i="5" s="1"/>
  <c r="AH64" i="5" s="1"/>
  <c r="AI64" i="5" s="1"/>
  <c r="BK236" i="5"/>
  <c r="BD208" i="5"/>
  <c r="BD206" i="5" s="1"/>
  <c r="BE206" i="5" s="1"/>
  <c r="BF206" i="5" s="1"/>
  <c r="BG206" i="5" s="1"/>
  <c r="BH206" i="5" s="1"/>
  <c r="BI207" i="5" s="1"/>
  <c r="BH209" i="5"/>
  <c r="BI208" i="5" s="1"/>
  <c r="BI206" i="5" s="1"/>
  <c r="BJ206" i="5" s="1"/>
  <c r="AX216" i="5" s="1"/>
  <c r="AY216" i="5" s="1"/>
  <c r="BC17" i="5"/>
  <c r="BC16" i="5"/>
  <c r="BI189" i="5"/>
  <c r="BJ188" i="5" s="1"/>
  <c r="BE188" i="5"/>
  <c r="AE169" i="5"/>
  <c r="AE168" i="5"/>
  <c r="BI105" i="5"/>
  <c r="BJ104" i="5" s="1"/>
  <c r="BB113" i="5"/>
  <c r="BD104" i="5"/>
  <c r="AM244" i="5"/>
  <c r="AN244" i="5" s="1"/>
  <c r="AB254" i="5" s="1"/>
  <c r="AC254" i="5" s="1"/>
  <c r="H92" i="5"/>
  <c r="I92" i="5" s="1"/>
  <c r="J92" i="5" s="1"/>
  <c r="K92" i="5" s="1"/>
  <c r="L92" i="5" s="1"/>
  <c r="BK54" i="5"/>
  <c r="BB130" i="5"/>
  <c r="BC130" i="5" s="1"/>
  <c r="BD130" i="5" s="1"/>
  <c r="BE130" i="5" s="1"/>
  <c r="BF130" i="5" s="1"/>
  <c r="BG130" i="5" s="1"/>
  <c r="BH130" i="5" s="1"/>
  <c r="BH37" i="5"/>
  <c r="BI36" i="5" s="1"/>
  <c r="BD36" i="5"/>
  <c r="H254" i="5"/>
  <c r="I254" i="5" s="1"/>
  <c r="J254" i="5" s="1"/>
  <c r="K254" i="5" s="1"/>
  <c r="L254" i="5" s="1"/>
  <c r="M255" i="5" s="1"/>
  <c r="AZ216" i="5" l="1"/>
  <c r="BA216" i="5" s="1"/>
  <c r="BB216" i="5" s="1"/>
  <c r="BC217" i="5" s="1"/>
  <c r="H64" i="5"/>
  <c r="BA245" i="5"/>
  <c r="BA244" i="5"/>
  <c r="BB244" i="5" s="1"/>
  <c r="BC244" i="5" s="1"/>
  <c r="BD244" i="5" s="1"/>
  <c r="BI131" i="5"/>
  <c r="BI130" i="5"/>
  <c r="BJ130" i="5" s="1"/>
  <c r="AX140" i="5" s="1"/>
  <c r="AY140" i="5" s="1"/>
  <c r="F178" i="5"/>
  <c r="G178" i="5" s="1"/>
  <c r="S168" i="5"/>
  <c r="BE75" i="5"/>
  <c r="BF74" i="5" s="1"/>
  <c r="BA74" i="5"/>
  <c r="BK130" i="5"/>
  <c r="BG113" i="5"/>
  <c r="BH112" i="5" s="1"/>
  <c r="BC112" i="5"/>
  <c r="AJ65" i="5"/>
  <c r="AJ64" i="5"/>
  <c r="BC216" i="5"/>
  <c r="BD216" i="5" s="1"/>
  <c r="BE216" i="5" s="1"/>
  <c r="BF216" i="5" s="1"/>
  <c r="BG216" i="5" s="1"/>
  <c r="BH217" i="5" s="1"/>
  <c r="H26" i="5"/>
  <c r="I26" i="5" s="1"/>
  <c r="J26" i="5" s="1"/>
  <c r="AD254" i="5"/>
  <c r="AE254" i="5" s="1"/>
  <c r="BD16" i="5"/>
  <c r="BE16" i="5" s="1"/>
  <c r="BF16" i="5" s="1"/>
  <c r="BK84" i="5"/>
  <c r="AN36" i="5"/>
  <c r="BA226" i="5"/>
  <c r="BE227" i="5"/>
  <c r="BF226" i="5" s="1"/>
  <c r="AZ64" i="5"/>
  <c r="BA64" i="5" s="1"/>
  <c r="BB64" i="5" s="1"/>
  <c r="BC65" i="5" s="1"/>
  <c r="S16" i="5"/>
  <c r="BB169" i="5"/>
  <c r="BB168" i="5"/>
  <c r="BC168" i="5" s="1"/>
  <c r="BD168" i="5" s="1"/>
  <c r="BE168" i="5" s="1"/>
  <c r="BF168" i="5" s="1"/>
  <c r="M93" i="5"/>
  <c r="M92" i="5"/>
  <c r="N92" i="5" s="1"/>
  <c r="O92" i="5" s="1"/>
  <c r="P92" i="5" s="1"/>
  <c r="Q92" i="5" s="1"/>
  <c r="R92" i="5" s="1"/>
  <c r="F102" i="5" s="1"/>
  <c r="H140" i="5"/>
  <c r="I140" i="5" s="1"/>
  <c r="J140" i="5" s="1"/>
  <c r="K140" i="5" s="1"/>
  <c r="L140" i="5" s="1"/>
  <c r="M140" i="5" s="1"/>
  <c r="N140" i="5" s="1"/>
  <c r="O140" i="5" s="1"/>
  <c r="P140" i="5" s="1"/>
  <c r="Q140" i="5" s="1"/>
  <c r="H141" i="5"/>
  <c r="BH216" i="5"/>
  <c r="BI216" i="5" s="1"/>
  <c r="BJ216" i="5" s="1"/>
  <c r="AX224" i="5" s="1"/>
  <c r="AY224" i="5" s="1"/>
  <c r="AZ92" i="5"/>
  <c r="BA92" i="5" s="1"/>
  <c r="AE17" i="5"/>
  <c r="AE16" i="5"/>
  <c r="AF16" i="5" s="1"/>
  <c r="AG16" i="5" s="1"/>
  <c r="AH16" i="5" s="1"/>
  <c r="AG264" i="5"/>
  <c r="AK265" i="5"/>
  <c r="AL264" i="5" s="1"/>
  <c r="AO148" i="5"/>
  <c r="AO149" i="5" s="1"/>
  <c r="AO150" i="5" s="1"/>
  <c r="AF168" i="5"/>
  <c r="AG168" i="5" s="1"/>
  <c r="AH168" i="5" s="1"/>
  <c r="AI168" i="5" s="1"/>
  <c r="AE217" i="5"/>
  <c r="AE216" i="5"/>
  <c r="S130" i="5"/>
  <c r="AI93" i="5"/>
  <c r="AI92" i="5"/>
  <c r="S54" i="5"/>
  <c r="BK206" i="5"/>
  <c r="H216" i="5"/>
  <c r="I216" i="5" s="1"/>
  <c r="J216" i="5" s="1"/>
  <c r="K216" i="5" s="1"/>
  <c r="L216" i="5" s="1"/>
  <c r="M216" i="5" s="1"/>
  <c r="M254" i="5"/>
  <c r="N254" i="5" s="1"/>
  <c r="O254" i="5" s="1"/>
  <c r="P254" i="5" s="1"/>
  <c r="Q254" i="5" s="1"/>
  <c r="N217" i="5" l="1"/>
  <c r="N216" i="5"/>
  <c r="O216" i="5" s="1"/>
  <c r="P216" i="5" s="1"/>
  <c r="Q216" i="5" s="1"/>
  <c r="R216" i="5" s="1"/>
  <c r="F224" i="5" s="1"/>
  <c r="G224" i="5" s="1"/>
  <c r="AJ92" i="5"/>
  <c r="AK92" i="5" s="1"/>
  <c r="AL92" i="5" s="1"/>
  <c r="AM92" i="5" s="1"/>
  <c r="AN92" i="5" s="1"/>
  <c r="AB102" i="5" s="1"/>
  <c r="AO92" i="5"/>
  <c r="AF255" i="5"/>
  <c r="AF254" i="5"/>
  <c r="AG254" i="5" s="1"/>
  <c r="AH254" i="5" s="1"/>
  <c r="AI254" i="5" s="1"/>
  <c r="AJ254" i="5" s="1"/>
  <c r="I65" i="5"/>
  <c r="I64" i="5"/>
  <c r="J64" i="5" s="1"/>
  <c r="K64" i="5" s="1"/>
  <c r="L64" i="5" s="1"/>
  <c r="M64" i="5" s="1"/>
  <c r="N64" i="5" s="1"/>
  <c r="S254" i="5"/>
  <c r="BB93" i="5"/>
  <c r="BB92" i="5"/>
  <c r="BF224" i="5"/>
  <c r="BG224" i="5" s="1"/>
  <c r="BH224" i="5" s="1"/>
  <c r="BI224" i="5" s="1"/>
  <c r="BJ224" i="5" s="1"/>
  <c r="BG17" i="5"/>
  <c r="BG16" i="5"/>
  <c r="AK64" i="5"/>
  <c r="AL64" i="5" s="1"/>
  <c r="AM64" i="5" s="1"/>
  <c r="AN64" i="5" s="1"/>
  <c r="AB72" i="5" s="1"/>
  <c r="AC72" i="5" s="1"/>
  <c r="BE245" i="5"/>
  <c r="BE244" i="5"/>
  <c r="S92" i="5"/>
  <c r="AI17" i="5"/>
  <c r="AI16" i="5"/>
  <c r="R141" i="5"/>
  <c r="R140" i="5"/>
  <c r="BG169" i="5"/>
  <c r="BG168" i="5"/>
  <c r="BA224" i="5"/>
  <c r="BB224" i="5" s="1"/>
  <c r="BC224" i="5" s="1"/>
  <c r="BD224" i="5" s="1"/>
  <c r="BE224" i="5" s="1"/>
  <c r="BF225" i="5" s="1"/>
  <c r="K27" i="5"/>
  <c r="K26" i="5"/>
  <c r="BK216" i="5"/>
  <c r="R255" i="5"/>
  <c r="R254" i="5"/>
  <c r="F262" i="5" s="1"/>
  <c r="G262" i="5" s="1"/>
  <c r="AJ169" i="5"/>
  <c r="AJ168" i="5"/>
  <c r="AK168" i="5" s="1"/>
  <c r="AL168" i="5" s="1"/>
  <c r="AM168" i="5" s="1"/>
  <c r="AN168" i="5" s="1"/>
  <c r="AB178" i="5" s="1"/>
  <c r="AC178" i="5" s="1"/>
  <c r="G103" i="5"/>
  <c r="G102" i="5"/>
  <c r="S216" i="5"/>
  <c r="AF216" i="5"/>
  <c r="AG216" i="5" s="1"/>
  <c r="AH216" i="5" s="1"/>
  <c r="AI216" i="5" s="1"/>
  <c r="BK224" i="5"/>
  <c r="BK225" i="5" s="1"/>
  <c r="BK226" i="5" s="1"/>
  <c r="AZ224" i="5"/>
  <c r="BA225" i="5" s="1"/>
  <c r="BC64" i="5"/>
  <c r="BD64" i="5" s="1"/>
  <c r="BE64" i="5" s="1"/>
  <c r="BF64" i="5" s="1"/>
  <c r="BG64" i="5" s="1"/>
  <c r="H178" i="5"/>
  <c r="I178" i="5" s="1"/>
  <c r="J178" i="5" s="1"/>
  <c r="K178" i="5" s="1"/>
  <c r="L178" i="5" s="1"/>
  <c r="AZ140" i="5"/>
  <c r="BA140" i="5" s="1"/>
  <c r="BB140" i="5" s="1"/>
  <c r="AJ217" i="5" l="1"/>
  <c r="AJ216" i="5"/>
  <c r="AK216" i="5" s="1"/>
  <c r="AL216" i="5" s="1"/>
  <c r="AM216" i="5" s="1"/>
  <c r="AN216" i="5" s="1"/>
  <c r="AB224" i="5" s="1"/>
  <c r="AC224" i="5" s="1"/>
  <c r="F148" i="5"/>
  <c r="G148" i="5" s="1"/>
  <c r="S140" i="5"/>
  <c r="AD73" i="5"/>
  <c r="AD72" i="5"/>
  <c r="AE72" i="5" s="1"/>
  <c r="AF72" i="5" s="1"/>
  <c r="AG72" i="5" s="1"/>
  <c r="AH72" i="5" s="1"/>
  <c r="AI72" i="5" s="1"/>
  <c r="AJ72" i="5" s="1"/>
  <c r="AK72" i="5" s="1"/>
  <c r="M179" i="5"/>
  <c r="M178" i="5"/>
  <c r="BH65" i="5"/>
  <c r="BH64" i="5"/>
  <c r="BI64" i="5" s="1"/>
  <c r="BJ64" i="5" s="1"/>
  <c r="AX72" i="5" s="1"/>
  <c r="AY72" i="5" s="1"/>
  <c r="AD179" i="5"/>
  <c r="AD178" i="5"/>
  <c r="AE178" i="5" s="1"/>
  <c r="AF178" i="5" s="1"/>
  <c r="AG178" i="5" s="1"/>
  <c r="AH178" i="5" s="1"/>
  <c r="AI178" i="5" s="1"/>
  <c r="BH16" i="5"/>
  <c r="BI16" i="5" s="1"/>
  <c r="BJ16" i="5" s="1"/>
  <c r="AX26" i="5" s="1"/>
  <c r="BK16" i="5"/>
  <c r="AC103" i="5"/>
  <c r="AC102" i="5"/>
  <c r="BC141" i="5"/>
  <c r="BC140" i="5"/>
  <c r="BD140" i="5" s="1"/>
  <c r="BE140" i="5" s="1"/>
  <c r="BF140" i="5" s="1"/>
  <c r="BG140" i="5" s="1"/>
  <c r="BH140" i="5" s="1"/>
  <c r="BI140" i="5" s="1"/>
  <c r="BK64" i="5"/>
  <c r="AO168" i="5"/>
  <c r="BH168" i="5"/>
  <c r="BI168" i="5" s="1"/>
  <c r="BJ168" i="5" s="1"/>
  <c r="AX178" i="5" s="1"/>
  <c r="AY178" i="5" s="1"/>
  <c r="BK168" i="5"/>
  <c r="AJ16" i="5"/>
  <c r="AK16" i="5" s="1"/>
  <c r="AL16" i="5" s="1"/>
  <c r="AM16" i="5" s="1"/>
  <c r="BC92" i="5"/>
  <c r="BD92" i="5" s="1"/>
  <c r="BE92" i="5" s="1"/>
  <c r="BF92" i="5" s="1"/>
  <c r="O65" i="5"/>
  <c r="O64" i="5"/>
  <c r="AK255" i="5"/>
  <c r="AK254" i="5"/>
  <c r="AL254" i="5" s="1"/>
  <c r="AM254" i="5" s="1"/>
  <c r="AN254" i="5" s="1"/>
  <c r="AB262" i="5" s="1"/>
  <c r="H225" i="5"/>
  <c r="H224" i="5"/>
  <c r="I224" i="5" s="1"/>
  <c r="J224" i="5" s="1"/>
  <c r="K224" i="5" s="1"/>
  <c r="L224" i="5" s="1"/>
  <c r="M224" i="5" s="1"/>
  <c r="N224" i="5" s="1"/>
  <c r="AO216" i="5"/>
  <c r="H102" i="5"/>
  <c r="I102" i="5" s="1"/>
  <c r="J102" i="5" s="1"/>
  <c r="K102" i="5" s="1"/>
  <c r="L102" i="5" s="1"/>
  <c r="M102" i="5" s="1"/>
  <c r="H262" i="5"/>
  <c r="I262" i="5" s="1"/>
  <c r="L26" i="5"/>
  <c r="M26" i="5" s="1"/>
  <c r="N26" i="5" s="1"/>
  <c r="O26" i="5" s="1"/>
  <c r="BF244" i="5"/>
  <c r="BG244" i="5" s="1"/>
  <c r="BH244" i="5" s="1"/>
  <c r="AO64" i="5"/>
  <c r="N103" i="5" l="1"/>
  <c r="N102" i="5"/>
  <c r="O102" i="5" s="1"/>
  <c r="P102" i="5" s="1"/>
  <c r="Q102" i="5" s="1"/>
  <c r="R102" i="5" s="1"/>
  <c r="F110" i="5" s="1"/>
  <c r="G110" i="5" s="1"/>
  <c r="AC263" i="5"/>
  <c r="AC262" i="5"/>
  <c r="AZ72" i="5"/>
  <c r="P27" i="5"/>
  <c r="P26" i="5"/>
  <c r="O225" i="5"/>
  <c r="O224" i="5"/>
  <c r="P224" i="5" s="1"/>
  <c r="Q224" i="5" s="1"/>
  <c r="R224" i="5" s="1"/>
  <c r="BG93" i="5"/>
  <c r="BG92" i="5"/>
  <c r="AZ178" i="5"/>
  <c r="BJ141" i="5"/>
  <c r="BJ140" i="5"/>
  <c r="AJ179" i="5"/>
  <c r="AJ178" i="5"/>
  <c r="AK178" i="5" s="1"/>
  <c r="AL178" i="5" s="1"/>
  <c r="AM178" i="5" s="1"/>
  <c r="AN178" i="5" s="1"/>
  <c r="AB186" i="5" s="1"/>
  <c r="AL73" i="5"/>
  <c r="AL72" i="5"/>
  <c r="AM72" i="5" s="1"/>
  <c r="AN72" i="5" s="1"/>
  <c r="H148" i="5"/>
  <c r="I148" i="5" s="1"/>
  <c r="J148" i="5" s="1"/>
  <c r="K148" i="5" s="1"/>
  <c r="L148" i="5" s="1"/>
  <c r="M148" i="5" s="1"/>
  <c r="N148" i="5" s="1"/>
  <c r="P64" i="5"/>
  <c r="Q64" i="5" s="1"/>
  <c r="R64" i="5" s="1"/>
  <c r="F72" i="5" s="1"/>
  <c r="G72" i="5" s="1"/>
  <c r="S64" i="5"/>
  <c r="AO178" i="5"/>
  <c r="N178" i="5"/>
  <c r="O178" i="5" s="1"/>
  <c r="P178" i="5" s="1"/>
  <c r="Q178" i="5" s="1"/>
  <c r="R178" i="5" s="1"/>
  <c r="F186" i="5" s="1"/>
  <c r="S178" i="5"/>
  <c r="AD225" i="5"/>
  <c r="AD224" i="5"/>
  <c r="AE224" i="5" s="1"/>
  <c r="AF224" i="5" s="1"/>
  <c r="AG224" i="5" s="1"/>
  <c r="AH224" i="5" s="1"/>
  <c r="BI245" i="5"/>
  <c r="BI244" i="5"/>
  <c r="J263" i="5"/>
  <c r="J262" i="5"/>
  <c r="AO254" i="5"/>
  <c r="S224" i="5"/>
  <c r="S225" i="5" s="1"/>
  <c r="S226" i="5" s="1"/>
  <c r="AN17" i="5"/>
  <c r="AN16" i="5"/>
  <c r="AD102" i="5"/>
  <c r="AE102" i="5" s="1"/>
  <c r="AF102" i="5" s="1"/>
  <c r="AG102" i="5" s="1"/>
  <c r="AH102" i="5" s="1"/>
  <c r="AY27" i="5"/>
  <c r="AY26" i="5"/>
  <c r="AO72" i="5"/>
  <c r="AO73" i="5" s="1"/>
  <c r="AO74" i="5" s="1"/>
  <c r="AI103" i="5" l="1"/>
  <c r="AI102" i="5"/>
  <c r="AC187" i="5"/>
  <c r="AC186" i="5"/>
  <c r="BA73" i="5"/>
  <c r="BA72" i="5"/>
  <c r="Q26" i="5"/>
  <c r="R26" i="5" s="1"/>
  <c r="F34" i="5" s="1"/>
  <c r="G34" i="5" s="1"/>
  <c r="O149" i="5"/>
  <c r="O148" i="5"/>
  <c r="P148" i="5" s="1"/>
  <c r="Q148" i="5" s="1"/>
  <c r="R148" i="5" s="1"/>
  <c r="AZ26" i="5"/>
  <c r="BA26" i="5" s="1"/>
  <c r="BB26" i="5" s="1"/>
  <c r="S148" i="5"/>
  <c r="S149" i="5" s="1"/>
  <c r="S150" i="5" s="1"/>
  <c r="BA179" i="5"/>
  <c r="BA178" i="5"/>
  <c r="H110" i="5"/>
  <c r="AD262" i="5"/>
  <c r="AE262" i="5" s="1"/>
  <c r="AF262" i="5" s="1"/>
  <c r="BJ244" i="5"/>
  <c r="AX254" i="5" s="1"/>
  <c r="AY254" i="5" s="1"/>
  <c r="BK244" i="5"/>
  <c r="AB26" i="5"/>
  <c r="AC26" i="5" s="1"/>
  <c r="AO16" i="5"/>
  <c r="K262" i="5"/>
  <c r="L262" i="5" s="1"/>
  <c r="M262" i="5" s="1"/>
  <c r="N262" i="5" s="1"/>
  <c r="AI225" i="5"/>
  <c r="AI224" i="5"/>
  <c r="G187" i="5"/>
  <c r="G186" i="5"/>
  <c r="H72" i="5"/>
  <c r="AX148" i="5"/>
  <c r="AY148" i="5" s="1"/>
  <c r="BK140" i="5"/>
  <c r="BH92" i="5"/>
  <c r="BI92" i="5" s="1"/>
  <c r="BJ92" i="5" s="1"/>
  <c r="AX102" i="5" s="1"/>
  <c r="BK92" i="5"/>
  <c r="S102" i="5"/>
  <c r="AZ148" i="5" l="1"/>
  <c r="BA148" i="5" s="1"/>
  <c r="BB148" i="5" s="1"/>
  <c r="BC148" i="5" s="1"/>
  <c r="H34" i="5"/>
  <c r="I111" i="5"/>
  <c r="I110" i="5"/>
  <c r="BB72" i="5"/>
  <c r="BC72" i="5" s="1"/>
  <c r="BD72" i="5" s="1"/>
  <c r="BE72" i="5" s="1"/>
  <c r="AY103" i="5"/>
  <c r="AY102" i="5"/>
  <c r="I73" i="5"/>
  <c r="I72" i="5"/>
  <c r="AD26" i="5"/>
  <c r="AE26" i="5" s="1"/>
  <c r="AG263" i="5"/>
  <c r="AG262" i="5"/>
  <c r="AH262" i="5" s="1"/>
  <c r="AI262" i="5" s="1"/>
  <c r="AJ262" i="5" s="1"/>
  <c r="AK262" i="5" s="1"/>
  <c r="BB178" i="5"/>
  <c r="BC178" i="5" s="1"/>
  <c r="BD178" i="5" s="1"/>
  <c r="BE178" i="5" s="1"/>
  <c r="O263" i="5"/>
  <c r="O262" i="5"/>
  <c r="P262" i="5" s="1"/>
  <c r="Q262" i="5" s="1"/>
  <c r="R262" i="5" s="1"/>
  <c r="AJ224" i="5"/>
  <c r="AK224" i="5" s="1"/>
  <c r="AL224" i="5" s="1"/>
  <c r="AM224" i="5" s="1"/>
  <c r="AZ254" i="5"/>
  <c r="AJ102" i="5"/>
  <c r="AK102" i="5" s="1"/>
  <c r="AL102" i="5" s="1"/>
  <c r="AM102" i="5" s="1"/>
  <c r="H186" i="5"/>
  <c r="I186" i="5" s="1"/>
  <c r="J186" i="5" s="1"/>
  <c r="K186" i="5" s="1"/>
  <c r="L186" i="5" s="1"/>
  <c r="BC27" i="5"/>
  <c r="BC26" i="5"/>
  <c r="S26" i="5"/>
  <c r="AD186" i="5"/>
  <c r="AE186" i="5" s="1"/>
  <c r="AF186" i="5" s="1"/>
  <c r="AG186" i="5" s="1"/>
  <c r="AH186" i="5" s="1"/>
  <c r="BA255" i="5" l="1"/>
  <c r="BA254" i="5"/>
  <c r="BB254" i="5" s="1"/>
  <c r="BC254" i="5" s="1"/>
  <c r="BD254" i="5" s="1"/>
  <c r="BE254" i="5" s="1"/>
  <c r="BF179" i="5"/>
  <c r="BF178" i="5"/>
  <c r="BG178" i="5" s="1"/>
  <c r="BH178" i="5" s="1"/>
  <c r="BI178" i="5" s="1"/>
  <c r="BJ178" i="5" s="1"/>
  <c r="AX186" i="5" s="1"/>
  <c r="AI187" i="5"/>
  <c r="AI186" i="5"/>
  <c r="AL263" i="5"/>
  <c r="AL262" i="5"/>
  <c r="BF73" i="5"/>
  <c r="BF72" i="5"/>
  <c r="BD149" i="5"/>
  <c r="BD148" i="5"/>
  <c r="BE148" i="5" s="1"/>
  <c r="BF148" i="5" s="1"/>
  <c r="BG148" i="5" s="1"/>
  <c r="BH148" i="5" s="1"/>
  <c r="BI148" i="5" s="1"/>
  <c r="BJ148" i="5" s="1"/>
  <c r="I35" i="5"/>
  <c r="I34" i="5"/>
  <c r="J34" i="5" s="1"/>
  <c r="K34" i="5" s="1"/>
  <c r="L34" i="5" s="1"/>
  <c r="M34" i="5" s="1"/>
  <c r="J72" i="5"/>
  <c r="K72" i="5" s="1"/>
  <c r="L72" i="5" s="1"/>
  <c r="M72" i="5" s="1"/>
  <c r="S262" i="5"/>
  <c r="S263" i="5" s="1"/>
  <c r="S264" i="5" s="1"/>
  <c r="BD26" i="5"/>
  <c r="BE26" i="5" s="1"/>
  <c r="BF26" i="5" s="1"/>
  <c r="M187" i="5"/>
  <c r="M186" i="5"/>
  <c r="AN103" i="5"/>
  <c r="AN102" i="5"/>
  <c r="AN225" i="5"/>
  <c r="AN224" i="5"/>
  <c r="AO224" i="5" s="1"/>
  <c r="AO225" i="5" s="1"/>
  <c r="AO226" i="5" s="1"/>
  <c r="BK178" i="5"/>
  <c r="AF27" i="5"/>
  <c r="AF26" i="5"/>
  <c r="AZ102" i="5"/>
  <c r="BA102" i="5" s="1"/>
  <c r="BB102" i="5" s="1"/>
  <c r="BC102" i="5" s="1"/>
  <c r="J110" i="5"/>
  <c r="K110" i="5" s="1"/>
  <c r="L110" i="5" s="1"/>
  <c r="M110" i="5" s="1"/>
  <c r="N110" i="5" s="1"/>
  <c r="O110" i="5" s="1"/>
  <c r="BK148" i="5"/>
  <c r="BK149" i="5" s="1"/>
  <c r="BK150" i="5" s="1"/>
  <c r="AM262" i="5" l="1"/>
  <c r="AN262" i="5" s="1"/>
  <c r="AO262" i="5"/>
  <c r="AO263" i="5" s="1"/>
  <c r="AO264" i="5" s="1"/>
  <c r="N186" i="5"/>
  <c r="O186" i="5" s="1"/>
  <c r="P186" i="5" s="1"/>
  <c r="Q186" i="5" s="1"/>
  <c r="R186" i="5" s="1"/>
  <c r="N35" i="5"/>
  <c r="N34" i="5"/>
  <c r="BG72" i="5"/>
  <c r="BH72" i="5" s="1"/>
  <c r="BI72" i="5" s="1"/>
  <c r="BJ72" i="5" s="1"/>
  <c r="AG26" i="5"/>
  <c r="AH26" i="5" s="1"/>
  <c r="AI26" i="5" s="1"/>
  <c r="AJ26" i="5" s="1"/>
  <c r="AJ186" i="5"/>
  <c r="AK186" i="5" s="1"/>
  <c r="AL186" i="5" s="1"/>
  <c r="AM186" i="5" s="1"/>
  <c r="BF255" i="5"/>
  <c r="BF254" i="5"/>
  <c r="BD103" i="5"/>
  <c r="BD102" i="5"/>
  <c r="BE102" i="5" s="1"/>
  <c r="BF102" i="5" s="1"/>
  <c r="BG102" i="5" s="1"/>
  <c r="BH102" i="5" s="1"/>
  <c r="BI102" i="5" s="1"/>
  <c r="BG27" i="5"/>
  <c r="BG26" i="5"/>
  <c r="BH26" i="5" s="1"/>
  <c r="BI26" i="5" s="1"/>
  <c r="BJ26" i="5" s="1"/>
  <c r="AX34" i="5" s="1"/>
  <c r="AY34" i="5" s="1"/>
  <c r="AY187" i="5"/>
  <c r="AY186" i="5"/>
  <c r="P111" i="5"/>
  <c r="P110" i="5"/>
  <c r="Q110" i="5" s="1"/>
  <c r="R110" i="5" s="1"/>
  <c r="AB110" i="5"/>
  <c r="AC110" i="5" s="1"/>
  <c r="AO102" i="5"/>
  <c r="BK26" i="5"/>
  <c r="N73" i="5"/>
  <c r="N72" i="5"/>
  <c r="O72" i="5" s="1"/>
  <c r="P72" i="5" s="1"/>
  <c r="Q72" i="5" s="1"/>
  <c r="R72" i="5" s="1"/>
  <c r="AD110" i="5" l="1"/>
  <c r="AE110" i="5" s="1"/>
  <c r="AF110" i="5" s="1"/>
  <c r="AG110" i="5" s="1"/>
  <c r="AZ186" i="5"/>
  <c r="BA186" i="5" s="1"/>
  <c r="BB186" i="5" s="1"/>
  <c r="BC186" i="5" s="1"/>
  <c r="BD186" i="5" s="1"/>
  <c r="AK27" i="5"/>
  <c r="AK26" i="5"/>
  <c r="AN187" i="5"/>
  <c r="AN186" i="5"/>
  <c r="AO186" i="5" s="1"/>
  <c r="AO187" i="5" s="1"/>
  <c r="AO188" i="5" s="1"/>
  <c r="S110" i="5"/>
  <c r="S111" i="5" s="1"/>
  <c r="S112" i="5" s="1"/>
  <c r="BJ103" i="5"/>
  <c r="BJ102" i="5"/>
  <c r="O34" i="5"/>
  <c r="P34" i="5" s="1"/>
  <c r="Q34" i="5" s="1"/>
  <c r="AZ35" i="5"/>
  <c r="AZ34" i="5"/>
  <c r="BA34" i="5" s="1"/>
  <c r="BB34" i="5" s="1"/>
  <c r="BC34" i="5" s="1"/>
  <c r="BG254" i="5"/>
  <c r="BH254" i="5" s="1"/>
  <c r="BI254" i="5" s="1"/>
  <c r="S72" i="5"/>
  <c r="S73" i="5" s="1"/>
  <c r="S74" i="5" s="1"/>
  <c r="BK72" i="5"/>
  <c r="BK73" i="5" s="1"/>
  <c r="BK74" i="5" s="1"/>
  <c r="S186" i="5"/>
  <c r="S187" i="5" s="1"/>
  <c r="S188" i="5" s="1"/>
  <c r="BJ255" i="5" l="1"/>
  <c r="BJ254" i="5"/>
  <c r="BD35" i="5"/>
  <c r="BD34" i="5"/>
  <c r="BE34" i="5" s="1"/>
  <c r="BF34" i="5" s="1"/>
  <c r="BG34" i="5" s="1"/>
  <c r="BH34" i="5" s="1"/>
  <c r="AL26" i="5"/>
  <c r="AM26" i="5" s="1"/>
  <c r="AN26" i="5" s="1"/>
  <c r="AB34" i="5" s="1"/>
  <c r="AC34" i="5" s="1"/>
  <c r="AO26" i="5"/>
  <c r="AH111" i="5"/>
  <c r="AH110" i="5"/>
  <c r="AI110" i="5" s="1"/>
  <c r="AJ110" i="5" s="1"/>
  <c r="AK110" i="5" s="1"/>
  <c r="AL110" i="5" s="1"/>
  <c r="AM110" i="5" s="1"/>
  <c r="AX110" i="5"/>
  <c r="AY110" i="5" s="1"/>
  <c r="BK102" i="5"/>
  <c r="BE187" i="5"/>
  <c r="BE186" i="5"/>
  <c r="BF186" i="5" s="1"/>
  <c r="BG186" i="5" s="1"/>
  <c r="BH186" i="5" s="1"/>
  <c r="BI186" i="5" s="1"/>
  <c r="R35" i="5"/>
  <c r="R34" i="5"/>
  <c r="S34" i="5" s="1"/>
  <c r="S35" i="5" s="1"/>
  <c r="S36" i="5" s="1"/>
  <c r="V264" i="5" s="1"/>
  <c r="BJ187" i="5" l="1"/>
  <c r="BJ186" i="5"/>
  <c r="BI35" i="5"/>
  <c r="BI34" i="5"/>
  <c r="BJ34" i="5" s="1"/>
  <c r="AX262" i="5"/>
  <c r="AY262" i="5" s="1"/>
  <c r="BK254" i="5"/>
  <c r="AN111" i="5"/>
  <c r="AN110" i="5"/>
  <c r="AO110" i="5"/>
  <c r="AO111" i="5" s="1"/>
  <c r="AO112" i="5" s="1"/>
  <c r="BK186" i="5"/>
  <c r="BK187" i="5" s="1"/>
  <c r="BK188" i="5" s="1"/>
  <c r="AZ110" i="5"/>
  <c r="BA110" i="5" s="1"/>
  <c r="BB110" i="5" s="1"/>
  <c r="AD35" i="5"/>
  <c r="AD34" i="5"/>
  <c r="AE34" i="5" s="1"/>
  <c r="AF34" i="5" s="1"/>
  <c r="AG34" i="5" s="1"/>
  <c r="AH34" i="5" s="1"/>
  <c r="AI35" i="5" l="1"/>
  <c r="AI34" i="5"/>
  <c r="AJ34" i="5" s="1"/>
  <c r="AK34" i="5" s="1"/>
  <c r="AL34" i="5" s="1"/>
  <c r="AM34" i="5" s="1"/>
  <c r="BC111" i="5"/>
  <c r="BC110" i="5"/>
  <c r="BK34" i="5"/>
  <c r="BK35" i="5" s="1"/>
  <c r="BK36" i="5" s="1"/>
  <c r="AZ262" i="5"/>
  <c r="BA262" i="5" s="1"/>
  <c r="BB263" i="5" l="1"/>
  <c r="BB262" i="5"/>
  <c r="AN35" i="5"/>
  <c r="AN34" i="5"/>
  <c r="AO34" i="5"/>
  <c r="AO35" i="5" s="1"/>
  <c r="AO36" i="5" s="1"/>
  <c r="AR264" i="5" s="1"/>
  <c r="BD110" i="5"/>
  <c r="BE110" i="5" s="1"/>
  <c r="BF110" i="5" s="1"/>
  <c r="BG110" i="5" s="1"/>
  <c r="BH111" i="5" l="1"/>
  <c r="BH110" i="5"/>
  <c r="BC262" i="5"/>
  <c r="BD262" i="5" s="1"/>
  <c r="BE262" i="5" s="1"/>
  <c r="BI110" i="5" l="1"/>
  <c r="BJ110" i="5" s="1"/>
  <c r="BK110" i="5"/>
  <c r="BK111" i="5" s="1"/>
  <c r="BK112" i="5" s="1"/>
  <c r="BF263" i="5"/>
  <c r="BF262" i="5"/>
  <c r="D18" i="2"/>
  <c r="N18" i="2"/>
  <c r="X18" i="2"/>
  <c r="AH18" i="2"/>
  <c r="AR18" i="2"/>
  <c r="BB18" i="2"/>
  <c r="BL18" i="2"/>
  <c r="D37" i="2"/>
  <c r="N37" i="2"/>
  <c r="X37" i="2"/>
  <c r="AH37" i="2"/>
  <c r="AR37" i="2"/>
  <c r="BB37" i="2"/>
  <c r="BL37" i="2"/>
  <c r="D56" i="2"/>
  <c r="N56" i="2"/>
  <c r="X56" i="2"/>
  <c r="AH56" i="2"/>
  <c r="AR56" i="2"/>
  <c r="BB56" i="2"/>
  <c r="BL56" i="2"/>
  <c r="P46" i="1"/>
  <c r="K125" i="1"/>
  <c r="J125" i="1"/>
  <c r="I125" i="1"/>
  <c r="H125" i="1"/>
  <c r="G125" i="1"/>
  <c r="F125" i="1"/>
  <c r="E125" i="1"/>
  <c r="BG262" i="5" l="1"/>
  <c r="BH262" i="5" s="1"/>
  <c r="BI262" i="5" s="1"/>
  <c r="L49" i="1"/>
  <c r="L48" i="1"/>
  <c r="L47" i="1"/>
  <c r="AG107" i="1"/>
  <c r="AF107" i="1"/>
  <c r="AE107" i="1"/>
  <c r="AD107" i="1"/>
  <c r="AC107" i="1"/>
  <c r="AB107" i="1"/>
  <c r="AA107" i="1"/>
  <c r="AG106" i="1"/>
  <c r="AF106" i="1"/>
  <c r="AE106" i="1"/>
  <c r="AD106" i="1"/>
  <c r="AC106" i="1"/>
  <c r="AB106" i="1"/>
  <c r="AA106" i="1"/>
  <c r="AG105" i="1"/>
  <c r="AF105" i="1"/>
  <c r="AE105" i="1"/>
  <c r="AD105" i="1"/>
  <c r="AC105" i="1"/>
  <c r="AB105" i="1"/>
  <c r="AA105" i="1"/>
  <c r="AG104" i="1"/>
  <c r="AF104" i="1"/>
  <c r="AE104" i="1"/>
  <c r="AD104" i="1"/>
  <c r="AC104" i="1"/>
  <c r="AB104" i="1"/>
  <c r="AA104" i="1"/>
  <c r="AG103" i="1"/>
  <c r="AF103" i="1"/>
  <c r="AE103" i="1"/>
  <c r="AD103" i="1"/>
  <c r="AC103" i="1"/>
  <c r="AB103" i="1"/>
  <c r="AA103" i="1"/>
  <c r="AG102" i="1"/>
  <c r="AF102" i="1"/>
  <c r="AE102" i="1"/>
  <c r="AD102" i="1"/>
  <c r="AC102" i="1"/>
  <c r="AB102" i="1"/>
  <c r="AA102" i="1"/>
  <c r="AG101" i="1"/>
  <c r="AF101" i="1"/>
  <c r="AE101" i="1"/>
  <c r="AD101" i="1"/>
  <c r="AC101" i="1"/>
  <c r="AB101" i="1"/>
  <c r="AA101" i="1"/>
  <c r="AG100" i="1"/>
  <c r="AF100" i="1"/>
  <c r="AE100" i="1"/>
  <c r="AD100" i="1"/>
  <c r="AC100" i="1"/>
  <c r="AB100" i="1"/>
  <c r="AA100" i="1"/>
  <c r="AG99" i="1"/>
  <c r="AF99" i="1"/>
  <c r="AE99" i="1"/>
  <c r="AD99" i="1"/>
  <c r="AC99" i="1"/>
  <c r="AB99" i="1"/>
  <c r="AA99" i="1"/>
  <c r="AG98" i="1"/>
  <c r="AF98" i="1"/>
  <c r="AE98" i="1"/>
  <c r="AD98" i="1"/>
  <c r="AC98" i="1"/>
  <c r="AB98" i="1"/>
  <c r="AA98" i="1"/>
  <c r="AG97" i="1"/>
  <c r="AF97" i="1"/>
  <c r="AE97" i="1"/>
  <c r="AD97" i="1"/>
  <c r="AC97" i="1"/>
  <c r="AB97" i="1"/>
  <c r="AA97" i="1"/>
  <c r="AG96" i="1"/>
  <c r="AF96" i="1"/>
  <c r="AE96" i="1"/>
  <c r="AD96" i="1"/>
  <c r="AC96" i="1"/>
  <c r="AB96" i="1"/>
  <c r="AA96" i="1"/>
  <c r="V107" i="1"/>
  <c r="U107" i="1"/>
  <c r="T107" i="1"/>
  <c r="S107" i="1"/>
  <c r="R107" i="1"/>
  <c r="Q107" i="1"/>
  <c r="P107" i="1"/>
  <c r="V106" i="1"/>
  <c r="U106" i="1"/>
  <c r="T106" i="1"/>
  <c r="S106" i="1"/>
  <c r="R106" i="1"/>
  <c r="Q106" i="1"/>
  <c r="P106" i="1"/>
  <c r="V105" i="1"/>
  <c r="U105" i="1"/>
  <c r="T105" i="1"/>
  <c r="S105" i="1"/>
  <c r="R105" i="1"/>
  <c r="Q105" i="1"/>
  <c r="P105" i="1"/>
  <c r="V104" i="1"/>
  <c r="U104" i="1"/>
  <c r="T104" i="1"/>
  <c r="S104" i="1"/>
  <c r="R104" i="1"/>
  <c r="Q104" i="1"/>
  <c r="P104" i="1"/>
  <c r="V103" i="1"/>
  <c r="U103" i="1"/>
  <c r="T103" i="1"/>
  <c r="S103" i="1"/>
  <c r="R103" i="1"/>
  <c r="Q103" i="1"/>
  <c r="P103" i="1"/>
  <c r="V102" i="1"/>
  <c r="U102" i="1"/>
  <c r="T102" i="1"/>
  <c r="S102" i="1"/>
  <c r="R102" i="1"/>
  <c r="Q102" i="1"/>
  <c r="P102" i="1"/>
  <c r="V101" i="1"/>
  <c r="U101" i="1"/>
  <c r="T101" i="1"/>
  <c r="S101" i="1"/>
  <c r="R101" i="1"/>
  <c r="Q101" i="1"/>
  <c r="P101" i="1"/>
  <c r="V100" i="1"/>
  <c r="U100" i="1"/>
  <c r="T100" i="1"/>
  <c r="S100" i="1"/>
  <c r="R100" i="1"/>
  <c r="Q100" i="1"/>
  <c r="P100" i="1"/>
  <c r="V99" i="1"/>
  <c r="U99" i="1"/>
  <c r="T99" i="1"/>
  <c r="S99" i="1"/>
  <c r="R99" i="1"/>
  <c r="Q99" i="1"/>
  <c r="P99" i="1"/>
  <c r="V98" i="1"/>
  <c r="U98" i="1"/>
  <c r="T98" i="1"/>
  <c r="S98" i="1"/>
  <c r="R98" i="1"/>
  <c r="Q98" i="1"/>
  <c r="P98" i="1"/>
  <c r="V97" i="1"/>
  <c r="U97" i="1"/>
  <c r="T97" i="1"/>
  <c r="S97" i="1"/>
  <c r="R97" i="1"/>
  <c r="Q97" i="1"/>
  <c r="P97" i="1"/>
  <c r="V96" i="1"/>
  <c r="U96" i="1"/>
  <c r="T96" i="1"/>
  <c r="S96" i="1"/>
  <c r="R96" i="1"/>
  <c r="Q96" i="1"/>
  <c r="P96" i="1"/>
  <c r="K107" i="1"/>
  <c r="J107" i="1"/>
  <c r="I107" i="1"/>
  <c r="H107" i="1"/>
  <c r="G107" i="1"/>
  <c r="F107" i="1"/>
  <c r="K97" i="1"/>
  <c r="K98" i="1"/>
  <c r="K99" i="1"/>
  <c r="K100" i="1"/>
  <c r="K101" i="1"/>
  <c r="K102" i="1"/>
  <c r="K103" i="1"/>
  <c r="K104" i="1"/>
  <c r="K105" i="1"/>
  <c r="K106" i="1"/>
  <c r="J97" i="1"/>
  <c r="J98" i="1"/>
  <c r="J99" i="1"/>
  <c r="J100" i="1"/>
  <c r="J101" i="1"/>
  <c r="J102" i="1"/>
  <c r="J103" i="1"/>
  <c r="J104" i="1"/>
  <c r="J105" i="1"/>
  <c r="J106" i="1"/>
  <c r="I97" i="1"/>
  <c r="I98" i="1"/>
  <c r="I99" i="1"/>
  <c r="I100" i="1"/>
  <c r="I101" i="1"/>
  <c r="I102" i="1"/>
  <c r="I103" i="1"/>
  <c r="I104" i="1"/>
  <c r="I105" i="1"/>
  <c r="I106" i="1"/>
  <c r="H97" i="1"/>
  <c r="H98" i="1"/>
  <c r="H99" i="1"/>
  <c r="H100" i="1"/>
  <c r="H101" i="1"/>
  <c r="H102" i="1"/>
  <c r="H103" i="1"/>
  <c r="H104" i="1"/>
  <c r="H105" i="1"/>
  <c r="H106" i="1"/>
  <c r="G97" i="1"/>
  <c r="G98" i="1"/>
  <c r="G99" i="1"/>
  <c r="G100" i="1"/>
  <c r="G101" i="1"/>
  <c r="G102" i="1"/>
  <c r="G103" i="1"/>
  <c r="G104" i="1"/>
  <c r="G105" i="1"/>
  <c r="G106" i="1"/>
  <c r="F97" i="1"/>
  <c r="F98" i="1"/>
  <c r="F99" i="1"/>
  <c r="F100" i="1"/>
  <c r="F101" i="1"/>
  <c r="F102" i="1"/>
  <c r="F103" i="1"/>
  <c r="F104" i="1"/>
  <c r="F105" i="1"/>
  <c r="F106" i="1"/>
  <c r="E97" i="1"/>
  <c r="E98" i="1"/>
  <c r="E99" i="1"/>
  <c r="E100" i="1"/>
  <c r="E101" i="1"/>
  <c r="E102" i="1"/>
  <c r="E103" i="1"/>
  <c r="E104" i="1"/>
  <c r="E105" i="1"/>
  <c r="E106" i="1"/>
  <c r="E107" i="1"/>
  <c r="F96" i="1"/>
  <c r="G96" i="1"/>
  <c r="G108" i="1" s="1"/>
  <c r="H96" i="1"/>
  <c r="I96" i="1"/>
  <c r="J96" i="1"/>
  <c r="K96" i="1"/>
  <c r="E96" i="1"/>
  <c r="AG87" i="1"/>
  <c r="AG88" i="1" s="1"/>
  <c r="AF87" i="1"/>
  <c r="AF88" i="1" s="1"/>
  <c r="AE87" i="1"/>
  <c r="AE88" i="1" s="1"/>
  <c r="AD87" i="1"/>
  <c r="AD88" i="1" s="1"/>
  <c r="AC87" i="1"/>
  <c r="AC88" i="1" s="1"/>
  <c r="AB87" i="1"/>
  <c r="AB88" i="1" s="1"/>
  <c r="AA87" i="1"/>
  <c r="AA88" i="1" s="1"/>
  <c r="V87" i="1"/>
  <c r="V88" i="1" s="1"/>
  <c r="U87" i="1"/>
  <c r="U88" i="1" s="1"/>
  <c r="T87" i="1"/>
  <c r="T88" i="1" s="1"/>
  <c r="S87" i="1"/>
  <c r="S88" i="1" s="1"/>
  <c r="R87" i="1"/>
  <c r="R88" i="1" s="1"/>
  <c r="Q87" i="1"/>
  <c r="Q88" i="1" s="1"/>
  <c r="P87" i="1"/>
  <c r="P88" i="1" s="1"/>
  <c r="K87" i="1"/>
  <c r="K88" i="1" s="1"/>
  <c r="J87" i="1"/>
  <c r="J88" i="1" s="1"/>
  <c r="I87" i="1"/>
  <c r="I88" i="1" s="1"/>
  <c r="H87" i="1"/>
  <c r="H88" i="1" s="1"/>
  <c r="G87" i="1"/>
  <c r="G88" i="1" s="1"/>
  <c r="F87" i="1"/>
  <c r="F88" i="1" s="1"/>
  <c r="E87" i="1"/>
  <c r="E88" i="1" s="1"/>
  <c r="AG86" i="1"/>
  <c r="AG90" i="1" s="1"/>
  <c r="AF86" i="1"/>
  <c r="AF90" i="1" s="1"/>
  <c r="AE86" i="1"/>
  <c r="AE90" i="1" s="1"/>
  <c r="AD86" i="1"/>
  <c r="AD90" i="1" s="1"/>
  <c r="AC86" i="1"/>
  <c r="AC90" i="1" s="1"/>
  <c r="AB86" i="1"/>
  <c r="AB90" i="1" s="1"/>
  <c r="AA86" i="1"/>
  <c r="AA90" i="1" s="1"/>
  <c r="V86" i="1"/>
  <c r="V90" i="1" s="1"/>
  <c r="U86" i="1"/>
  <c r="U90" i="1" s="1"/>
  <c r="T86" i="1"/>
  <c r="T90" i="1" s="1"/>
  <c r="S86" i="1"/>
  <c r="S90" i="1" s="1"/>
  <c r="R86" i="1"/>
  <c r="R90" i="1" s="1"/>
  <c r="Q86" i="1"/>
  <c r="Q90" i="1" s="1"/>
  <c r="P86" i="1"/>
  <c r="P90" i="1" s="1"/>
  <c r="K86" i="1"/>
  <c r="K90" i="1" s="1"/>
  <c r="J86" i="1"/>
  <c r="J90" i="1" s="1"/>
  <c r="I86" i="1"/>
  <c r="I90" i="1" s="1"/>
  <c r="H86" i="1"/>
  <c r="H90" i="1" s="1"/>
  <c r="G86" i="1"/>
  <c r="G90" i="1" s="1"/>
  <c r="F86" i="1"/>
  <c r="F90" i="1" s="1"/>
  <c r="E86" i="1"/>
  <c r="E90" i="1" s="1"/>
  <c r="F67" i="1"/>
  <c r="K126" i="1" s="1"/>
  <c r="F66" i="1"/>
  <c r="J126" i="1" s="1"/>
  <c r="F65" i="1"/>
  <c r="I126" i="1" s="1"/>
  <c r="F64" i="1"/>
  <c r="H126" i="1" s="1"/>
  <c r="F63" i="1"/>
  <c r="G126" i="1" s="1"/>
  <c r="F62" i="1"/>
  <c r="F126" i="1" s="1"/>
  <c r="F61" i="1"/>
  <c r="E126" i="1" s="1"/>
  <c r="BJ263" i="5" l="1"/>
  <c r="BJ262" i="5"/>
  <c r="BK262" i="5" s="1"/>
  <c r="BK263" i="5" s="1"/>
  <c r="BK264" i="5" s="1"/>
  <c r="BN264" i="5" s="1"/>
  <c r="F89" i="1"/>
  <c r="E89" i="1"/>
  <c r="I89" i="1"/>
  <c r="Q89" i="1"/>
  <c r="U89" i="1"/>
  <c r="AA89" i="1"/>
  <c r="H89" i="1"/>
  <c r="P89" i="1"/>
  <c r="T89" i="1"/>
  <c r="AB89" i="1"/>
  <c r="AF89" i="1"/>
  <c r="J89" i="1"/>
  <c r="R89" i="1"/>
  <c r="V89" i="1"/>
  <c r="AE89" i="1"/>
  <c r="AD89" i="1"/>
  <c r="AC89" i="1"/>
  <c r="AG89" i="1"/>
  <c r="G89" i="1"/>
  <c r="K89" i="1"/>
  <c r="S89" i="1"/>
  <c r="F108" i="1"/>
  <c r="J108" i="1"/>
  <c r="P108" i="1"/>
  <c r="T108" i="1"/>
  <c r="AA108" i="1"/>
  <c r="AE108" i="1"/>
  <c r="F68" i="1"/>
  <c r="H108" i="1"/>
  <c r="K108" i="1"/>
  <c r="Q108" i="1"/>
  <c r="U108" i="1"/>
  <c r="AB108" i="1"/>
  <c r="AF108" i="1"/>
  <c r="L126" i="1"/>
  <c r="R108" i="1"/>
  <c r="V108" i="1"/>
  <c r="AC108" i="1"/>
  <c r="AG108" i="1"/>
  <c r="E108" i="1"/>
  <c r="S108" i="1"/>
  <c r="AD108" i="1"/>
  <c r="L50" i="1"/>
  <c r="I108" i="1"/>
  <c r="AG17" i="1" l="1"/>
  <c r="AF17" i="1"/>
  <c r="AE17" i="1"/>
  <c r="AD17" i="1"/>
  <c r="AC17" i="1"/>
  <c r="AB17" i="1"/>
  <c r="AA17" i="1"/>
  <c r="V17" i="1"/>
  <c r="U17" i="1"/>
  <c r="T17" i="1"/>
  <c r="S17" i="1"/>
  <c r="R17" i="1"/>
  <c r="Q17" i="1"/>
  <c r="P17" i="1"/>
  <c r="K17" i="1"/>
  <c r="J17" i="1"/>
  <c r="I17" i="1"/>
  <c r="H17" i="1"/>
  <c r="G17" i="1"/>
  <c r="F17" i="1"/>
  <c r="E17" i="1"/>
  <c r="W16" i="1"/>
  <c r="L16" i="1"/>
  <c r="W15" i="1"/>
  <c r="L15" i="1"/>
  <c r="W14" i="1"/>
  <c r="L14" i="1"/>
  <c r="W13" i="1"/>
  <c r="L13" i="1"/>
  <c r="W12" i="1"/>
  <c r="L12" i="1"/>
  <c r="W11" i="1"/>
  <c r="L11" i="1"/>
  <c r="W10" i="1"/>
  <c r="L10" i="1"/>
  <c r="W9" i="1"/>
  <c r="L9" i="1"/>
  <c r="W8" i="1"/>
  <c r="L8" i="1"/>
  <c r="W7" i="1"/>
  <c r="L7" i="1"/>
  <c r="W6" i="1"/>
  <c r="L6" i="1"/>
  <c r="W5" i="1"/>
  <c r="L5" i="1"/>
</calcChain>
</file>

<file path=xl/sharedStrings.xml><?xml version="1.0" encoding="utf-8"?>
<sst xmlns="http://schemas.openxmlformats.org/spreadsheetml/2006/main" count="3253" uniqueCount="206">
  <si>
    <t>DC</t>
  </si>
  <si>
    <t>No</t>
  </si>
  <si>
    <t>Bulan</t>
  </si>
  <si>
    <t>PP putih</t>
  </si>
  <si>
    <t>PP sablon</t>
  </si>
  <si>
    <t>PP karung</t>
  </si>
  <si>
    <t>HD warna</t>
  </si>
  <si>
    <t>HD putih</t>
  </si>
  <si>
    <t>PE sablon</t>
  </si>
  <si>
    <t>PE putih</t>
  </si>
  <si>
    <t>PT. X</t>
  </si>
  <si>
    <t>Januari</t>
  </si>
  <si>
    <t>PT. Y</t>
  </si>
  <si>
    <t>PT. Z</t>
  </si>
  <si>
    <t>Februari</t>
  </si>
  <si>
    <t>Maret</t>
  </si>
  <si>
    <t xml:space="preserve">April 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</si>
  <si>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</si>
  <si>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</si>
  <si>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</si>
  <si>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</si>
  <si>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</si>
  <si>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</si>
  <si>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</si>
  <si>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</si>
  <si>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Total</t>
  </si>
  <si>
    <t>data permintaan</t>
  </si>
  <si>
    <t>data inventory on hand</t>
  </si>
  <si>
    <t>Distribution centre</t>
  </si>
  <si>
    <t>Inventory on hand</t>
  </si>
  <si>
    <t>lead tine</t>
  </si>
  <si>
    <t>1 minggu</t>
  </si>
  <si>
    <t>data lead time</t>
  </si>
  <si>
    <t>data harga jual produk</t>
  </si>
  <si>
    <t>Produk</t>
  </si>
  <si>
    <t>Harga/ton (Rp)</t>
  </si>
  <si>
    <t>data pemesanan</t>
  </si>
  <si>
    <t>Distribution Centre</t>
  </si>
  <si>
    <t>Biaya pengiriman (Rp)</t>
  </si>
  <si>
    <t>Biaya bongkar muat (Rp)</t>
  </si>
  <si>
    <t>Total (Rp)</t>
  </si>
  <si>
    <t>data persentase biaya simpan</t>
  </si>
  <si>
    <t>Kategori</t>
  </si>
  <si>
    <t>Persentase harga/tahun</t>
  </si>
  <si>
    <t>Administrasi</t>
  </si>
  <si>
    <t>Asuransi</t>
  </si>
  <si>
    <t>nilai biaya simpan/bulan</t>
  </si>
  <si>
    <t>(%) biaya/bln</t>
  </si>
  <si>
    <t>Biaya/bln (Rp)</t>
  </si>
  <si>
    <t>peramalan</t>
  </si>
  <si>
    <t>st dev</t>
  </si>
  <si>
    <t>eoq</t>
  </si>
  <si>
    <t>rm</t>
  </si>
  <si>
    <t>ss</t>
  </si>
  <si>
    <t>pembagian 4 minggu</t>
  </si>
  <si>
    <t>F</t>
  </si>
  <si>
    <t>Biaya pemesanan (Rp)</t>
  </si>
  <si>
    <t>total biaya perusahaan</t>
  </si>
  <si>
    <t>total persediaan produk</t>
  </si>
  <si>
    <t>December</t>
  </si>
  <si>
    <t>October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</si>
  <si>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</si>
  <si>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</si>
  <si>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</si>
  <si>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</si>
  <si>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</si>
  <si>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</si>
  <si>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</si>
  <si>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</si>
  <si>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Track Signal</t>
  </si>
  <si>
    <t>MAD</t>
  </si>
  <si>
    <t>Cum Abs</t>
  </si>
  <si>
    <t>Cum abs error</t>
  </si>
  <si>
    <t>Cum error</t>
  </si>
  <si>
    <t>Error</t>
  </si>
  <si>
    <t>Forecast</t>
  </si>
  <si>
    <t>Demand(y)</t>
  </si>
  <si>
    <t>pe putih</t>
  </si>
  <si>
    <t>pe sablon</t>
  </si>
  <si>
    <t>hd putih</t>
  </si>
  <si>
    <t>hd warna</t>
  </si>
  <si>
    <t>pp karung</t>
  </si>
  <si>
    <t>pp sablon</t>
  </si>
  <si>
    <t>pp putih</t>
  </si>
  <si>
    <t>PT Z</t>
  </si>
  <si>
    <t>PT Y</t>
  </si>
  <si>
    <t>PT X</t>
  </si>
  <si>
    <t>x = 2</t>
  </si>
  <si>
    <t>Coefficient of determination (r^2)</t>
  </si>
  <si>
    <t>Correlation coefficient</t>
  </si>
  <si>
    <t>Statistics</t>
  </si>
  <si>
    <t xml:space="preserve"> + ,36 * Time(x)</t>
  </si>
  <si>
    <t xml:space="preserve"> + ,05 * Time(x)</t>
  </si>
  <si>
    <t xml:space="preserve"> + ,28 * Time(x)</t>
  </si>
  <si>
    <t>-,43 * Time(x)</t>
  </si>
  <si>
    <t xml:space="preserve"> + ,23 * Time(x)</t>
  </si>
  <si>
    <t>Demand(y) = 11,47</t>
  </si>
  <si>
    <t>Demand(y) = 10,74</t>
  </si>
  <si>
    <t>Demand(y) = 10,45</t>
  </si>
  <si>
    <t>Demand(y) = 16,21</t>
  </si>
  <si>
    <t>Demand(y) = 15,05</t>
  </si>
  <si>
    <t>Demand(y) = 14,73</t>
  </si>
  <si>
    <t>Demand(y) = 12,41</t>
  </si>
  <si>
    <t>Regression line</t>
  </si>
  <si>
    <t>MAPE (Mean Absolute Percent Error)</t>
  </si>
  <si>
    <t>Standard Error (denom=n-2=10)</t>
  </si>
  <si>
    <t>MSE (Mean Squared Error)</t>
  </si>
  <si>
    <t>MAD (Mean Absolute Deviation)</t>
  </si>
  <si>
    <t>Bias (Mean Error)</t>
  </si>
  <si>
    <t>Error Measures</t>
  </si>
  <si>
    <t>Future Period</t>
  </si>
  <si>
    <t>Value</t>
  </si>
  <si>
    <t>Measure</t>
  </si>
  <si>
    <t>lr pt z</t>
  </si>
  <si>
    <t xml:space="preserve"> + ,47 * Time(x)</t>
  </si>
  <si>
    <t xml:space="preserve"> + ,37 * Time(x)</t>
  </si>
  <si>
    <t xml:space="preserve"> + ,08 * Time(x)</t>
  </si>
  <si>
    <t>-,53 * Time(x)</t>
  </si>
  <si>
    <t>-,08 * Time(x)</t>
  </si>
  <si>
    <t>-,46 * Time(x)</t>
  </si>
  <si>
    <t>-,37 * Time(x)</t>
  </si>
  <si>
    <t>Demand(y) = 12,89</t>
  </si>
  <si>
    <t>Demand(y) = 13,65</t>
  </si>
  <si>
    <t>Demand(y) = 15</t>
  </si>
  <si>
    <t>Demand(y) = 16,95</t>
  </si>
  <si>
    <t>Demand(y) = 18,33</t>
  </si>
  <si>
    <t>Demand(y) = 19,85</t>
  </si>
  <si>
    <t>lr pt y</t>
  </si>
  <si>
    <t xml:space="preserve"> + ,06 * Time(x)</t>
  </si>
  <si>
    <t xml:space="preserve"> + ,03 * Time(x)</t>
  </si>
  <si>
    <t>-,353 * Time(x)</t>
  </si>
  <si>
    <t xml:space="preserve"> + ,17 * Time(x)</t>
  </si>
  <si>
    <t>-,42 * Time(x)</t>
  </si>
  <si>
    <t xml:space="preserve"> + ,1 * Time(x)</t>
  </si>
  <si>
    <t>-,52 * Time(x)</t>
  </si>
  <si>
    <t>Demand(y) = 20,8</t>
  </si>
  <si>
    <t>Demand(y) = 19,05</t>
  </si>
  <si>
    <t>Demand(y) = 21,712</t>
  </si>
  <si>
    <t>Demand(y) = 20,53</t>
  </si>
  <si>
    <t>Demand(y) = 22,89</t>
  </si>
  <si>
    <t>Demand(y) = 20,86</t>
  </si>
  <si>
    <t>Demand(y) = 24,74</t>
  </si>
  <si>
    <t>lr pt x</t>
  </si>
  <si>
    <t>next period</t>
  </si>
  <si>
    <t>Standard Error (denom=n-2=9)</t>
  </si>
  <si>
    <t>es pt z</t>
  </si>
  <si>
    <t>es pt y</t>
  </si>
  <si>
    <t>es pt x</t>
  </si>
  <si>
    <t>Standard Error (denom=n-2=8)</t>
  </si>
  <si>
    <t>ma pt z</t>
  </si>
  <si>
    <t>ma pt y</t>
  </si>
  <si>
    <t>ma pt x</t>
  </si>
  <si>
    <t>pt z</t>
  </si>
  <si>
    <t>pt y</t>
  </si>
  <si>
    <t>pt x</t>
  </si>
  <si>
    <t>linier regresi</t>
  </si>
  <si>
    <t xml:space="preserve">PT. Z </t>
  </si>
  <si>
    <t>PT. Z (PP putih)</t>
  </si>
  <si>
    <t>PD</t>
  </si>
  <si>
    <t>PT. Y (PP putih)</t>
  </si>
  <si>
    <t>Safety Stock</t>
  </si>
  <si>
    <t>PT. X (PP putih)</t>
  </si>
  <si>
    <t>EOQ</t>
  </si>
  <si>
    <t>L</t>
  </si>
  <si>
    <t>Order quantity</t>
  </si>
  <si>
    <t>Lead time</t>
  </si>
  <si>
    <r>
      <t xml:space="preserve">Gross requirement </t>
    </r>
    <r>
      <rPr>
        <sz val="9"/>
        <color theme="1"/>
        <rFont val="Times New Roman"/>
        <family val="1"/>
      </rPr>
      <t>(GR)</t>
    </r>
  </si>
  <si>
    <r>
      <t xml:space="preserve">Schedule receipts </t>
    </r>
    <r>
      <rPr>
        <sz val="9"/>
        <color theme="1"/>
        <rFont val="Times New Roman"/>
        <family val="1"/>
      </rPr>
      <t>(SR)</t>
    </r>
  </si>
  <si>
    <r>
      <rPr>
        <i/>
        <sz val="9"/>
        <color theme="1"/>
        <rFont val="Times New Roman"/>
        <family val="1"/>
      </rPr>
      <t xml:space="preserve">Project on hand </t>
    </r>
    <r>
      <rPr>
        <sz val="9"/>
        <color theme="1"/>
        <rFont val="Times New Roman"/>
        <family val="1"/>
      </rPr>
      <t>(POH)</t>
    </r>
  </si>
  <si>
    <r>
      <t xml:space="preserve">Net requirement </t>
    </r>
    <r>
      <rPr>
        <sz val="9"/>
        <color theme="1"/>
        <rFont val="Times New Roman"/>
        <family val="1"/>
      </rPr>
      <t>(NR)</t>
    </r>
  </si>
  <si>
    <r>
      <t xml:space="preserve">Planned order receipts </t>
    </r>
    <r>
      <rPr>
        <sz val="9"/>
        <color theme="1"/>
        <rFont val="Times New Roman"/>
        <family val="1"/>
      </rPr>
      <t>(POR)</t>
    </r>
  </si>
  <si>
    <t>Planned order release (PORI)</t>
  </si>
  <si>
    <t>biaya simpan</t>
  </si>
  <si>
    <t>biaya kirim</t>
  </si>
  <si>
    <t>PT. Z (PP sablon)</t>
  </si>
  <si>
    <t>PT. Y (PP sablon)</t>
  </si>
  <si>
    <t>PT. X (PP sablon)</t>
  </si>
  <si>
    <t>PT. Z (PP karung)</t>
  </si>
  <si>
    <t>PT. Y (PP karung)</t>
  </si>
  <si>
    <t>PT. X (PP karung)</t>
  </si>
  <si>
    <t>PT. Z (HD warna)</t>
  </si>
  <si>
    <t>PT. Y (HD warna)</t>
  </si>
  <si>
    <t>PT. X (HD warna)</t>
  </si>
  <si>
    <t>PT. Z (HD putih)</t>
  </si>
  <si>
    <t>PT. Y (HD putih)</t>
  </si>
  <si>
    <t>PT. X (HD putih)</t>
  </si>
  <si>
    <t>PT. Z (PE sablon)</t>
  </si>
  <si>
    <t>PT. Y (PE sablon)</t>
  </si>
  <si>
    <t>PT. X (PE sablon)</t>
  </si>
  <si>
    <t>PT. Z (PE putih)</t>
  </si>
  <si>
    <t>PT. Y (PE putih)</t>
  </si>
  <si>
    <t>PT. X (PE putih)</t>
  </si>
  <si>
    <t>total</t>
  </si>
  <si>
    <t>rekapitulasi biaya kirim dan biaya simpan</t>
  </si>
  <si>
    <t>Frekuensi</t>
  </si>
  <si>
    <t>biaya kirim (Rp)</t>
  </si>
  <si>
    <t>Total persediaan</t>
  </si>
  <si>
    <t>Biaya simpan/bulan (Rp)</t>
  </si>
  <si>
    <t>Biaya kirim (Rp)</t>
  </si>
  <si>
    <t>Grand total</t>
  </si>
  <si>
    <t>total biaya DRP</t>
  </si>
  <si>
    <t>Total biaya distribusi</t>
  </si>
  <si>
    <t>Selisih biaya</t>
  </si>
  <si>
    <t>Efisiensi (%)</t>
  </si>
  <si>
    <t>Metode perusahaan</t>
  </si>
  <si>
    <t>Metode DRP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</si>
</sst>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8"/>
      <name val="Calibri"/>
      <family val="2"/>
      <scheme val="minor"/>
    </font>
    <font>
      <sz val="9"/>
      <color theme="1"/>
      <name val="Ebrim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0" xfId="0" applyNumberFormat="1" applyFont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9" fontId="2" fillId="0" borderId="0" xfId="0" applyNumberFormat="1" applyFont="1" applyAlignment="1">
      <alignment vertical="center"/>
    </xf>
    <xf numFmtId="9" fontId="2" fillId="0" borderId="3" xfId="0" applyNumberFormat="1" applyFont="1" applyBorder="1" applyAlignment="1">
      <alignment vertical="center"/>
    </xf>
    <xf numFmtId="10" fontId="2" fillId="0" borderId="0" xfId="0" applyNumberFormat="1" applyFont="1" applyAlignment="1">
      <alignment vertical="center" wrapText="1"/>
    </xf>
    <xf numFmtId="164" fontId="2" fillId="0" borderId="0" xfId="0" applyNumberFormat="1" applyFont="1"/>
    <xf numFmtId="1" fontId="3" fillId="0" borderId="3" xfId="0" applyNumberFormat="1" applyFont="1" applyBorder="1" applyAlignment="1">
      <alignment vertical="center"/>
    </xf>
    <xf numFmtId="164" fontId="2" fillId="0" borderId="1" xfId="0" applyNumberFormat="1" applyFont="1" applyBorder="1"/>
    <xf numFmtId="0" fontId="3" fillId="0" borderId="3" xfId="0" applyFont="1" applyBorder="1" applyAlignment="1">
      <alignment vertical="center" wrapText="1"/>
    </xf>
    <xf numFmtId="42" fontId="2" fillId="0" borderId="0" xfId="0" applyNumberFormat="1" applyFont="1"/>
    <xf numFmtId="42" fontId="2" fillId="0" borderId="0" xfId="1" applyFont="1"/>
    <xf numFmtId="42" fontId="3" fillId="0" borderId="0" xfId="0" applyNumberFormat="1" applyFont="1" applyAlignment="1">
      <alignment vertical="center" wrapText="1"/>
    </xf>
    <xf numFmtId="42" fontId="2" fillId="0" borderId="0" xfId="1" applyFont="1" applyBorder="1"/>
    <xf numFmtId="0" fontId="3" fillId="0" borderId="0" xfId="1" applyNumberFormat="1" applyFont="1" applyBorder="1" applyAlignment="1">
      <alignment vertical="center" wrapText="1"/>
    </xf>
    <xf numFmtId="9" fontId="3" fillId="0" borderId="0" xfId="2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2" fontId="2" fillId="0" borderId="0" xfId="0" applyNumberFormat="1" applyFont="1"/>
    <xf numFmtId="0" fontId="6" fillId="0" borderId="0" xfId="0" applyFont="1"/>
    <xf numFmtId="3" fontId="6" fillId="0" borderId="0" xfId="0" applyNumberFormat="1" applyFont="1"/>
    <xf numFmtId="10" fontId="6" fillId="0" borderId="0" xfId="0" applyNumberFormat="1" applyFont="1"/>
    <xf numFmtId="9" fontId="6" fillId="0" borderId="0" xfId="0" applyNumberFormat="1" applyFont="1"/>
    <xf numFmtId="3" fontId="2" fillId="0" borderId="0" xfId="0" applyNumberFormat="1" applyFont="1"/>
    <xf numFmtId="10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/>
    <xf numFmtId="3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/>
    <xf numFmtId="3" fontId="2" fillId="0" borderId="1" xfId="0" applyNumberFormat="1" applyFont="1" applyBorder="1"/>
    <xf numFmtId="3" fontId="3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42" fontId="2" fillId="0" borderId="3" xfId="1" applyFont="1" applyBorder="1"/>
    <xf numFmtId="42" fontId="2" fillId="0" borderId="3" xfId="0" applyNumberFormat="1" applyFont="1" applyBorder="1"/>
    <xf numFmtId="3" fontId="2" fillId="0" borderId="2" xfId="0" applyNumberFormat="1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left"/>
    </xf>
    <xf numFmtId="9" fontId="2" fillId="0" borderId="2" xfId="0" applyNumberFormat="1" applyFont="1" applyBorder="1" applyAlignment="1">
      <alignment horizontal="left"/>
    </xf>
  </cellXfs>
  <cellStyles count="3">
    <cellStyle name="Currency [0]" xfId="1" builtinId="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102F6-D8E6-4F03-A9AC-E3BDD2B1A745}">
  <dimension ref="B3:AG160"/>
  <sheetViews>
    <sheetView tabSelected="1" workbookViewId="0">
      <selection activeCell="L111" sqref="L111"/>
    </sheetView>
  </sheetViews>
  <sheetFormatPr defaultRowHeight="12" x14ac:dyDescent="0.2"/>
  <cols>
    <col min="1" max="2" width="9.140625" style="1"/>
    <col min="3" max="3" width="15" style="1" bestFit="1" customWidth="1"/>
    <col min="4" max="4" width="16.7109375" style="1" bestFit="1" customWidth="1"/>
    <col min="5" max="5" width="12" style="1" bestFit="1" customWidth="1"/>
    <col min="6" max="6" width="18.5703125" style="1" bestFit="1" customWidth="1"/>
    <col min="7" max="7" width="12" style="1" bestFit="1" customWidth="1"/>
    <col min="8" max="8" width="12.85546875" style="1" bestFit="1" customWidth="1"/>
    <col min="9" max="9" width="15" style="1" bestFit="1" customWidth="1"/>
    <col min="10" max="11" width="12" style="1" bestFit="1" customWidth="1"/>
    <col min="12" max="12" width="12.85546875" style="1" bestFit="1" customWidth="1"/>
    <col min="13" max="15" width="9.140625" style="1"/>
    <col min="16" max="16" width="12.85546875" style="1" bestFit="1" customWidth="1"/>
    <col min="17" max="18" width="11.140625" style="1" bestFit="1" customWidth="1"/>
    <col min="19" max="19" width="9.85546875" style="1" bestFit="1" customWidth="1"/>
    <col min="20" max="22" width="11.140625" style="1" bestFit="1" customWidth="1"/>
    <col min="23" max="26" width="9.140625" style="1"/>
    <col min="27" max="27" width="12" style="1" bestFit="1" customWidth="1"/>
    <col min="28" max="29" width="11.140625" style="1" bestFit="1" customWidth="1"/>
    <col min="30" max="30" width="9.85546875" style="1" bestFit="1" customWidth="1"/>
    <col min="31" max="33" width="11.140625" style="1" bestFit="1" customWidth="1"/>
    <col min="34" max="16384" width="9.140625" style="1"/>
  </cols>
  <sheetData>
    <row r="3" spans="2:33" x14ac:dyDescent="0.2">
      <c r="B3" s="14" t="s">
        <v>26</v>
      </c>
      <c r="C3" s="14"/>
      <c r="D3" s="14"/>
      <c r="E3" s="14"/>
      <c r="F3" s="14"/>
      <c r="G3" s="14"/>
      <c r="H3" s="14"/>
      <c r="I3" s="14"/>
      <c r="J3" s="14"/>
      <c r="K3" s="14"/>
    </row>
    <row r="4" spans="2:33" x14ac:dyDescent="0.2">
      <c r="B4" s="10" t="s">
        <v>0</v>
      </c>
      <c r="C4" s="10" t="s">
        <v>1</v>
      </c>
      <c r="D4" s="10" t="s">
        <v>2</v>
      </c>
      <c r="E4" s="13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0" t="s">
        <v>9</v>
      </c>
      <c r="L4" s="2"/>
      <c r="M4" s="19" t="s">
        <v>0</v>
      </c>
      <c r="N4" s="19" t="s">
        <v>1</v>
      </c>
      <c r="O4" s="19" t="s">
        <v>2</v>
      </c>
      <c r="P4" s="20" t="s">
        <v>3</v>
      </c>
      <c r="Q4" s="19" t="s">
        <v>4</v>
      </c>
      <c r="R4" s="19" t="s">
        <v>5</v>
      </c>
      <c r="S4" s="19" t="s">
        <v>6</v>
      </c>
      <c r="T4" s="19" t="s">
        <v>7</v>
      </c>
      <c r="U4" s="19" t="s">
        <v>8</v>
      </c>
      <c r="V4" s="19" t="s">
        <v>9</v>
      </c>
      <c r="W4" s="3"/>
      <c r="X4" s="19" t="s">
        <v>0</v>
      </c>
      <c r="Y4" s="19" t="s">
        <v>1</v>
      </c>
      <c r="Z4" s="19" t="s">
        <v>2</v>
      </c>
      <c r="AA4" s="20" t="s">
        <v>3</v>
      </c>
      <c r="AB4" s="19" t="s">
        <v>4</v>
      </c>
      <c r="AC4" s="19" t="s">
        <v>5</v>
      </c>
      <c r="AD4" s="19" t="s">
        <v>6</v>
      </c>
      <c r="AE4" s="19" t="s">
        <v>7</v>
      </c>
      <c r="AF4" s="19" t="s">
        <v>8</v>
      </c>
      <c r="AG4" s="19" t="s">
        <v>9</v>
      </c>
    </row>
    <row r="5" spans="2:33" x14ac:dyDescent="0.2">
      <c r="B5" s="41" t="s">
        <v>10</v>
      </c>
      <c r="C5" s="15">
        <v>1</v>
      </c>
      <c r="D5" s="15" t="s">
        <v>11</v>
      </c>
      <c r="E5" s="16">
        <v>28</v>
      </c>
      <c r="F5" s="17">
        <v>25</v>
      </c>
      <c r="G5" s="17">
        <v>25</v>
      </c>
      <c r="H5" s="17">
        <v>20</v>
      </c>
      <c r="I5" s="17">
        <v>15</v>
      </c>
      <c r="J5" s="17">
        <v>10</v>
      </c>
      <c r="K5" s="17">
        <v>20</v>
      </c>
      <c r="L5" s="7">
        <f>AVERAGE(E5:K5)</f>
        <v>20.428571428571427</v>
      </c>
      <c r="M5" s="41" t="s">
        <v>12</v>
      </c>
      <c r="N5" s="15">
        <v>1</v>
      </c>
      <c r="O5" s="15" t="s">
        <v>11</v>
      </c>
      <c r="P5" s="16">
        <v>25</v>
      </c>
      <c r="Q5" s="17">
        <v>15</v>
      </c>
      <c r="R5" s="17">
        <v>10</v>
      </c>
      <c r="S5" s="17">
        <v>18</v>
      </c>
      <c r="T5" s="17">
        <v>16</v>
      </c>
      <c r="U5" s="17">
        <v>18</v>
      </c>
      <c r="V5" s="17">
        <v>20</v>
      </c>
      <c r="W5" s="7">
        <f>AVERAGE(P5:V5)</f>
        <v>17.428571428571427</v>
      </c>
      <c r="X5" s="41" t="s">
        <v>13</v>
      </c>
      <c r="Y5" s="15">
        <v>1</v>
      </c>
      <c r="Z5" s="15" t="s">
        <v>11</v>
      </c>
      <c r="AA5" s="16">
        <v>20</v>
      </c>
      <c r="AB5" s="17">
        <v>20</v>
      </c>
      <c r="AC5" s="17">
        <v>18</v>
      </c>
      <c r="AD5" s="17">
        <v>15</v>
      </c>
      <c r="AE5" s="17">
        <v>8</v>
      </c>
      <c r="AF5" s="17">
        <v>5</v>
      </c>
      <c r="AG5" s="17">
        <v>10</v>
      </c>
    </row>
    <row r="6" spans="2:33" x14ac:dyDescent="0.2">
      <c r="B6" s="39"/>
      <c r="C6" s="4">
        <v>2</v>
      </c>
      <c r="D6" s="4" t="s">
        <v>14</v>
      </c>
      <c r="E6" s="5">
        <v>25</v>
      </c>
      <c r="F6" s="6">
        <v>24</v>
      </c>
      <c r="G6" s="6">
        <v>20</v>
      </c>
      <c r="H6" s="6">
        <v>15</v>
      </c>
      <c r="I6" s="6">
        <v>22</v>
      </c>
      <c r="J6" s="6">
        <v>25</v>
      </c>
      <c r="K6" s="6">
        <v>18</v>
      </c>
      <c r="L6" s="7">
        <f t="shared" ref="L6:L16" si="0">AVERAGE(E6:K6)</f>
        <v>21.285714285714285</v>
      </c>
      <c r="M6" s="39"/>
      <c r="N6" s="4">
        <v>2</v>
      </c>
      <c r="O6" s="4" t="s">
        <v>14</v>
      </c>
      <c r="P6" s="5">
        <v>15</v>
      </c>
      <c r="Q6" s="6">
        <v>20</v>
      </c>
      <c r="R6" s="6">
        <v>28</v>
      </c>
      <c r="S6" s="6">
        <v>12</v>
      </c>
      <c r="T6" s="6">
        <v>18</v>
      </c>
      <c r="U6" s="6">
        <v>8</v>
      </c>
      <c r="V6" s="6">
        <v>12</v>
      </c>
      <c r="W6" s="7">
        <f t="shared" ref="W6:W16" si="1">AVERAGE(P6:V6)</f>
        <v>16.142857142857142</v>
      </c>
      <c r="X6" s="39"/>
      <c r="Y6" s="4">
        <v>2</v>
      </c>
      <c r="Z6" s="4" t="s">
        <v>14</v>
      </c>
      <c r="AA6" s="5">
        <v>15</v>
      </c>
      <c r="AB6" s="6">
        <v>10</v>
      </c>
      <c r="AC6" s="6">
        <v>20</v>
      </c>
      <c r="AD6" s="6">
        <v>18</v>
      </c>
      <c r="AE6" s="6">
        <v>16</v>
      </c>
      <c r="AF6" s="6">
        <v>10</v>
      </c>
      <c r="AG6" s="6">
        <v>12</v>
      </c>
    </row>
    <row r="7" spans="2:33" x14ac:dyDescent="0.2">
      <c r="B7" s="39"/>
      <c r="C7" s="4">
        <v>3</v>
      </c>
      <c r="D7" s="4" t="s">
        <v>15</v>
      </c>
      <c r="E7" s="5">
        <v>20</v>
      </c>
      <c r="F7" s="6">
        <v>15</v>
      </c>
      <c r="G7" s="6">
        <v>24</v>
      </c>
      <c r="H7" s="6">
        <v>26</v>
      </c>
      <c r="I7" s="6">
        <v>28</v>
      </c>
      <c r="J7" s="6">
        <v>20</v>
      </c>
      <c r="K7" s="6">
        <v>25</v>
      </c>
      <c r="L7" s="7">
        <f t="shared" si="0"/>
        <v>22.571428571428573</v>
      </c>
      <c r="M7" s="39"/>
      <c r="N7" s="4">
        <v>3</v>
      </c>
      <c r="O7" s="4" t="s">
        <v>15</v>
      </c>
      <c r="P7" s="5">
        <v>20</v>
      </c>
      <c r="Q7" s="6">
        <v>12</v>
      </c>
      <c r="R7" s="6">
        <v>15</v>
      </c>
      <c r="S7" s="6">
        <v>10</v>
      </c>
      <c r="T7" s="6">
        <v>16</v>
      </c>
      <c r="U7" s="6">
        <v>18</v>
      </c>
      <c r="V7" s="6">
        <v>12</v>
      </c>
      <c r="W7" s="7">
        <f t="shared" si="1"/>
        <v>14.714285714285714</v>
      </c>
      <c r="X7" s="39"/>
      <c r="Y7" s="4">
        <v>3</v>
      </c>
      <c r="Z7" s="4" t="s">
        <v>15</v>
      </c>
      <c r="AA7" s="5">
        <v>10</v>
      </c>
      <c r="AB7" s="6">
        <v>12</v>
      </c>
      <c r="AC7" s="6">
        <v>10</v>
      </c>
      <c r="AD7" s="6">
        <v>16</v>
      </c>
      <c r="AE7" s="6">
        <v>8</v>
      </c>
      <c r="AF7" s="6">
        <v>10</v>
      </c>
      <c r="AG7" s="6">
        <v>10</v>
      </c>
    </row>
    <row r="8" spans="2:33" x14ac:dyDescent="0.2">
      <c r="B8" s="39"/>
      <c r="C8" s="4">
        <v>4</v>
      </c>
      <c r="D8" s="4" t="s">
        <v>16</v>
      </c>
      <c r="E8" s="5">
        <v>28</v>
      </c>
      <c r="F8" s="6">
        <v>20</v>
      </c>
      <c r="G8" s="6">
        <v>26</v>
      </c>
      <c r="H8" s="6">
        <v>25</v>
      </c>
      <c r="I8" s="6">
        <v>16</v>
      </c>
      <c r="J8" s="6">
        <v>15</v>
      </c>
      <c r="K8" s="6">
        <v>20</v>
      </c>
      <c r="L8" s="7">
        <f t="shared" si="0"/>
        <v>21.428571428571427</v>
      </c>
      <c r="M8" s="39"/>
      <c r="N8" s="4">
        <v>4</v>
      </c>
      <c r="O8" s="4" t="s">
        <v>16</v>
      </c>
      <c r="P8" s="5">
        <v>15</v>
      </c>
      <c r="Q8" s="6">
        <v>25</v>
      </c>
      <c r="R8" s="6">
        <v>12</v>
      </c>
      <c r="S8" s="6">
        <v>16</v>
      </c>
      <c r="T8" s="6">
        <v>10</v>
      </c>
      <c r="U8" s="6">
        <v>15</v>
      </c>
      <c r="V8" s="6">
        <v>18</v>
      </c>
      <c r="W8" s="7">
        <f t="shared" si="1"/>
        <v>15.857142857142858</v>
      </c>
      <c r="X8" s="39"/>
      <c r="Y8" s="4">
        <v>4</v>
      </c>
      <c r="Z8" s="4" t="s">
        <v>16</v>
      </c>
      <c r="AA8" s="5">
        <v>15</v>
      </c>
      <c r="AB8" s="6">
        <v>18</v>
      </c>
      <c r="AC8" s="6">
        <v>8</v>
      </c>
      <c r="AD8" s="6">
        <v>16</v>
      </c>
      <c r="AE8" s="6">
        <v>8</v>
      </c>
      <c r="AF8" s="6">
        <v>12</v>
      </c>
      <c r="AG8" s="6">
        <v>10</v>
      </c>
    </row>
    <row r="9" spans="2:33" x14ac:dyDescent="0.2">
      <c r="B9" s="39"/>
      <c r="C9" s="4">
        <v>5</v>
      </c>
      <c r="D9" s="4" t="s">
        <v>17</v>
      </c>
      <c r="E9" s="5">
        <v>25</v>
      </c>
      <c r="F9" s="6">
        <v>20</v>
      </c>
      <c r="G9" s="6">
        <v>15</v>
      </c>
      <c r="H9" s="6">
        <v>25</v>
      </c>
      <c r="I9" s="6">
        <v>18</v>
      </c>
      <c r="J9" s="6">
        <v>22</v>
      </c>
      <c r="K9" s="6">
        <v>24</v>
      </c>
      <c r="L9" s="7">
        <f t="shared" si="0"/>
        <v>21.285714285714285</v>
      </c>
      <c r="M9" s="39"/>
      <c r="N9" s="4">
        <v>5</v>
      </c>
      <c r="O9" s="4" t="s">
        <v>17</v>
      </c>
      <c r="P9" s="5">
        <v>25</v>
      </c>
      <c r="Q9" s="6">
        <v>15</v>
      </c>
      <c r="R9" s="6">
        <v>16</v>
      </c>
      <c r="S9" s="6">
        <v>12</v>
      </c>
      <c r="T9" s="6">
        <v>12</v>
      </c>
      <c r="U9" s="6">
        <v>15</v>
      </c>
      <c r="V9" s="6">
        <v>10</v>
      </c>
      <c r="W9" s="7">
        <f t="shared" si="1"/>
        <v>15</v>
      </c>
      <c r="X9" s="39"/>
      <c r="Y9" s="4">
        <v>5</v>
      </c>
      <c r="Z9" s="4" t="s">
        <v>17</v>
      </c>
      <c r="AA9" s="5">
        <v>8</v>
      </c>
      <c r="AB9" s="6">
        <v>15</v>
      </c>
      <c r="AC9" s="6">
        <v>10</v>
      </c>
      <c r="AD9" s="6">
        <v>8</v>
      </c>
      <c r="AE9" s="6">
        <v>18</v>
      </c>
      <c r="AF9" s="6">
        <v>15</v>
      </c>
      <c r="AG9" s="6">
        <v>20</v>
      </c>
    </row>
    <row r="10" spans="2:33" x14ac:dyDescent="0.2">
      <c r="B10" s="39"/>
      <c r="C10" s="4">
        <v>6</v>
      </c>
      <c r="D10" s="4" t="s">
        <v>18</v>
      </c>
      <c r="E10" s="5">
        <v>10</v>
      </c>
      <c r="F10" s="6">
        <v>22</v>
      </c>
      <c r="G10" s="6">
        <v>12</v>
      </c>
      <c r="H10" s="6">
        <v>20</v>
      </c>
      <c r="I10" s="6">
        <v>22</v>
      </c>
      <c r="J10" s="6">
        <v>18</v>
      </c>
      <c r="K10" s="6">
        <v>25</v>
      </c>
      <c r="L10" s="7">
        <f t="shared" si="0"/>
        <v>18.428571428571427</v>
      </c>
      <c r="M10" s="39"/>
      <c r="N10" s="4">
        <v>6</v>
      </c>
      <c r="O10" s="4" t="s">
        <v>18</v>
      </c>
      <c r="P10" s="5">
        <v>10</v>
      </c>
      <c r="Q10" s="6">
        <v>20</v>
      </c>
      <c r="R10" s="6">
        <v>8</v>
      </c>
      <c r="S10" s="6">
        <v>25</v>
      </c>
      <c r="T10" s="6">
        <v>22</v>
      </c>
      <c r="U10" s="6">
        <v>12</v>
      </c>
      <c r="V10" s="6">
        <v>10</v>
      </c>
      <c r="W10" s="7">
        <f t="shared" si="1"/>
        <v>15.285714285714286</v>
      </c>
      <c r="X10" s="39"/>
      <c r="Y10" s="4">
        <v>6</v>
      </c>
      <c r="Z10" s="4" t="s">
        <v>18</v>
      </c>
      <c r="AA10" s="5">
        <v>15</v>
      </c>
      <c r="AB10" s="6">
        <v>15</v>
      </c>
      <c r="AC10" s="6">
        <v>16</v>
      </c>
      <c r="AD10" s="6">
        <v>20</v>
      </c>
      <c r="AE10" s="6">
        <v>10</v>
      </c>
      <c r="AF10" s="6">
        <v>18</v>
      </c>
      <c r="AG10" s="6">
        <v>15</v>
      </c>
    </row>
    <row r="11" spans="2:33" x14ac:dyDescent="0.2">
      <c r="B11" s="39"/>
      <c r="C11" s="4">
        <v>7</v>
      </c>
      <c r="D11" s="4" t="s">
        <v>19</v>
      </c>
      <c r="E11" s="5">
        <v>20</v>
      </c>
      <c r="F11" s="6">
        <v>28</v>
      </c>
      <c r="G11" s="6">
        <v>20</v>
      </c>
      <c r="H11" s="6">
        <v>24</v>
      </c>
      <c r="I11" s="6">
        <v>25</v>
      </c>
      <c r="J11" s="6">
        <v>22</v>
      </c>
      <c r="K11" s="6">
        <v>10</v>
      </c>
      <c r="L11" s="7">
        <f t="shared" si="0"/>
        <v>21.285714285714285</v>
      </c>
      <c r="M11" s="39"/>
      <c r="N11" s="4">
        <v>7</v>
      </c>
      <c r="O11" s="4" t="s">
        <v>19</v>
      </c>
      <c r="P11" s="5">
        <v>22</v>
      </c>
      <c r="Q11" s="6">
        <v>8</v>
      </c>
      <c r="R11" s="6">
        <v>28</v>
      </c>
      <c r="S11" s="6">
        <v>10</v>
      </c>
      <c r="T11" s="6">
        <v>12</v>
      </c>
      <c r="U11" s="6">
        <v>18</v>
      </c>
      <c r="V11" s="6">
        <v>15</v>
      </c>
      <c r="W11" s="7">
        <f t="shared" si="1"/>
        <v>16.142857142857142</v>
      </c>
      <c r="X11" s="39"/>
      <c r="Y11" s="4">
        <v>7</v>
      </c>
      <c r="Z11" s="4" t="s">
        <v>19</v>
      </c>
      <c r="AA11" s="5">
        <v>5</v>
      </c>
      <c r="AB11" s="6">
        <v>20</v>
      </c>
      <c r="AC11" s="6">
        <v>12</v>
      </c>
      <c r="AD11" s="6">
        <v>10</v>
      </c>
      <c r="AE11" s="6">
        <v>18</v>
      </c>
      <c r="AF11" s="6">
        <v>10</v>
      </c>
      <c r="AG11" s="6">
        <v>12</v>
      </c>
    </row>
    <row r="12" spans="2:33" x14ac:dyDescent="0.2">
      <c r="B12" s="39"/>
      <c r="C12" s="4">
        <v>8</v>
      </c>
      <c r="D12" s="4" t="s">
        <v>20</v>
      </c>
      <c r="E12" s="5">
        <v>25</v>
      </c>
      <c r="F12" s="6">
        <v>16</v>
      </c>
      <c r="G12" s="6">
        <v>18</v>
      </c>
      <c r="H12" s="6">
        <v>10</v>
      </c>
      <c r="I12" s="6">
        <v>22</v>
      </c>
      <c r="J12" s="6">
        <v>25</v>
      </c>
      <c r="K12" s="6">
        <v>28</v>
      </c>
      <c r="L12" s="7">
        <f t="shared" si="0"/>
        <v>20.571428571428573</v>
      </c>
      <c r="M12" s="39"/>
      <c r="N12" s="4">
        <v>8</v>
      </c>
      <c r="O12" s="4" t="s">
        <v>20</v>
      </c>
      <c r="P12" s="5">
        <v>12</v>
      </c>
      <c r="Q12" s="6">
        <v>15</v>
      </c>
      <c r="R12" s="6">
        <v>10</v>
      </c>
      <c r="S12" s="6">
        <v>16</v>
      </c>
      <c r="T12" s="6">
        <v>12</v>
      </c>
      <c r="U12" s="6">
        <v>20</v>
      </c>
      <c r="V12" s="6">
        <v>22</v>
      </c>
      <c r="W12" s="7">
        <f t="shared" si="1"/>
        <v>15.285714285714286</v>
      </c>
      <c r="X12" s="39"/>
      <c r="Y12" s="4">
        <v>8</v>
      </c>
      <c r="Z12" s="4" t="s">
        <v>20</v>
      </c>
      <c r="AA12" s="5">
        <v>15</v>
      </c>
      <c r="AB12" s="6">
        <v>20</v>
      </c>
      <c r="AC12" s="6">
        <v>5</v>
      </c>
      <c r="AD12" s="6">
        <v>15</v>
      </c>
      <c r="AE12" s="6">
        <v>8</v>
      </c>
      <c r="AF12" s="6">
        <v>10</v>
      </c>
      <c r="AG12" s="6">
        <v>16</v>
      </c>
    </row>
    <row r="13" spans="2:33" x14ac:dyDescent="0.2">
      <c r="B13" s="39"/>
      <c r="C13" s="4">
        <v>9</v>
      </c>
      <c r="D13" s="4" t="s">
        <v>21</v>
      </c>
      <c r="E13" s="5">
        <v>12</v>
      </c>
      <c r="F13" s="6">
        <v>18</v>
      </c>
      <c r="G13" s="6">
        <v>26</v>
      </c>
      <c r="H13" s="6">
        <v>28</v>
      </c>
      <c r="I13" s="6">
        <v>18</v>
      </c>
      <c r="J13" s="6">
        <v>24</v>
      </c>
      <c r="K13" s="6">
        <v>20</v>
      </c>
      <c r="L13" s="7">
        <f t="shared" si="0"/>
        <v>20.857142857142858</v>
      </c>
      <c r="M13" s="39"/>
      <c r="N13" s="4">
        <v>9</v>
      </c>
      <c r="O13" s="4" t="s">
        <v>21</v>
      </c>
      <c r="P13" s="5">
        <v>10</v>
      </c>
      <c r="Q13" s="6">
        <v>8</v>
      </c>
      <c r="R13" s="6">
        <v>15</v>
      </c>
      <c r="S13" s="6">
        <v>18</v>
      </c>
      <c r="T13" s="6">
        <v>22</v>
      </c>
      <c r="U13" s="6">
        <v>15</v>
      </c>
      <c r="V13" s="6">
        <v>20</v>
      </c>
      <c r="W13" s="7">
        <f t="shared" si="1"/>
        <v>15.428571428571429</v>
      </c>
      <c r="X13" s="39"/>
      <c r="Y13" s="4">
        <v>9</v>
      </c>
      <c r="Z13" s="4" t="s">
        <v>21</v>
      </c>
      <c r="AA13" s="5">
        <v>8</v>
      </c>
      <c r="AB13" s="6">
        <v>10</v>
      </c>
      <c r="AC13" s="6">
        <v>12</v>
      </c>
      <c r="AD13" s="6">
        <v>8</v>
      </c>
      <c r="AE13" s="6">
        <v>15</v>
      </c>
      <c r="AF13" s="6">
        <v>20</v>
      </c>
      <c r="AG13" s="6">
        <v>20</v>
      </c>
    </row>
    <row r="14" spans="2:33" x14ac:dyDescent="0.2">
      <c r="B14" s="39"/>
      <c r="C14" s="4">
        <v>10</v>
      </c>
      <c r="D14" s="4" t="s">
        <v>22</v>
      </c>
      <c r="E14" s="5">
        <v>15</v>
      </c>
      <c r="F14" s="6">
        <v>20</v>
      </c>
      <c r="G14" s="6">
        <v>25</v>
      </c>
      <c r="H14" s="6">
        <v>20</v>
      </c>
      <c r="I14" s="6">
        <v>15</v>
      </c>
      <c r="J14" s="6">
        <v>22</v>
      </c>
      <c r="K14" s="6">
        <v>18</v>
      </c>
      <c r="L14" s="7">
        <f t="shared" si="0"/>
        <v>19.285714285714285</v>
      </c>
      <c r="M14" s="39"/>
      <c r="N14" s="4">
        <v>10</v>
      </c>
      <c r="O14" s="4" t="s">
        <v>22</v>
      </c>
      <c r="P14" s="5">
        <v>15</v>
      </c>
      <c r="Q14" s="6">
        <v>18</v>
      </c>
      <c r="R14" s="6">
        <v>10</v>
      </c>
      <c r="S14" s="6">
        <v>12</v>
      </c>
      <c r="T14" s="6">
        <v>16</v>
      </c>
      <c r="U14" s="6">
        <v>22</v>
      </c>
      <c r="V14" s="6">
        <v>12</v>
      </c>
      <c r="W14" s="7">
        <f t="shared" si="1"/>
        <v>15</v>
      </c>
      <c r="X14" s="39"/>
      <c r="Y14" s="4">
        <v>10</v>
      </c>
      <c r="Z14" s="4" t="s">
        <v>22</v>
      </c>
      <c r="AA14" s="5">
        <v>20</v>
      </c>
      <c r="AB14" s="6">
        <v>25</v>
      </c>
      <c r="AC14" s="6">
        <v>8</v>
      </c>
      <c r="AD14" s="6">
        <v>5</v>
      </c>
      <c r="AE14" s="6">
        <v>12</v>
      </c>
      <c r="AF14" s="6">
        <v>5</v>
      </c>
      <c r="AG14" s="6">
        <v>16</v>
      </c>
    </row>
    <row r="15" spans="2:33" x14ac:dyDescent="0.2">
      <c r="B15" s="39"/>
      <c r="C15" s="4">
        <v>11</v>
      </c>
      <c r="D15" s="4" t="s">
        <v>23</v>
      </c>
      <c r="E15" s="5">
        <v>20</v>
      </c>
      <c r="F15" s="6">
        <v>25</v>
      </c>
      <c r="G15" s="6">
        <v>15</v>
      </c>
      <c r="H15" s="6">
        <v>22</v>
      </c>
      <c r="I15" s="6">
        <v>12</v>
      </c>
      <c r="J15" s="6">
        <v>18</v>
      </c>
      <c r="K15" s="6">
        <v>28</v>
      </c>
      <c r="L15" s="7">
        <f t="shared" si="0"/>
        <v>20</v>
      </c>
      <c r="M15" s="39"/>
      <c r="N15" s="4">
        <v>11</v>
      </c>
      <c r="O15" s="4" t="s">
        <v>23</v>
      </c>
      <c r="P15" s="5">
        <v>25</v>
      </c>
      <c r="Q15" s="6">
        <v>20</v>
      </c>
      <c r="R15" s="6">
        <v>20</v>
      </c>
      <c r="S15" s="6">
        <v>5</v>
      </c>
      <c r="T15" s="6">
        <v>10</v>
      </c>
      <c r="U15" s="6">
        <v>12</v>
      </c>
      <c r="V15" s="6">
        <v>15</v>
      </c>
      <c r="W15" s="7">
        <f t="shared" si="1"/>
        <v>15.285714285714286</v>
      </c>
      <c r="X15" s="39"/>
      <c r="Y15" s="4">
        <v>11</v>
      </c>
      <c r="Z15" s="4" t="s">
        <v>23</v>
      </c>
      <c r="AA15" s="5">
        <v>25</v>
      </c>
      <c r="AB15" s="6">
        <v>12</v>
      </c>
      <c r="AC15" s="6">
        <v>20</v>
      </c>
      <c r="AD15" s="6">
        <v>10</v>
      </c>
      <c r="AE15" s="6">
        <v>8</v>
      </c>
      <c r="AF15" s="6">
        <v>10</v>
      </c>
      <c r="AG15" s="6">
        <v>15</v>
      </c>
    </row>
    <row r="16" spans="2:33" x14ac:dyDescent="0.2">
      <c r="B16" s="39"/>
      <c r="C16" s="4">
        <v>12</v>
      </c>
      <c r="D16" s="4" t="s">
        <v>24</v>
      </c>
      <c r="E16" s="5">
        <v>28</v>
      </c>
      <c r="F16" s="6">
        <v>25</v>
      </c>
      <c r="G16" s="6">
        <v>16</v>
      </c>
      <c r="H16" s="6">
        <v>25</v>
      </c>
      <c r="I16" s="6">
        <v>20</v>
      </c>
      <c r="J16" s="6">
        <v>10</v>
      </c>
      <c r="K16" s="6">
        <v>18</v>
      </c>
      <c r="L16" s="7">
        <f t="shared" si="0"/>
        <v>20.285714285714285</v>
      </c>
      <c r="M16" s="39"/>
      <c r="N16" s="4">
        <v>12</v>
      </c>
      <c r="O16" s="4" t="s">
        <v>24</v>
      </c>
      <c r="P16" s="5">
        <v>15</v>
      </c>
      <c r="Q16" s="6">
        <v>8</v>
      </c>
      <c r="R16" s="6">
        <v>16</v>
      </c>
      <c r="S16" s="6">
        <v>8</v>
      </c>
      <c r="T16" s="6">
        <v>20</v>
      </c>
      <c r="U16" s="6">
        <v>20</v>
      </c>
      <c r="V16" s="6">
        <v>25</v>
      </c>
      <c r="W16" s="7">
        <f t="shared" si="1"/>
        <v>16</v>
      </c>
      <c r="X16" s="39"/>
      <c r="Y16" s="4">
        <v>12</v>
      </c>
      <c r="Z16" s="4" t="s">
        <v>24</v>
      </c>
      <c r="AA16" s="5">
        <v>15</v>
      </c>
      <c r="AB16" s="6">
        <v>18</v>
      </c>
      <c r="AC16" s="6">
        <v>8</v>
      </c>
      <c r="AD16" s="6">
        <v>20</v>
      </c>
      <c r="AE16" s="6">
        <v>18</v>
      </c>
      <c r="AF16" s="6">
        <v>8</v>
      </c>
      <c r="AG16" s="6">
        <v>10</v>
      </c>
    </row>
    <row r="17" spans="2:33" x14ac:dyDescent="0.2">
      <c r="B17" s="42"/>
      <c r="C17" s="42" t="s">
        <v>25</v>
      </c>
      <c r="D17" s="42"/>
      <c r="E17" s="18">
        <f>SUM(E5:E16)</f>
        <v>256</v>
      </c>
      <c r="F17" s="18">
        <f t="shared" ref="F17:K17" si="2">SUM(F5:F16)</f>
        <v>258</v>
      </c>
      <c r="G17" s="18">
        <f t="shared" si="2"/>
        <v>242</v>
      </c>
      <c r="H17" s="18">
        <f t="shared" si="2"/>
        <v>260</v>
      </c>
      <c r="I17" s="18">
        <f t="shared" si="2"/>
        <v>233</v>
      </c>
      <c r="J17" s="18">
        <f t="shared" si="2"/>
        <v>231</v>
      </c>
      <c r="K17" s="18">
        <f t="shared" si="2"/>
        <v>254</v>
      </c>
      <c r="L17" s="6"/>
      <c r="M17" s="42"/>
      <c r="N17" s="42" t="s">
        <v>25</v>
      </c>
      <c r="O17" s="42"/>
      <c r="P17" s="18">
        <f>SUM(P5:P16)</f>
        <v>209</v>
      </c>
      <c r="Q17" s="18">
        <f t="shared" ref="Q17:V17" si="3">SUM(Q5:Q16)</f>
        <v>184</v>
      </c>
      <c r="R17" s="18">
        <f t="shared" si="3"/>
        <v>188</v>
      </c>
      <c r="S17" s="18">
        <f t="shared" si="3"/>
        <v>162</v>
      </c>
      <c r="T17" s="18">
        <f t="shared" si="3"/>
        <v>186</v>
      </c>
      <c r="U17" s="18">
        <f t="shared" si="3"/>
        <v>193</v>
      </c>
      <c r="V17" s="18">
        <f t="shared" si="3"/>
        <v>191</v>
      </c>
      <c r="W17" s="8"/>
      <c r="X17" s="42"/>
      <c r="Y17" s="42" t="s">
        <v>25</v>
      </c>
      <c r="Z17" s="42"/>
      <c r="AA17" s="18">
        <f>SUM(AA5:AA16)</f>
        <v>171</v>
      </c>
      <c r="AB17" s="18">
        <f t="shared" ref="AB17:AG17" si="4">SUM(AB5:AB16)</f>
        <v>195</v>
      </c>
      <c r="AC17" s="18">
        <f t="shared" si="4"/>
        <v>147</v>
      </c>
      <c r="AD17" s="18">
        <f t="shared" si="4"/>
        <v>161</v>
      </c>
      <c r="AE17" s="18">
        <f t="shared" si="4"/>
        <v>147</v>
      </c>
      <c r="AF17" s="18">
        <f t="shared" si="4"/>
        <v>133</v>
      </c>
      <c r="AG17" s="18">
        <f t="shared" si="4"/>
        <v>166</v>
      </c>
    </row>
    <row r="18" spans="2:33" x14ac:dyDescent="0.2">
      <c r="E18" s="34"/>
      <c r="F18" s="34"/>
      <c r="G18" s="34"/>
      <c r="H18" s="34"/>
      <c r="I18" s="34"/>
      <c r="J18" s="34"/>
      <c r="K18" s="34"/>
      <c r="P18" s="34"/>
      <c r="Q18" s="34"/>
      <c r="R18" s="34"/>
      <c r="S18" s="34"/>
      <c r="T18" s="34"/>
      <c r="U18" s="34"/>
      <c r="V18" s="34"/>
      <c r="AA18" s="34"/>
      <c r="AB18" s="34"/>
      <c r="AC18" s="34"/>
      <c r="AD18" s="34"/>
      <c r="AE18" s="34"/>
      <c r="AF18" s="34"/>
      <c r="AG18" s="34"/>
    </row>
    <row r="20" spans="2:33" x14ac:dyDescent="0.2">
      <c r="B20" s="14" t="s">
        <v>27</v>
      </c>
      <c r="C20" s="14"/>
      <c r="D20" s="14"/>
      <c r="H20" s="34"/>
      <c r="J20" s="33"/>
      <c r="P20" s="33"/>
      <c r="AA20" s="33"/>
    </row>
    <row r="21" spans="2:33" x14ac:dyDescent="0.2">
      <c r="B21" s="10" t="s">
        <v>1</v>
      </c>
      <c r="C21" s="12" t="s">
        <v>28</v>
      </c>
      <c r="D21" s="21" t="s">
        <v>29</v>
      </c>
      <c r="E21" s="2"/>
      <c r="F21" s="2"/>
      <c r="G21" s="2"/>
      <c r="H21" s="2"/>
      <c r="I21" s="2"/>
      <c r="J21" s="2"/>
    </row>
    <row r="22" spans="2:33" x14ac:dyDescent="0.2">
      <c r="B22" s="2">
        <v>1</v>
      </c>
      <c r="C22" s="4" t="s">
        <v>10</v>
      </c>
      <c r="D22" s="8">
        <v>10</v>
      </c>
      <c r="E22" s="6"/>
      <c r="F22" s="6"/>
      <c r="G22" s="6"/>
      <c r="H22" s="6"/>
      <c r="I22" s="6"/>
      <c r="J22" s="35"/>
    </row>
    <row r="23" spans="2:33" x14ac:dyDescent="0.2">
      <c r="B23" s="2">
        <v>2</v>
      </c>
      <c r="C23" s="4" t="s">
        <v>12</v>
      </c>
      <c r="D23" s="8">
        <v>10</v>
      </c>
      <c r="E23" s="4"/>
      <c r="F23" s="4"/>
      <c r="G23" s="4"/>
      <c r="H23" s="4"/>
      <c r="I23" s="4"/>
      <c r="J23" s="4"/>
    </row>
    <row r="24" spans="2:33" x14ac:dyDescent="0.2">
      <c r="B24" s="10">
        <v>3</v>
      </c>
      <c r="C24" s="11" t="s">
        <v>13</v>
      </c>
      <c r="D24" s="9">
        <v>10</v>
      </c>
      <c r="E24" s="4"/>
      <c r="F24" s="4"/>
      <c r="G24" s="4"/>
      <c r="H24" s="4"/>
      <c r="I24" s="4"/>
      <c r="J24" s="4"/>
    </row>
    <row r="27" spans="2:33" x14ac:dyDescent="0.2">
      <c r="B27" s="1" t="s">
        <v>32</v>
      </c>
    </row>
    <row r="28" spans="2:33" x14ac:dyDescent="0.2">
      <c r="B28" s="10" t="s">
        <v>1</v>
      </c>
      <c r="C28" s="12" t="s">
        <v>28</v>
      </c>
      <c r="D28" s="21" t="s">
        <v>30</v>
      </c>
    </row>
    <row r="29" spans="2:33" x14ac:dyDescent="0.2">
      <c r="B29" s="2">
        <v>1</v>
      </c>
      <c r="C29" s="4" t="s">
        <v>10</v>
      </c>
      <c r="D29" s="22" t="s">
        <v>31</v>
      </c>
    </row>
    <row r="30" spans="2:33" x14ac:dyDescent="0.2">
      <c r="B30" s="2">
        <v>2</v>
      </c>
      <c r="C30" s="4" t="s">
        <v>12</v>
      </c>
      <c r="D30" s="22" t="s">
        <v>31</v>
      </c>
    </row>
    <row r="31" spans="2:33" x14ac:dyDescent="0.2">
      <c r="B31" s="10">
        <v>3</v>
      </c>
      <c r="C31" s="11" t="s">
        <v>13</v>
      </c>
      <c r="D31" s="23" t="s">
        <v>31</v>
      </c>
    </row>
    <row r="34" spans="2:16" x14ac:dyDescent="0.2">
      <c r="B34" s="14" t="s">
        <v>33</v>
      </c>
      <c r="C34" s="14"/>
      <c r="D34" s="14"/>
    </row>
    <row r="35" spans="2:16" x14ac:dyDescent="0.2">
      <c r="B35" s="13" t="s">
        <v>1</v>
      </c>
      <c r="C35" s="13" t="s">
        <v>34</v>
      </c>
      <c r="D35" s="13" t="s">
        <v>35</v>
      </c>
    </row>
    <row r="36" spans="2:16" x14ac:dyDescent="0.2">
      <c r="B36" s="3">
        <v>1</v>
      </c>
      <c r="C36" s="8" t="s">
        <v>3</v>
      </c>
      <c r="D36" s="8">
        <v>4000000</v>
      </c>
    </row>
    <row r="37" spans="2:16" x14ac:dyDescent="0.2">
      <c r="B37" s="3">
        <v>2</v>
      </c>
      <c r="C37" s="8" t="s">
        <v>4</v>
      </c>
      <c r="D37" s="8">
        <v>2500000</v>
      </c>
    </row>
    <row r="38" spans="2:16" x14ac:dyDescent="0.2">
      <c r="B38" s="3">
        <v>3</v>
      </c>
      <c r="C38" s="8" t="s">
        <v>5</v>
      </c>
      <c r="D38" s="8">
        <v>3000000</v>
      </c>
    </row>
    <row r="39" spans="2:16" x14ac:dyDescent="0.2">
      <c r="B39" s="3">
        <v>4</v>
      </c>
      <c r="C39" s="8" t="s">
        <v>6</v>
      </c>
      <c r="D39" s="8">
        <v>1500000</v>
      </c>
    </row>
    <row r="40" spans="2:16" x14ac:dyDescent="0.2">
      <c r="B40" s="3">
        <v>5</v>
      </c>
      <c r="C40" s="8" t="s">
        <v>7</v>
      </c>
      <c r="D40" s="8">
        <v>2800000</v>
      </c>
    </row>
    <row r="41" spans="2:16" x14ac:dyDescent="0.2">
      <c r="B41" s="3">
        <v>6</v>
      </c>
      <c r="C41" s="8" t="s">
        <v>8</v>
      </c>
      <c r="D41" s="8">
        <v>2800000</v>
      </c>
    </row>
    <row r="42" spans="2:16" x14ac:dyDescent="0.2">
      <c r="B42" s="13">
        <v>7</v>
      </c>
      <c r="C42" s="9" t="s">
        <v>9</v>
      </c>
      <c r="D42" s="9">
        <v>4000000</v>
      </c>
    </row>
    <row r="45" spans="2:16" x14ac:dyDescent="0.2">
      <c r="B45" s="14" t="s">
        <v>36</v>
      </c>
      <c r="C45" s="14"/>
      <c r="D45" s="14"/>
      <c r="E45" s="14"/>
      <c r="F45" s="14"/>
      <c r="H45" s="14"/>
      <c r="I45" s="14"/>
      <c r="J45" s="14"/>
      <c r="K45" s="14"/>
      <c r="L45" s="14"/>
    </row>
    <row r="46" spans="2:16" ht="36" x14ac:dyDescent="0.2">
      <c r="B46" s="13" t="s">
        <v>1</v>
      </c>
      <c r="C46" s="21" t="s">
        <v>37</v>
      </c>
      <c r="D46" s="10" t="s">
        <v>38</v>
      </c>
      <c r="E46" s="10" t="s">
        <v>39</v>
      </c>
      <c r="F46" s="10" t="s">
        <v>40</v>
      </c>
      <c r="H46" s="13" t="s">
        <v>1</v>
      </c>
      <c r="I46" s="21" t="s">
        <v>37</v>
      </c>
      <c r="J46" s="10" t="s">
        <v>55</v>
      </c>
      <c r="K46" s="10" t="s">
        <v>56</v>
      </c>
      <c r="L46" s="10" t="s">
        <v>38</v>
      </c>
      <c r="N46" s="1" t="s">
        <v>57</v>
      </c>
      <c r="P46" s="33">
        <f>L50+L126</f>
        <v>193890000</v>
      </c>
    </row>
    <row r="47" spans="2:16" x14ac:dyDescent="0.2">
      <c r="B47" s="3">
        <v>1</v>
      </c>
      <c r="C47" s="8" t="s">
        <v>10</v>
      </c>
      <c r="D47" s="24">
        <v>100000</v>
      </c>
      <c r="E47" s="24">
        <v>50000</v>
      </c>
      <c r="F47" s="24">
        <v>150000</v>
      </c>
      <c r="H47" s="8">
        <v>1</v>
      </c>
      <c r="I47" s="8" t="s">
        <v>10</v>
      </c>
      <c r="J47" s="4">
        <v>85</v>
      </c>
      <c r="K47" s="24">
        <v>150000</v>
      </c>
      <c r="L47" s="4">
        <f>J47*K47</f>
        <v>12750000</v>
      </c>
    </row>
    <row r="48" spans="2:16" x14ac:dyDescent="0.2">
      <c r="B48" s="3">
        <v>2</v>
      </c>
      <c r="C48" s="8" t="s">
        <v>12</v>
      </c>
      <c r="D48" s="24">
        <v>100000</v>
      </c>
      <c r="E48" s="24">
        <v>50000</v>
      </c>
      <c r="F48" s="24">
        <v>150000</v>
      </c>
      <c r="H48" s="8">
        <v>2</v>
      </c>
      <c r="I48" s="8" t="s">
        <v>12</v>
      </c>
      <c r="J48" s="4">
        <v>82</v>
      </c>
      <c r="K48" s="24">
        <v>150000</v>
      </c>
      <c r="L48" s="4">
        <f t="shared" ref="L48:L49" si="5">J48*K48</f>
        <v>12300000</v>
      </c>
    </row>
    <row r="49" spans="2:12" x14ac:dyDescent="0.2">
      <c r="B49" s="13">
        <v>3</v>
      </c>
      <c r="C49" s="9" t="s">
        <v>13</v>
      </c>
      <c r="D49" s="25">
        <v>100000</v>
      </c>
      <c r="E49" s="25">
        <v>50000</v>
      </c>
      <c r="F49" s="25">
        <v>150000</v>
      </c>
      <c r="H49" s="8">
        <v>3</v>
      </c>
      <c r="I49" s="8" t="s">
        <v>13</v>
      </c>
      <c r="J49" s="4">
        <v>74</v>
      </c>
      <c r="K49" s="24">
        <v>150000</v>
      </c>
      <c r="L49" s="4">
        <f t="shared" si="5"/>
        <v>11100000</v>
      </c>
    </row>
    <row r="50" spans="2:12" x14ac:dyDescent="0.2">
      <c r="H50" s="40" t="s">
        <v>25</v>
      </c>
      <c r="I50" s="40"/>
      <c r="J50" s="40"/>
      <c r="K50" s="40"/>
      <c r="L50" s="32">
        <f>SUM(L47:L49)</f>
        <v>36150000</v>
      </c>
    </row>
    <row r="52" spans="2:12" x14ac:dyDescent="0.2">
      <c r="B52" s="14" t="s">
        <v>41</v>
      </c>
      <c r="C52" s="14"/>
      <c r="D52" s="14"/>
    </row>
    <row r="53" spans="2:12" x14ac:dyDescent="0.2">
      <c r="B53" s="13" t="s">
        <v>1</v>
      </c>
      <c r="C53" s="13" t="s">
        <v>42</v>
      </c>
      <c r="D53" s="13" t="s">
        <v>43</v>
      </c>
    </row>
    <row r="54" spans="2:12" x14ac:dyDescent="0.2">
      <c r="B54" s="3">
        <v>1</v>
      </c>
      <c r="C54" s="8" t="s">
        <v>44</v>
      </c>
      <c r="D54" s="26">
        <v>0.02</v>
      </c>
    </row>
    <row r="55" spans="2:12" x14ac:dyDescent="0.2">
      <c r="B55" s="3">
        <v>2</v>
      </c>
      <c r="C55" s="8" t="s">
        <v>45</v>
      </c>
      <c r="D55" s="26">
        <v>0.02</v>
      </c>
    </row>
    <row r="56" spans="2:12" x14ac:dyDescent="0.2">
      <c r="B56" s="40" t="s">
        <v>25</v>
      </c>
      <c r="C56" s="40"/>
      <c r="D56" s="27">
        <v>0.04</v>
      </c>
    </row>
    <row r="59" spans="2:12" x14ac:dyDescent="0.2">
      <c r="B59" s="14" t="s">
        <v>46</v>
      </c>
      <c r="C59" s="14"/>
      <c r="D59" s="14"/>
      <c r="E59" s="14"/>
      <c r="F59" s="14"/>
    </row>
    <row r="60" spans="2:12" x14ac:dyDescent="0.2">
      <c r="B60" s="13" t="s">
        <v>1</v>
      </c>
      <c r="C60" s="13" t="s">
        <v>34</v>
      </c>
      <c r="D60" s="13" t="s">
        <v>35</v>
      </c>
      <c r="E60" s="10" t="s">
        <v>47</v>
      </c>
      <c r="F60" s="10" t="s">
        <v>48</v>
      </c>
    </row>
    <row r="61" spans="2:12" x14ac:dyDescent="0.2">
      <c r="B61" s="3">
        <v>1</v>
      </c>
      <c r="C61" s="8" t="s">
        <v>9</v>
      </c>
      <c r="D61" s="8">
        <v>4000000</v>
      </c>
      <c r="E61" s="28">
        <v>3.3E-3</v>
      </c>
      <c r="F61" s="4">
        <f>D61*E61</f>
        <v>13200</v>
      </c>
    </row>
    <row r="62" spans="2:12" x14ac:dyDescent="0.2">
      <c r="B62" s="3">
        <v>2</v>
      </c>
      <c r="C62" s="8" t="s">
        <v>4</v>
      </c>
      <c r="D62" s="8">
        <v>2500000</v>
      </c>
      <c r="E62" s="28">
        <v>3.3E-3</v>
      </c>
      <c r="F62" s="4">
        <f t="shared" ref="F62:F67" si="6">D62*E62</f>
        <v>8250</v>
      </c>
    </row>
    <row r="63" spans="2:12" x14ac:dyDescent="0.2">
      <c r="B63" s="3">
        <v>3</v>
      </c>
      <c r="C63" s="8" t="s">
        <v>5</v>
      </c>
      <c r="D63" s="8">
        <v>3000000</v>
      </c>
      <c r="E63" s="28">
        <v>3.3E-3</v>
      </c>
      <c r="F63" s="4">
        <f t="shared" si="6"/>
        <v>9900</v>
      </c>
    </row>
    <row r="64" spans="2:12" x14ac:dyDescent="0.2">
      <c r="B64" s="3">
        <v>4</v>
      </c>
      <c r="C64" s="8" t="s">
        <v>6</v>
      </c>
      <c r="D64" s="8">
        <v>1500000</v>
      </c>
      <c r="E64" s="28">
        <v>3.3E-3</v>
      </c>
      <c r="F64" s="4">
        <f t="shared" si="6"/>
        <v>4950</v>
      </c>
    </row>
    <row r="65" spans="2:33" x14ac:dyDescent="0.2">
      <c r="B65" s="3">
        <v>5</v>
      </c>
      <c r="C65" s="8" t="s">
        <v>7</v>
      </c>
      <c r="D65" s="8">
        <v>2800000</v>
      </c>
      <c r="E65" s="28">
        <v>3.3E-3</v>
      </c>
      <c r="F65" s="4">
        <f t="shared" si="6"/>
        <v>9240</v>
      </c>
    </row>
    <row r="66" spans="2:33" x14ac:dyDescent="0.2">
      <c r="B66" s="3">
        <v>6</v>
      </c>
      <c r="C66" s="8" t="s">
        <v>8</v>
      </c>
      <c r="D66" s="8">
        <v>2800000</v>
      </c>
      <c r="E66" s="28">
        <v>3.3E-3</v>
      </c>
      <c r="F66" s="4">
        <f t="shared" si="6"/>
        <v>9240</v>
      </c>
    </row>
    <row r="67" spans="2:33" x14ac:dyDescent="0.2">
      <c r="B67" s="3">
        <v>7</v>
      </c>
      <c r="C67" s="8" t="s">
        <v>9</v>
      </c>
      <c r="D67" s="8">
        <v>4000000</v>
      </c>
      <c r="E67" s="28">
        <v>3.3E-3</v>
      </c>
      <c r="F67" s="4">
        <f t="shared" si="6"/>
        <v>13200</v>
      </c>
    </row>
    <row r="68" spans="2:33" x14ac:dyDescent="0.2">
      <c r="B68" s="40" t="s">
        <v>25</v>
      </c>
      <c r="C68" s="40"/>
      <c r="D68" s="40"/>
      <c r="E68" s="40"/>
      <c r="F68" s="11">
        <f>SUM(F61:F67)</f>
        <v>67980</v>
      </c>
    </row>
    <row r="72" spans="2:33" x14ac:dyDescent="0.2">
      <c r="B72" s="14" t="s">
        <v>49</v>
      </c>
      <c r="C72" s="14"/>
      <c r="D72" s="14"/>
      <c r="E72" s="14"/>
      <c r="F72" s="14"/>
      <c r="G72" s="14"/>
      <c r="H72" s="14"/>
      <c r="I72" s="14"/>
      <c r="J72" s="14"/>
      <c r="K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</row>
    <row r="73" spans="2:33" x14ac:dyDescent="0.2">
      <c r="B73" s="10" t="s">
        <v>0</v>
      </c>
      <c r="C73" s="10" t="s">
        <v>1</v>
      </c>
      <c r="D73" s="10" t="s">
        <v>2</v>
      </c>
      <c r="E73" s="13" t="s">
        <v>3</v>
      </c>
      <c r="F73" s="10" t="s">
        <v>4</v>
      </c>
      <c r="G73" s="10" t="s">
        <v>5</v>
      </c>
      <c r="H73" s="10" t="s">
        <v>6</v>
      </c>
      <c r="I73" s="10" t="s">
        <v>7</v>
      </c>
      <c r="J73" s="10" t="s">
        <v>8</v>
      </c>
      <c r="K73" s="10" t="s">
        <v>9</v>
      </c>
      <c r="M73" s="10" t="s">
        <v>0</v>
      </c>
      <c r="N73" s="10" t="s">
        <v>1</v>
      </c>
      <c r="O73" s="10" t="s">
        <v>2</v>
      </c>
      <c r="P73" s="13" t="s">
        <v>3</v>
      </c>
      <c r="Q73" s="10" t="s">
        <v>4</v>
      </c>
      <c r="R73" s="10" t="s">
        <v>5</v>
      </c>
      <c r="S73" s="10" t="s">
        <v>6</v>
      </c>
      <c r="T73" s="10" t="s">
        <v>7</v>
      </c>
      <c r="U73" s="10" t="s">
        <v>8</v>
      </c>
      <c r="V73" s="10" t="s">
        <v>9</v>
      </c>
      <c r="X73" s="10" t="s">
        <v>0</v>
      </c>
      <c r="Y73" s="10" t="s">
        <v>1</v>
      </c>
      <c r="Z73" s="10" t="s">
        <v>2</v>
      </c>
      <c r="AA73" s="13" t="s">
        <v>3</v>
      </c>
      <c r="AB73" s="10" t="s">
        <v>4</v>
      </c>
      <c r="AC73" s="10" t="s">
        <v>5</v>
      </c>
      <c r="AD73" s="10" t="s">
        <v>6</v>
      </c>
      <c r="AE73" s="10" t="s">
        <v>7</v>
      </c>
      <c r="AF73" s="10" t="s">
        <v>8</v>
      </c>
      <c r="AG73" s="10" t="s">
        <v>9</v>
      </c>
    </row>
    <row r="74" spans="2:33" x14ac:dyDescent="0.2">
      <c r="B74" s="41" t="s">
        <v>10</v>
      </c>
      <c r="C74" s="15">
        <v>1</v>
      </c>
      <c r="D74" s="15" t="s">
        <v>11</v>
      </c>
      <c r="E74" s="31">
        <v>24.22</v>
      </c>
      <c r="F74" s="31">
        <v>20.96</v>
      </c>
      <c r="G74" s="31">
        <v>22.47</v>
      </c>
      <c r="H74" s="31">
        <v>20.71</v>
      </c>
      <c r="I74" s="31">
        <v>21.36</v>
      </c>
      <c r="J74" s="31">
        <v>19.079999999999998</v>
      </c>
      <c r="K74" s="31">
        <v>20.86</v>
      </c>
      <c r="M74" s="41" t="s">
        <v>12</v>
      </c>
      <c r="N74" s="15">
        <v>1</v>
      </c>
      <c r="O74" s="15" t="s">
        <v>11</v>
      </c>
      <c r="P74" s="31">
        <v>19.47</v>
      </c>
      <c r="Q74" s="31">
        <v>17.87</v>
      </c>
      <c r="R74" s="31">
        <v>16.13</v>
      </c>
      <c r="S74" s="31">
        <v>16.420000000000002</v>
      </c>
      <c r="T74" s="31">
        <v>15.08</v>
      </c>
      <c r="U74" s="31">
        <v>14.03</v>
      </c>
      <c r="V74" s="31">
        <v>13.36</v>
      </c>
      <c r="X74" s="39" t="s">
        <v>13</v>
      </c>
      <c r="Y74" s="4">
        <v>1</v>
      </c>
      <c r="Z74" s="4" t="s">
        <v>11</v>
      </c>
      <c r="AA74" s="29">
        <v>12.69</v>
      </c>
      <c r="AB74" s="29">
        <v>14.96</v>
      </c>
      <c r="AC74" s="29">
        <v>14.62</v>
      </c>
      <c r="AD74" s="29">
        <v>15.78</v>
      </c>
      <c r="AE74" s="29">
        <v>10.73</v>
      </c>
      <c r="AF74" s="29">
        <v>10.79</v>
      </c>
      <c r="AG74" s="29">
        <v>11.83</v>
      </c>
    </row>
    <row r="75" spans="2:33" x14ac:dyDescent="0.2">
      <c r="B75" s="39"/>
      <c r="C75" s="4">
        <v>2</v>
      </c>
      <c r="D75" s="4" t="s">
        <v>14</v>
      </c>
      <c r="E75" s="29">
        <v>23.69</v>
      </c>
      <c r="F75" s="29">
        <v>21.06</v>
      </c>
      <c r="G75" s="29">
        <v>22.05</v>
      </c>
      <c r="H75" s="29">
        <v>20.88</v>
      </c>
      <c r="I75" s="29">
        <v>21.01</v>
      </c>
      <c r="J75" s="29">
        <v>19.11</v>
      </c>
      <c r="K75" s="29">
        <v>20.91</v>
      </c>
      <c r="M75" s="39"/>
      <c r="N75" s="4">
        <v>2</v>
      </c>
      <c r="O75" s="4" t="s">
        <v>14</v>
      </c>
      <c r="P75" s="29">
        <v>19.100000000000001</v>
      </c>
      <c r="Q75" s="29">
        <v>17.41</v>
      </c>
      <c r="R75" s="29">
        <v>16.04</v>
      </c>
      <c r="S75" s="29">
        <v>15.89</v>
      </c>
      <c r="T75" s="29">
        <v>15.15</v>
      </c>
      <c r="U75" s="29">
        <v>14.4</v>
      </c>
      <c r="V75" s="29">
        <v>13.82</v>
      </c>
      <c r="X75" s="39"/>
      <c r="Y75" s="4">
        <v>2</v>
      </c>
      <c r="Z75" s="4" t="s">
        <v>14</v>
      </c>
      <c r="AA75" s="29">
        <v>12.98</v>
      </c>
      <c r="AB75" s="29">
        <v>15.2</v>
      </c>
      <c r="AC75" s="29">
        <v>14.19</v>
      </c>
      <c r="AD75" s="29">
        <v>15.35</v>
      </c>
      <c r="AE75" s="29">
        <v>11.01</v>
      </c>
      <c r="AF75" s="29">
        <v>10.85</v>
      </c>
      <c r="AG75" s="29">
        <v>12.2</v>
      </c>
    </row>
    <row r="76" spans="2:33" x14ac:dyDescent="0.2">
      <c r="B76" s="39"/>
      <c r="C76" s="4">
        <v>3</v>
      </c>
      <c r="D76" s="4" t="s">
        <v>15</v>
      </c>
      <c r="E76" s="29">
        <v>23.17</v>
      </c>
      <c r="F76" s="29">
        <v>21.16</v>
      </c>
      <c r="G76" s="29">
        <v>21.64</v>
      </c>
      <c r="H76" s="29">
        <v>21.05</v>
      </c>
      <c r="I76" s="29">
        <v>20.65</v>
      </c>
      <c r="J76" s="29">
        <v>19.14</v>
      </c>
      <c r="K76" s="29">
        <v>20.97</v>
      </c>
      <c r="M76" s="39"/>
      <c r="N76" s="4">
        <v>3</v>
      </c>
      <c r="O76" s="4" t="s">
        <v>15</v>
      </c>
      <c r="P76" s="29">
        <v>18.73</v>
      </c>
      <c r="Q76" s="29">
        <v>16.95</v>
      </c>
      <c r="R76" s="29">
        <v>15.96</v>
      </c>
      <c r="S76" s="29">
        <v>15.36</v>
      </c>
      <c r="T76" s="29">
        <v>15.23</v>
      </c>
      <c r="U76" s="29">
        <v>14.77</v>
      </c>
      <c r="V76" s="29">
        <v>14.29</v>
      </c>
      <c r="X76" s="39"/>
      <c r="Y76" s="4">
        <v>3</v>
      </c>
      <c r="Z76" s="4" t="s">
        <v>15</v>
      </c>
      <c r="AA76" s="29">
        <v>13.26</v>
      </c>
      <c r="AB76" s="29">
        <v>15.43</v>
      </c>
      <c r="AC76" s="29">
        <v>13.76</v>
      </c>
      <c r="AD76" s="29">
        <v>14.92</v>
      </c>
      <c r="AE76" s="29">
        <v>11.28</v>
      </c>
      <c r="AF76" s="29">
        <v>10.9</v>
      </c>
      <c r="AG76" s="29">
        <v>12.56</v>
      </c>
    </row>
    <row r="77" spans="2:33" x14ac:dyDescent="0.2">
      <c r="B77" s="39"/>
      <c r="C77" s="4">
        <v>4</v>
      </c>
      <c r="D77" s="4" t="s">
        <v>16</v>
      </c>
      <c r="E77" s="29">
        <v>22.64</v>
      </c>
      <c r="F77" s="29">
        <v>21.26</v>
      </c>
      <c r="G77" s="29">
        <v>21.22</v>
      </c>
      <c r="H77" s="29">
        <v>21.23</v>
      </c>
      <c r="I77" s="29">
        <v>20.3</v>
      </c>
      <c r="J77" s="29">
        <v>19.170000000000002</v>
      </c>
      <c r="K77" s="29">
        <v>21.03</v>
      </c>
      <c r="M77" s="39"/>
      <c r="N77" s="4">
        <v>4</v>
      </c>
      <c r="O77" s="4" t="s">
        <v>16</v>
      </c>
      <c r="P77" s="29">
        <v>18.350000000000001</v>
      </c>
      <c r="Q77" s="29">
        <v>16.489999999999998</v>
      </c>
      <c r="R77" s="29">
        <v>15.88</v>
      </c>
      <c r="S77" s="29">
        <v>14.83</v>
      </c>
      <c r="T77" s="29">
        <v>15.31</v>
      </c>
      <c r="U77" s="29">
        <v>15.15</v>
      </c>
      <c r="V77" s="29">
        <v>14.75</v>
      </c>
      <c r="X77" s="39"/>
      <c r="Y77" s="4">
        <v>4</v>
      </c>
      <c r="Z77" s="4" t="s">
        <v>16</v>
      </c>
      <c r="AA77" s="29">
        <v>13.54</v>
      </c>
      <c r="AB77" s="29">
        <v>15.66</v>
      </c>
      <c r="AC77" s="29">
        <v>13.33</v>
      </c>
      <c r="AD77" s="29">
        <v>14.49</v>
      </c>
      <c r="AE77" s="29">
        <v>11.56</v>
      </c>
      <c r="AF77" s="29">
        <v>10.95</v>
      </c>
      <c r="AG77" s="29">
        <v>12.92</v>
      </c>
    </row>
    <row r="78" spans="2:33" x14ac:dyDescent="0.2">
      <c r="B78" s="39"/>
      <c r="C78" s="4">
        <v>5</v>
      </c>
      <c r="D78" s="4" t="s">
        <v>17</v>
      </c>
      <c r="E78" s="29">
        <v>22.12</v>
      </c>
      <c r="F78" s="29">
        <v>21.35</v>
      </c>
      <c r="G78" s="29">
        <v>20.8</v>
      </c>
      <c r="H78" s="29">
        <v>21.4</v>
      </c>
      <c r="I78" s="29">
        <v>19.95</v>
      </c>
      <c r="J78" s="29">
        <v>19.2</v>
      </c>
      <c r="K78" s="29">
        <v>21.08</v>
      </c>
      <c r="M78" s="39"/>
      <c r="N78" s="4">
        <v>5</v>
      </c>
      <c r="O78" s="4" t="s">
        <v>17</v>
      </c>
      <c r="P78" s="29">
        <v>17.98</v>
      </c>
      <c r="Q78" s="29">
        <v>16.03</v>
      </c>
      <c r="R78" s="29">
        <v>15.79</v>
      </c>
      <c r="S78" s="29">
        <v>14.3</v>
      </c>
      <c r="T78" s="29">
        <v>15.38</v>
      </c>
      <c r="U78" s="29">
        <v>15.52</v>
      </c>
      <c r="V78" s="29">
        <v>15.22</v>
      </c>
      <c r="X78" s="39"/>
      <c r="Y78" s="4">
        <v>5</v>
      </c>
      <c r="Z78" s="4" t="s">
        <v>17</v>
      </c>
      <c r="AA78" s="29">
        <v>13.83</v>
      </c>
      <c r="AB78" s="29">
        <v>15.9</v>
      </c>
      <c r="AC78" s="29">
        <v>12.9</v>
      </c>
      <c r="AD78" s="29">
        <v>14.06</v>
      </c>
      <c r="AE78" s="29">
        <v>11.84</v>
      </c>
      <c r="AF78" s="29">
        <v>11</v>
      </c>
      <c r="AG78" s="29">
        <v>13.29</v>
      </c>
    </row>
    <row r="79" spans="2:33" x14ac:dyDescent="0.2">
      <c r="B79" s="39"/>
      <c r="C79" s="4">
        <v>6</v>
      </c>
      <c r="D79" s="4" t="s">
        <v>18</v>
      </c>
      <c r="E79" s="29">
        <v>21.6</v>
      </c>
      <c r="F79" s="29">
        <v>21.45</v>
      </c>
      <c r="G79" s="29">
        <v>20.38</v>
      </c>
      <c r="H79" s="29">
        <v>21.58</v>
      </c>
      <c r="I79" s="29">
        <v>19.59</v>
      </c>
      <c r="J79" s="29">
        <v>19.23</v>
      </c>
      <c r="K79" s="29">
        <v>21.14</v>
      </c>
      <c r="M79" s="39"/>
      <c r="N79" s="4">
        <v>6</v>
      </c>
      <c r="O79" s="4" t="s">
        <v>18</v>
      </c>
      <c r="P79" s="29">
        <v>17.600000000000001</v>
      </c>
      <c r="Q79" s="29">
        <v>15.56</v>
      </c>
      <c r="R79" s="29">
        <v>15.71</v>
      </c>
      <c r="S79" s="29">
        <v>13.77</v>
      </c>
      <c r="T79" s="29">
        <v>15.46</v>
      </c>
      <c r="U79" s="29">
        <v>15.9</v>
      </c>
      <c r="V79" s="29">
        <v>15.68</v>
      </c>
      <c r="X79" s="39"/>
      <c r="Y79" s="4">
        <v>6</v>
      </c>
      <c r="Z79" s="4" t="s">
        <v>18</v>
      </c>
      <c r="AA79" s="29">
        <v>14.11</v>
      </c>
      <c r="AB79" s="29">
        <v>16.13</v>
      </c>
      <c r="AC79" s="29">
        <v>12.47</v>
      </c>
      <c r="AD79" s="29">
        <v>13.63</v>
      </c>
      <c r="AE79" s="29">
        <v>12.11</v>
      </c>
      <c r="AF79" s="29">
        <v>11.06</v>
      </c>
      <c r="AG79" s="29">
        <v>13.65</v>
      </c>
    </row>
    <row r="80" spans="2:33" x14ac:dyDescent="0.2">
      <c r="B80" s="39"/>
      <c r="C80" s="4">
        <v>7</v>
      </c>
      <c r="D80" s="4" t="s">
        <v>19</v>
      </c>
      <c r="E80" s="29">
        <v>21.07</v>
      </c>
      <c r="F80" s="29">
        <v>21.55</v>
      </c>
      <c r="G80" s="29">
        <v>19.96</v>
      </c>
      <c r="H80" s="29">
        <v>21.75</v>
      </c>
      <c r="I80" s="29">
        <v>19.239999999999998</v>
      </c>
      <c r="J80" s="29">
        <v>19.27</v>
      </c>
      <c r="K80" s="29">
        <v>21.19</v>
      </c>
      <c r="M80" s="39"/>
      <c r="N80" s="4">
        <v>7</v>
      </c>
      <c r="O80" s="4" t="s">
        <v>19</v>
      </c>
      <c r="P80" s="29">
        <v>17.23</v>
      </c>
      <c r="Q80" s="29">
        <v>15.1</v>
      </c>
      <c r="R80" s="29">
        <v>15.62</v>
      </c>
      <c r="S80" s="29">
        <v>13.23</v>
      </c>
      <c r="T80" s="29">
        <v>15.54</v>
      </c>
      <c r="U80" s="29">
        <v>16.27</v>
      </c>
      <c r="V80" s="29">
        <v>16.149999999999999</v>
      </c>
      <c r="X80" s="39"/>
      <c r="Y80" s="4">
        <v>7</v>
      </c>
      <c r="Z80" s="4" t="s">
        <v>19</v>
      </c>
      <c r="AA80" s="29">
        <v>14.39</v>
      </c>
      <c r="AB80" s="29">
        <v>16.37</v>
      </c>
      <c r="AC80" s="29">
        <v>12.03</v>
      </c>
      <c r="AD80" s="29">
        <v>13.2</v>
      </c>
      <c r="AE80" s="29">
        <v>12.39</v>
      </c>
      <c r="AF80" s="29">
        <v>11.11</v>
      </c>
      <c r="AG80" s="29">
        <v>14.02</v>
      </c>
    </row>
    <row r="81" spans="2:33" x14ac:dyDescent="0.2">
      <c r="B81" s="39"/>
      <c r="C81" s="4">
        <v>8</v>
      </c>
      <c r="D81" s="4" t="s">
        <v>20</v>
      </c>
      <c r="E81" s="29">
        <v>20.55</v>
      </c>
      <c r="F81" s="29">
        <v>21.65</v>
      </c>
      <c r="G81" s="29">
        <v>19.54</v>
      </c>
      <c r="H81" s="29">
        <v>21.93</v>
      </c>
      <c r="I81" s="29">
        <v>18.89</v>
      </c>
      <c r="J81" s="29">
        <v>19.3</v>
      </c>
      <c r="K81" s="29">
        <v>21.25</v>
      </c>
      <c r="M81" s="39"/>
      <c r="N81" s="4">
        <v>8</v>
      </c>
      <c r="O81" s="4" t="s">
        <v>20</v>
      </c>
      <c r="P81" s="29">
        <v>16.86</v>
      </c>
      <c r="Q81" s="29">
        <v>14.64</v>
      </c>
      <c r="R81" s="29">
        <v>15.54</v>
      </c>
      <c r="S81" s="29">
        <v>12.7</v>
      </c>
      <c r="T81" s="29">
        <v>15.62</v>
      </c>
      <c r="U81" s="29">
        <v>16.64</v>
      </c>
      <c r="V81" s="29">
        <v>16.61</v>
      </c>
      <c r="X81" s="39"/>
      <c r="Y81" s="4">
        <v>8</v>
      </c>
      <c r="Z81" s="4" t="s">
        <v>20</v>
      </c>
      <c r="AA81" s="29">
        <v>14.67</v>
      </c>
      <c r="AB81" s="29">
        <v>16.600000000000001</v>
      </c>
      <c r="AC81" s="29">
        <v>11.6</v>
      </c>
      <c r="AD81" s="29">
        <v>12.77</v>
      </c>
      <c r="AE81" s="29">
        <v>12.66</v>
      </c>
      <c r="AF81" s="29">
        <v>11.16</v>
      </c>
      <c r="AG81" s="29">
        <v>14.38</v>
      </c>
    </row>
    <row r="82" spans="2:33" x14ac:dyDescent="0.2">
      <c r="B82" s="39"/>
      <c r="C82" s="4">
        <v>9</v>
      </c>
      <c r="D82" s="4" t="s">
        <v>21</v>
      </c>
      <c r="E82" s="29">
        <v>20.02</v>
      </c>
      <c r="F82" s="29">
        <v>21.74</v>
      </c>
      <c r="G82" s="29">
        <v>19.12</v>
      </c>
      <c r="H82" s="29">
        <v>22.1</v>
      </c>
      <c r="I82" s="29">
        <v>18.53</v>
      </c>
      <c r="J82" s="29">
        <v>19.329999999999998</v>
      </c>
      <c r="K82" s="29">
        <v>21.31</v>
      </c>
      <c r="M82" s="39"/>
      <c r="N82" s="4">
        <v>9</v>
      </c>
      <c r="O82" s="4" t="s">
        <v>21</v>
      </c>
      <c r="P82" s="29">
        <v>16.48</v>
      </c>
      <c r="Q82" s="29">
        <v>14.18</v>
      </c>
      <c r="R82" s="29">
        <v>15.46</v>
      </c>
      <c r="S82" s="29">
        <v>12.17</v>
      </c>
      <c r="T82" s="29">
        <v>15.69</v>
      </c>
      <c r="U82" s="29">
        <v>17.02</v>
      </c>
      <c r="V82" s="29">
        <v>17.079999999999998</v>
      </c>
      <c r="X82" s="39"/>
      <c r="Y82" s="4">
        <v>9</v>
      </c>
      <c r="Z82" s="4" t="s">
        <v>21</v>
      </c>
      <c r="AA82" s="29">
        <v>14.96</v>
      </c>
      <c r="AB82" s="29">
        <v>16.84</v>
      </c>
      <c r="AC82" s="29">
        <v>11.17</v>
      </c>
      <c r="AD82" s="29">
        <v>12.34</v>
      </c>
      <c r="AE82" s="29">
        <v>12.94</v>
      </c>
      <c r="AF82" s="29">
        <v>11.21</v>
      </c>
      <c r="AG82" s="29">
        <v>14.74</v>
      </c>
    </row>
    <row r="83" spans="2:33" x14ac:dyDescent="0.2">
      <c r="B83" s="39"/>
      <c r="C83" s="4">
        <v>10</v>
      </c>
      <c r="D83" s="4" t="s">
        <v>22</v>
      </c>
      <c r="E83" s="29">
        <v>19.5</v>
      </c>
      <c r="F83" s="29">
        <v>21.84</v>
      </c>
      <c r="G83" s="29">
        <v>18.7</v>
      </c>
      <c r="H83" s="29">
        <v>22.28</v>
      </c>
      <c r="I83" s="29">
        <v>18.18</v>
      </c>
      <c r="J83" s="29">
        <v>19.36</v>
      </c>
      <c r="K83" s="29">
        <v>21.36</v>
      </c>
      <c r="M83" s="39"/>
      <c r="N83" s="4">
        <v>10</v>
      </c>
      <c r="O83" s="4" t="s">
        <v>22</v>
      </c>
      <c r="P83" s="29">
        <v>16.11</v>
      </c>
      <c r="Q83" s="29">
        <v>13.72</v>
      </c>
      <c r="R83" s="29">
        <v>15.37</v>
      </c>
      <c r="S83" s="29">
        <v>11.64</v>
      </c>
      <c r="T83" s="29">
        <v>15.77</v>
      </c>
      <c r="U83" s="29">
        <v>17.39</v>
      </c>
      <c r="V83" s="29">
        <v>17.54</v>
      </c>
      <c r="X83" s="39"/>
      <c r="Y83" s="4">
        <v>10</v>
      </c>
      <c r="Z83" s="4" t="s">
        <v>22</v>
      </c>
      <c r="AA83" s="29">
        <v>15.24</v>
      </c>
      <c r="AB83" s="29">
        <v>17.07</v>
      </c>
      <c r="AC83" s="29">
        <v>10.74</v>
      </c>
      <c r="AD83" s="29">
        <v>11.91</v>
      </c>
      <c r="AE83" s="29">
        <v>13.22</v>
      </c>
      <c r="AF83" s="29">
        <v>11.27</v>
      </c>
      <c r="AG83" s="29">
        <v>15.11</v>
      </c>
    </row>
    <row r="84" spans="2:33" x14ac:dyDescent="0.2">
      <c r="B84" s="39"/>
      <c r="C84" s="4">
        <v>11</v>
      </c>
      <c r="D84" s="4" t="s">
        <v>23</v>
      </c>
      <c r="E84" s="29">
        <v>18.97</v>
      </c>
      <c r="F84" s="29">
        <v>21.94</v>
      </c>
      <c r="G84" s="29">
        <v>18.28</v>
      </c>
      <c r="H84" s="29">
        <v>22.45</v>
      </c>
      <c r="I84" s="29">
        <v>17.829999999999998</v>
      </c>
      <c r="J84" s="29">
        <v>19.39</v>
      </c>
      <c r="K84" s="29">
        <v>21.42</v>
      </c>
      <c r="M84" s="39"/>
      <c r="N84" s="4">
        <v>11</v>
      </c>
      <c r="O84" s="4" t="s">
        <v>23</v>
      </c>
      <c r="P84" s="29">
        <v>15.73</v>
      </c>
      <c r="Q84" s="29">
        <v>13.26</v>
      </c>
      <c r="R84" s="29">
        <v>15.29</v>
      </c>
      <c r="S84" s="29">
        <v>11.11</v>
      </c>
      <c r="T84" s="29">
        <v>15.85</v>
      </c>
      <c r="U84" s="29">
        <v>17.77</v>
      </c>
      <c r="V84" s="29">
        <v>18.010000000000002</v>
      </c>
      <c r="X84" s="39"/>
      <c r="Y84" s="4">
        <v>11</v>
      </c>
      <c r="Z84" s="4" t="s">
        <v>23</v>
      </c>
      <c r="AA84" s="29">
        <v>15.52</v>
      </c>
      <c r="AB84" s="29">
        <v>17.3</v>
      </c>
      <c r="AC84" s="29">
        <v>10.31</v>
      </c>
      <c r="AD84" s="29">
        <v>11.48</v>
      </c>
      <c r="AE84" s="29">
        <v>13.49</v>
      </c>
      <c r="AF84" s="29">
        <v>11.32</v>
      </c>
      <c r="AG84" s="29">
        <v>15.47</v>
      </c>
    </row>
    <row r="85" spans="2:33" x14ac:dyDescent="0.2">
      <c r="B85" s="39"/>
      <c r="C85" s="4">
        <v>12</v>
      </c>
      <c r="D85" s="4" t="s">
        <v>24</v>
      </c>
      <c r="E85" s="29">
        <v>18.45</v>
      </c>
      <c r="F85" s="29">
        <v>22.04</v>
      </c>
      <c r="G85" s="29">
        <v>17.86</v>
      </c>
      <c r="H85" s="29">
        <v>22.63</v>
      </c>
      <c r="I85" s="29">
        <v>17.47</v>
      </c>
      <c r="J85" s="29">
        <v>19.420000000000002</v>
      </c>
      <c r="K85" s="29">
        <v>21.47</v>
      </c>
      <c r="M85" s="39"/>
      <c r="N85" s="4">
        <v>12</v>
      </c>
      <c r="O85" s="4" t="s">
        <v>24</v>
      </c>
      <c r="P85" s="29">
        <v>15.36</v>
      </c>
      <c r="Q85" s="29">
        <v>12.79</v>
      </c>
      <c r="R85" s="29">
        <v>15.21</v>
      </c>
      <c r="S85" s="29">
        <v>10.58</v>
      </c>
      <c r="T85" s="29">
        <v>15.92</v>
      </c>
      <c r="U85" s="29">
        <v>18.14</v>
      </c>
      <c r="V85" s="29">
        <v>18.47</v>
      </c>
      <c r="X85" s="39"/>
      <c r="Y85" s="4">
        <v>12</v>
      </c>
      <c r="Z85" s="4" t="s">
        <v>24</v>
      </c>
      <c r="AA85" s="29">
        <v>15.81</v>
      </c>
      <c r="AB85" s="29">
        <v>17.54</v>
      </c>
      <c r="AC85" s="29">
        <v>9.8800000000000008</v>
      </c>
      <c r="AD85" s="29">
        <v>11.05</v>
      </c>
      <c r="AE85" s="29">
        <v>13.77</v>
      </c>
      <c r="AF85" s="29">
        <v>11.37</v>
      </c>
      <c r="AG85" s="29">
        <v>15.83</v>
      </c>
    </row>
    <row r="86" spans="2:33" x14ac:dyDescent="0.2">
      <c r="B86" s="42"/>
      <c r="C86" s="42" t="s">
        <v>25</v>
      </c>
      <c r="D86" s="42"/>
      <c r="E86" s="30">
        <f>SUM(E74:E85)</f>
        <v>256</v>
      </c>
      <c r="F86" s="30">
        <f t="shared" ref="F86:K86" si="7">SUM(F74:F85)</f>
        <v>258</v>
      </c>
      <c r="G86" s="30">
        <f t="shared" si="7"/>
        <v>242.01999999999998</v>
      </c>
      <c r="H86" s="30">
        <f t="shared" si="7"/>
        <v>259.99</v>
      </c>
      <c r="I86" s="30">
        <f t="shared" si="7"/>
        <v>233.00000000000003</v>
      </c>
      <c r="J86" s="30">
        <f t="shared" si="7"/>
        <v>231.00000000000006</v>
      </c>
      <c r="K86" s="30">
        <f t="shared" si="7"/>
        <v>253.99000000000004</v>
      </c>
      <c r="M86" s="42"/>
      <c r="N86" s="42" t="s">
        <v>25</v>
      </c>
      <c r="O86" s="42"/>
      <c r="P86" s="30">
        <f>SUM(P74:P85)</f>
        <v>208.99999999999994</v>
      </c>
      <c r="Q86" s="30">
        <f t="shared" ref="Q86:V86" si="8">SUM(Q74:Q85)</f>
        <v>184</v>
      </c>
      <c r="R86" s="30">
        <f t="shared" si="8"/>
        <v>188.00000000000003</v>
      </c>
      <c r="S86" s="30">
        <f t="shared" si="8"/>
        <v>162.00000000000003</v>
      </c>
      <c r="T86" s="30">
        <f t="shared" si="8"/>
        <v>186</v>
      </c>
      <c r="U86" s="30">
        <f t="shared" si="8"/>
        <v>193.00000000000006</v>
      </c>
      <c r="V86" s="30">
        <f t="shared" si="8"/>
        <v>190.98</v>
      </c>
      <c r="X86" s="42"/>
      <c r="Y86" s="42" t="s">
        <v>25</v>
      </c>
      <c r="Z86" s="42"/>
      <c r="AA86" s="30">
        <f>SUM(AA74:AA85)</f>
        <v>171.00000000000003</v>
      </c>
      <c r="AB86" s="30">
        <f t="shared" ref="AB86:AG86" si="9">SUM(AB74:AB85)</f>
        <v>195</v>
      </c>
      <c r="AC86" s="30">
        <f t="shared" si="9"/>
        <v>146.99999999999997</v>
      </c>
      <c r="AD86" s="30">
        <f t="shared" si="9"/>
        <v>160.97999999999999</v>
      </c>
      <c r="AE86" s="30">
        <f t="shared" si="9"/>
        <v>147</v>
      </c>
      <c r="AF86" s="30">
        <f t="shared" si="9"/>
        <v>132.99</v>
      </c>
      <c r="AG86" s="30">
        <f t="shared" si="9"/>
        <v>166</v>
      </c>
    </row>
    <row r="87" spans="2:33" x14ac:dyDescent="0.2">
      <c r="C87" s="1">
        <v>1.64</v>
      </c>
      <c r="D87" s="1" t="s">
        <v>50</v>
      </c>
      <c r="E87" s="29">
        <f>_xlfn.STDEV.S(E74:E85)</f>
        <v>1.8907734508460405</v>
      </c>
      <c r="F87" s="29">
        <f t="shared" ref="F87:K87" si="10">_xlfn.STDEV.S(F74:F85)</f>
        <v>0.35249758219673688</v>
      </c>
      <c r="G87" s="29">
        <f t="shared" si="10"/>
        <v>1.5118130796757872</v>
      </c>
      <c r="H87" s="29">
        <f t="shared" si="10"/>
        <v>0.62997053803164382</v>
      </c>
      <c r="I87" s="29">
        <f t="shared" si="10"/>
        <v>1.2743007589428899</v>
      </c>
      <c r="J87" s="29">
        <f t="shared" si="10"/>
        <v>0.11273460386718437</v>
      </c>
      <c r="K87" s="29">
        <f t="shared" si="10"/>
        <v>0.20160529995438364</v>
      </c>
      <c r="N87" s="1">
        <v>1.64</v>
      </c>
      <c r="O87" s="1" t="s">
        <v>50</v>
      </c>
      <c r="P87" s="29">
        <f>_xlfn.STDEV.S(P74:P85)</f>
        <v>1.3484289399373652</v>
      </c>
      <c r="Q87" s="29">
        <f t="shared" ref="Q87:V87" si="11">_xlfn.STDEV.S(Q74:Q85)</f>
        <v>1.6643553670652123</v>
      </c>
      <c r="R87" s="29">
        <f t="shared" si="11"/>
        <v>0.30182274549306198</v>
      </c>
      <c r="S87" s="29">
        <f t="shared" si="11"/>
        <v>1.9154823745659002</v>
      </c>
      <c r="T87" s="29">
        <f t="shared" si="11"/>
        <v>0.27761975303052028</v>
      </c>
      <c r="U87" s="29">
        <f t="shared" si="11"/>
        <v>1.3484289399373652</v>
      </c>
      <c r="V87" s="29">
        <f t="shared" si="11"/>
        <v>1.6762051295601037</v>
      </c>
      <c r="Y87" s="1">
        <v>1.64</v>
      </c>
      <c r="Z87" s="1" t="s">
        <v>50</v>
      </c>
      <c r="AA87" s="29">
        <f>_xlfn.STDEV.S(AA74:AA85)</f>
        <v>1.020400990698354</v>
      </c>
      <c r="AB87" s="29">
        <f t="shared" ref="AB87:AG87" si="12">_xlfn.STDEV.S(AB74:AB85)</f>
        <v>0.8446623854857902</v>
      </c>
      <c r="AC87" s="29">
        <f t="shared" si="12"/>
        <v>1.5549276510500631</v>
      </c>
      <c r="AD87" s="29">
        <f t="shared" si="12"/>
        <v>1.5503870484495184</v>
      </c>
      <c r="AE87" s="29">
        <f t="shared" si="12"/>
        <v>0.99569071503153028</v>
      </c>
      <c r="AF87" s="29">
        <f t="shared" si="12"/>
        <v>0.18950293833174112</v>
      </c>
      <c r="AG87" s="29">
        <f t="shared" si="12"/>
        <v>1.311365238169286</v>
      </c>
    </row>
    <row r="88" spans="2:33" x14ac:dyDescent="0.2">
      <c r="D88" s="1" t="s">
        <v>53</v>
      </c>
      <c r="E88" s="7">
        <f>$C$87*E87</f>
        <v>3.1008684593875064</v>
      </c>
      <c r="F88" s="7">
        <f t="shared" ref="F88:K88" si="13">$C$87*F87</f>
        <v>0.57809603480264848</v>
      </c>
      <c r="G88" s="7">
        <f t="shared" si="13"/>
        <v>2.479373450668291</v>
      </c>
      <c r="H88" s="7">
        <f t="shared" si="13"/>
        <v>1.0331516823718958</v>
      </c>
      <c r="I88" s="7">
        <f t="shared" si="13"/>
        <v>2.0898532446663394</v>
      </c>
      <c r="J88" s="29">
        <f t="shared" si="13"/>
        <v>0.18488475034218235</v>
      </c>
      <c r="K88" s="29">
        <f t="shared" si="13"/>
        <v>0.33063269192518918</v>
      </c>
      <c r="O88" s="1" t="s">
        <v>53</v>
      </c>
      <c r="P88" s="7">
        <f>$C$87*P87</f>
        <v>2.211423461497279</v>
      </c>
      <c r="Q88" s="7">
        <f t="shared" ref="Q88" si="14">$C$87*Q87</f>
        <v>2.7295428019869479</v>
      </c>
      <c r="R88" s="29">
        <f t="shared" ref="R88" si="15">$C$87*R87</f>
        <v>0.49498930260862162</v>
      </c>
      <c r="S88" s="7">
        <f t="shared" ref="S88" si="16">$C$87*S87</f>
        <v>3.1413910942880761</v>
      </c>
      <c r="T88" s="29">
        <f t="shared" ref="T88" si="17">$C$87*T87</f>
        <v>0.45529639497005325</v>
      </c>
      <c r="U88" s="7">
        <f t="shared" ref="U88" si="18">$C$87*U87</f>
        <v>2.211423461497279</v>
      </c>
      <c r="V88" s="7">
        <f t="shared" ref="V88" si="19">$C$87*V87</f>
        <v>2.7489764124785698</v>
      </c>
      <c r="Z88" s="1" t="s">
        <v>53</v>
      </c>
      <c r="AA88" s="7">
        <f>$C$87*AA87</f>
        <v>1.6734576247453004</v>
      </c>
      <c r="AB88" s="7">
        <f t="shared" ref="AB88" si="20">$C$87*AB87</f>
        <v>1.3852463121966958</v>
      </c>
      <c r="AC88" s="7">
        <f t="shared" ref="AC88" si="21">$C$87*AC87</f>
        <v>2.5500813477221036</v>
      </c>
      <c r="AD88" s="7">
        <f t="shared" ref="AD88" si="22">$C$87*AD87</f>
        <v>2.5426347594572101</v>
      </c>
      <c r="AE88" s="7">
        <f t="shared" ref="AE88" si="23">$C$87*AE87</f>
        <v>1.6329327726517096</v>
      </c>
      <c r="AF88" s="29">
        <f t="shared" ref="AF88" si="24">$C$87*AF87</f>
        <v>0.3107848188640554</v>
      </c>
      <c r="AG88" s="29">
        <f t="shared" ref="AG88" si="25">$C$87*AG87</f>
        <v>2.1506389905976286</v>
      </c>
    </row>
    <row r="89" spans="2:33" x14ac:dyDescent="0.2">
      <c r="D89" s="1" t="s">
        <v>51</v>
      </c>
      <c r="E89" s="7">
        <f>SQRT(2*E90*150000/($F$61))</f>
        <v>22.019275302527213</v>
      </c>
      <c r="F89" s="7">
        <f>SQRT(2*F90*150000/($F$62))</f>
        <v>27.961011816781269</v>
      </c>
      <c r="G89" s="7">
        <f>SQRT(2*G90*150000/($F$63))</f>
        <v>24.721683117490528</v>
      </c>
      <c r="H89" s="7">
        <f>SQRT(2*H90*150000/($F$64))</f>
        <v>36.236456891931475</v>
      </c>
      <c r="I89" s="7">
        <f>SQRT(2*I90*150000/($F$65))</f>
        <v>25.107991863374007</v>
      </c>
      <c r="J89" s="7">
        <f>SQRT(2*J90*150000/($F$66))</f>
        <v>25.000000000000004</v>
      </c>
      <c r="K89" s="7">
        <f>SQRT(2*K90*150000/($F$67))</f>
        <v>21.932662097125071</v>
      </c>
      <c r="O89" s="1" t="s">
        <v>51</v>
      </c>
      <c r="P89" s="7">
        <f>SQRT(2*P90*150000/($F$61))</f>
        <v>19.895560643855532</v>
      </c>
      <c r="Q89" s="7">
        <f>SQRT(2*Q90*150000/($F$62))</f>
        <v>23.613042107609889</v>
      </c>
      <c r="R89" s="7">
        <f>SQRT(2*R90*150000/($F$63))</f>
        <v>21.788700620906123</v>
      </c>
      <c r="S89" s="7">
        <f>SQRT(2*S90*150000/($F$64))</f>
        <v>28.60387767736777</v>
      </c>
      <c r="T89" s="7">
        <f>SQRT(2*T90*150000/($F$65))</f>
        <v>22.433161909252856</v>
      </c>
      <c r="U89" s="7">
        <f>SQRT(2*U90*150000/($F$66))</f>
        <v>22.851392674980389</v>
      </c>
      <c r="V89" s="7">
        <f>SQRT(2*V90*150000/($F$67))</f>
        <v>19.018531632451161</v>
      </c>
      <c r="Z89" s="1" t="s">
        <v>51</v>
      </c>
      <c r="AA89" s="7">
        <f>SQRT(2*AA90*150000/($F$61))</f>
        <v>17.99621172257196</v>
      </c>
      <c r="AB89" s="7">
        <f>SQRT(2*AB90*150000/($F$62))</f>
        <v>24.308621740219888</v>
      </c>
      <c r="AC89" s="7">
        <f>SQRT(2*AC90*150000/($F$63))</f>
        <v>19.266865889711308</v>
      </c>
      <c r="AD89" s="7">
        <f>SQRT(2*AD90*150000/($F$64))</f>
        <v>28.513686240651225</v>
      </c>
      <c r="AE89" s="7">
        <f>SQRT(2*AE90*150000/($F$65))</f>
        <v>19.943100880436642</v>
      </c>
      <c r="AF89" s="7">
        <f>SQRT(2*AF90*150000/($F$66))</f>
        <v>18.968959606985003</v>
      </c>
      <c r="AG89" s="7">
        <f>SQRT(2*AG90*150000/($F$67))</f>
        <v>17.731157305543803</v>
      </c>
    </row>
    <row r="90" spans="2:33" x14ac:dyDescent="0.2">
      <c r="D90" s="1" t="s">
        <v>52</v>
      </c>
      <c r="E90" s="7">
        <f>E86/12</f>
        <v>21.333333333333332</v>
      </c>
      <c r="F90" s="7">
        <f t="shared" ref="F90:K90" si="26">F86/12</f>
        <v>21.5</v>
      </c>
      <c r="G90" s="7">
        <f t="shared" si="26"/>
        <v>20.168333333333333</v>
      </c>
      <c r="H90" s="7">
        <f t="shared" si="26"/>
        <v>21.665833333333335</v>
      </c>
      <c r="I90" s="7">
        <f t="shared" si="26"/>
        <v>19.416666666666668</v>
      </c>
      <c r="J90" s="7">
        <f t="shared" si="26"/>
        <v>19.250000000000004</v>
      </c>
      <c r="K90" s="7">
        <f t="shared" si="26"/>
        <v>21.165833333333335</v>
      </c>
      <c r="O90" s="1" t="s">
        <v>52</v>
      </c>
      <c r="P90" s="7">
        <f>P86/12</f>
        <v>17.416666666666661</v>
      </c>
      <c r="Q90" s="7">
        <f t="shared" ref="Q90:V90" si="27">Q86/12</f>
        <v>15.333333333333334</v>
      </c>
      <c r="R90" s="7">
        <f t="shared" si="27"/>
        <v>15.66666666666667</v>
      </c>
      <c r="S90" s="7">
        <f t="shared" si="27"/>
        <v>13.500000000000002</v>
      </c>
      <c r="T90" s="7">
        <f t="shared" si="27"/>
        <v>15.5</v>
      </c>
      <c r="U90" s="7">
        <f t="shared" si="27"/>
        <v>16.083333333333339</v>
      </c>
      <c r="V90" s="7">
        <f t="shared" si="27"/>
        <v>15.914999999999999</v>
      </c>
      <c r="Z90" s="1" t="s">
        <v>52</v>
      </c>
      <c r="AA90" s="7">
        <f>AA86/12</f>
        <v>14.250000000000002</v>
      </c>
      <c r="AB90" s="7">
        <f t="shared" ref="AB90:AG90" si="28">AB86/12</f>
        <v>16.25</v>
      </c>
      <c r="AC90" s="7">
        <f t="shared" si="28"/>
        <v>12.249999999999998</v>
      </c>
      <c r="AD90" s="7">
        <f t="shared" si="28"/>
        <v>13.414999999999999</v>
      </c>
      <c r="AE90" s="7">
        <f t="shared" si="28"/>
        <v>12.25</v>
      </c>
      <c r="AF90" s="7">
        <f t="shared" si="28"/>
        <v>11.082500000000001</v>
      </c>
      <c r="AG90" s="7">
        <f t="shared" si="28"/>
        <v>13.833333333333334</v>
      </c>
    </row>
    <row r="91" spans="2:33" x14ac:dyDescent="0.2">
      <c r="AA91" s="29"/>
      <c r="AB91" s="29"/>
      <c r="AC91" s="29"/>
      <c r="AD91" s="29"/>
      <c r="AE91" s="29"/>
      <c r="AF91" s="29"/>
      <c r="AG91" s="29"/>
    </row>
    <row r="92" spans="2:33" x14ac:dyDescent="0.2">
      <c r="AA92" s="7"/>
      <c r="AB92" s="7"/>
      <c r="AC92" s="7"/>
      <c r="AD92" s="7"/>
      <c r="AE92" s="7"/>
      <c r="AF92" s="7"/>
      <c r="AG92" s="7"/>
    </row>
    <row r="93" spans="2:33" x14ac:dyDescent="0.2">
      <c r="AA93" s="7"/>
      <c r="AB93" s="7"/>
      <c r="AC93" s="7"/>
      <c r="AD93" s="7"/>
      <c r="AE93" s="7"/>
      <c r="AF93" s="7"/>
      <c r="AG93" s="7"/>
    </row>
    <row r="94" spans="2:33" x14ac:dyDescent="0.2">
      <c r="B94" s="14" t="s">
        <v>54</v>
      </c>
      <c r="C94" s="14"/>
      <c r="D94" s="14">
        <v>4</v>
      </c>
      <c r="E94" s="14"/>
      <c r="F94" s="14"/>
      <c r="G94" s="14"/>
      <c r="H94" s="14"/>
      <c r="I94" s="14"/>
      <c r="J94" s="14"/>
      <c r="K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</row>
    <row r="95" spans="2:33" x14ac:dyDescent="0.2">
      <c r="B95" s="19" t="s">
        <v>0</v>
      </c>
      <c r="C95" s="19" t="s">
        <v>1</v>
      </c>
      <c r="D95" s="19" t="s">
        <v>2</v>
      </c>
      <c r="E95" s="20" t="s">
        <v>3</v>
      </c>
      <c r="F95" s="19" t="s">
        <v>4</v>
      </c>
      <c r="G95" s="19" t="s">
        <v>5</v>
      </c>
      <c r="H95" s="19" t="s">
        <v>6</v>
      </c>
      <c r="I95" s="19" t="s">
        <v>7</v>
      </c>
      <c r="J95" s="19" t="s">
        <v>8</v>
      </c>
      <c r="K95" s="19" t="s">
        <v>9</v>
      </c>
      <c r="M95" s="10" t="s">
        <v>0</v>
      </c>
      <c r="N95" s="10" t="s">
        <v>1</v>
      </c>
      <c r="O95" s="10" t="s">
        <v>2</v>
      </c>
      <c r="P95" s="13" t="s">
        <v>3</v>
      </c>
      <c r="Q95" s="10" t="s">
        <v>4</v>
      </c>
      <c r="R95" s="10" t="s">
        <v>5</v>
      </c>
      <c r="S95" s="10" t="s">
        <v>6</v>
      </c>
      <c r="T95" s="10" t="s">
        <v>7</v>
      </c>
      <c r="U95" s="10" t="s">
        <v>8</v>
      </c>
      <c r="V95" s="10" t="s">
        <v>9</v>
      </c>
      <c r="X95" s="10" t="s">
        <v>0</v>
      </c>
      <c r="Y95" s="10" t="s">
        <v>1</v>
      </c>
      <c r="Z95" s="10" t="s">
        <v>2</v>
      </c>
      <c r="AA95" s="13" t="s">
        <v>3</v>
      </c>
      <c r="AB95" s="10" t="s">
        <v>4</v>
      </c>
      <c r="AC95" s="10" t="s">
        <v>5</v>
      </c>
      <c r="AD95" s="10" t="s">
        <v>6</v>
      </c>
      <c r="AE95" s="10" t="s">
        <v>7</v>
      </c>
      <c r="AF95" s="10" t="s">
        <v>8</v>
      </c>
      <c r="AG95" s="10" t="s">
        <v>9</v>
      </c>
    </row>
    <row r="96" spans="2:33" x14ac:dyDescent="0.2">
      <c r="B96" s="41" t="s">
        <v>10</v>
      </c>
      <c r="C96" s="15">
        <v>1</v>
      </c>
      <c r="D96" s="15" t="s">
        <v>11</v>
      </c>
      <c r="E96" s="31">
        <f>E74/$D$94</f>
        <v>6.0549999999999997</v>
      </c>
      <c r="F96" s="31">
        <f t="shared" ref="F96:K96" si="29">F74/$D$94</f>
        <v>5.24</v>
      </c>
      <c r="G96" s="31">
        <f t="shared" si="29"/>
        <v>5.6174999999999997</v>
      </c>
      <c r="H96" s="31">
        <f t="shared" si="29"/>
        <v>5.1775000000000002</v>
      </c>
      <c r="I96" s="31">
        <f t="shared" si="29"/>
        <v>5.34</v>
      </c>
      <c r="J96" s="31">
        <f t="shared" si="29"/>
        <v>4.7699999999999996</v>
      </c>
      <c r="K96" s="31">
        <f t="shared" si="29"/>
        <v>5.2149999999999999</v>
      </c>
      <c r="M96" s="39" t="s">
        <v>12</v>
      </c>
      <c r="N96" s="4">
        <v>1</v>
      </c>
      <c r="O96" s="4" t="s">
        <v>11</v>
      </c>
      <c r="P96" s="29">
        <f>P74/$D$94</f>
        <v>4.8674999999999997</v>
      </c>
      <c r="Q96" s="29">
        <f t="shared" ref="Q96:V96" si="30">Q74/$D$94</f>
        <v>4.4675000000000002</v>
      </c>
      <c r="R96" s="29">
        <f t="shared" si="30"/>
        <v>4.0324999999999998</v>
      </c>
      <c r="S96" s="29">
        <f t="shared" si="30"/>
        <v>4.1050000000000004</v>
      </c>
      <c r="T96" s="29">
        <f t="shared" si="30"/>
        <v>3.77</v>
      </c>
      <c r="U96" s="29">
        <f t="shared" si="30"/>
        <v>3.5074999999999998</v>
      </c>
      <c r="V96" s="29">
        <f t="shared" si="30"/>
        <v>3.34</v>
      </c>
      <c r="X96" s="41" t="s">
        <v>13</v>
      </c>
      <c r="Y96" s="15">
        <v>1</v>
      </c>
      <c r="Z96" s="15" t="s">
        <v>11</v>
      </c>
      <c r="AA96" s="31">
        <f>AA74/$D$94</f>
        <v>3.1724999999999999</v>
      </c>
      <c r="AB96" s="31">
        <f t="shared" ref="AB96:AG96" si="31">AB74/$D$94</f>
        <v>3.74</v>
      </c>
      <c r="AC96" s="31">
        <f t="shared" si="31"/>
        <v>3.6549999999999998</v>
      </c>
      <c r="AD96" s="31">
        <f t="shared" si="31"/>
        <v>3.9449999999999998</v>
      </c>
      <c r="AE96" s="31">
        <f t="shared" si="31"/>
        <v>2.6825000000000001</v>
      </c>
      <c r="AF96" s="31">
        <f t="shared" si="31"/>
        <v>2.6974999999999998</v>
      </c>
      <c r="AG96" s="31">
        <f t="shared" si="31"/>
        <v>2.9575</v>
      </c>
    </row>
    <row r="97" spans="2:33" x14ac:dyDescent="0.2">
      <c r="B97" s="39"/>
      <c r="C97" s="4">
        <v>2</v>
      </c>
      <c r="D97" s="4" t="s">
        <v>14</v>
      </c>
      <c r="E97" s="29">
        <f t="shared" ref="E97:K107" si="32">E75/$D$94</f>
        <v>5.9225000000000003</v>
      </c>
      <c r="F97" s="29">
        <f t="shared" si="32"/>
        <v>5.2649999999999997</v>
      </c>
      <c r="G97" s="29">
        <f t="shared" si="32"/>
        <v>5.5125000000000002</v>
      </c>
      <c r="H97" s="29">
        <f t="shared" si="32"/>
        <v>5.22</v>
      </c>
      <c r="I97" s="29">
        <f t="shared" si="32"/>
        <v>5.2525000000000004</v>
      </c>
      <c r="J97" s="29">
        <f t="shared" si="32"/>
        <v>4.7774999999999999</v>
      </c>
      <c r="K97" s="29">
        <f t="shared" si="32"/>
        <v>5.2275</v>
      </c>
      <c r="M97" s="39"/>
      <c r="N97" s="4">
        <v>2</v>
      </c>
      <c r="O97" s="4" t="s">
        <v>14</v>
      </c>
      <c r="P97" s="29">
        <f t="shared" ref="P97:V97" si="33">P75/$D$94</f>
        <v>4.7750000000000004</v>
      </c>
      <c r="Q97" s="29">
        <f t="shared" si="33"/>
        <v>4.3525</v>
      </c>
      <c r="R97" s="29">
        <f t="shared" si="33"/>
        <v>4.01</v>
      </c>
      <c r="S97" s="29">
        <f t="shared" si="33"/>
        <v>3.9725000000000001</v>
      </c>
      <c r="T97" s="29">
        <f t="shared" si="33"/>
        <v>3.7875000000000001</v>
      </c>
      <c r="U97" s="29">
        <f t="shared" si="33"/>
        <v>3.6</v>
      </c>
      <c r="V97" s="29">
        <f t="shared" si="33"/>
        <v>3.4550000000000001</v>
      </c>
      <c r="X97" s="39"/>
      <c r="Y97" s="4">
        <v>2</v>
      </c>
      <c r="Z97" s="4" t="s">
        <v>14</v>
      </c>
      <c r="AA97" s="29">
        <f t="shared" ref="AA97:AG97" si="34">AA75/$D$94</f>
        <v>3.2450000000000001</v>
      </c>
      <c r="AB97" s="29">
        <f t="shared" si="34"/>
        <v>3.8</v>
      </c>
      <c r="AC97" s="29">
        <f t="shared" si="34"/>
        <v>3.5474999999999999</v>
      </c>
      <c r="AD97" s="29">
        <f t="shared" si="34"/>
        <v>3.8374999999999999</v>
      </c>
      <c r="AE97" s="29">
        <f t="shared" si="34"/>
        <v>2.7524999999999999</v>
      </c>
      <c r="AF97" s="29">
        <f t="shared" si="34"/>
        <v>2.7124999999999999</v>
      </c>
      <c r="AG97" s="29">
        <f t="shared" si="34"/>
        <v>3.05</v>
      </c>
    </row>
    <row r="98" spans="2:33" x14ac:dyDescent="0.2">
      <c r="B98" s="39"/>
      <c r="C98" s="4">
        <v>3</v>
      </c>
      <c r="D98" s="4" t="s">
        <v>15</v>
      </c>
      <c r="E98" s="29">
        <f t="shared" si="32"/>
        <v>5.7925000000000004</v>
      </c>
      <c r="F98" s="29">
        <f t="shared" si="32"/>
        <v>5.29</v>
      </c>
      <c r="G98" s="29">
        <f t="shared" si="32"/>
        <v>5.41</v>
      </c>
      <c r="H98" s="29">
        <f t="shared" si="32"/>
        <v>5.2625000000000002</v>
      </c>
      <c r="I98" s="29">
        <f t="shared" si="32"/>
        <v>5.1624999999999996</v>
      </c>
      <c r="J98" s="29">
        <f t="shared" si="32"/>
        <v>4.7850000000000001</v>
      </c>
      <c r="K98" s="29">
        <f t="shared" si="32"/>
        <v>5.2424999999999997</v>
      </c>
      <c r="M98" s="39"/>
      <c r="N98" s="4">
        <v>3</v>
      </c>
      <c r="O98" s="4" t="s">
        <v>15</v>
      </c>
      <c r="P98" s="29">
        <f t="shared" ref="P98:V98" si="35">P76/$D$94</f>
        <v>4.6825000000000001</v>
      </c>
      <c r="Q98" s="29">
        <f t="shared" si="35"/>
        <v>4.2374999999999998</v>
      </c>
      <c r="R98" s="29">
        <f t="shared" si="35"/>
        <v>3.99</v>
      </c>
      <c r="S98" s="29">
        <f t="shared" si="35"/>
        <v>3.84</v>
      </c>
      <c r="T98" s="29">
        <f t="shared" si="35"/>
        <v>3.8075000000000001</v>
      </c>
      <c r="U98" s="29">
        <f t="shared" si="35"/>
        <v>3.6924999999999999</v>
      </c>
      <c r="V98" s="29">
        <f t="shared" si="35"/>
        <v>3.5724999999999998</v>
      </c>
      <c r="X98" s="39"/>
      <c r="Y98" s="4">
        <v>3</v>
      </c>
      <c r="Z98" s="4" t="s">
        <v>15</v>
      </c>
      <c r="AA98" s="29">
        <f t="shared" ref="AA98:AG98" si="36">AA76/$D$94</f>
        <v>3.3149999999999999</v>
      </c>
      <c r="AB98" s="29">
        <f t="shared" si="36"/>
        <v>3.8574999999999999</v>
      </c>
      <c r="AC98" s="29">
        <f t="shared" si="36"/>
        <v>3.44</v>
      </c>
      <c r="AD98" s="29">
        <f t="shared" si="36"/>
        <v>3.73</v>
      </c>
      <c r="AE98" s="29">
        <f t="shared" si="36"/>
        <v>2.82</v>
      </c>
      <c r="AF98" s="29">
        <f t="shared" si="36"/>
        <v>2.7250000000000001</v>
      </c>
      <c r="AG98" s="29">
        <f t="shared" si="36"/>
        <v>3.14</v>
      </c>
    </row>
    <row r="99" spans="2:33" x14ac:dyDescent="0.2">
      <c r="B99" s="39"/>
      <c r="C99" s="4">
        <v>4</v>
      </c>
      <c r="D99" s="4" t="s">
        <v>16</v>
      </c>
      <c r="E99" s="29">
        <f t="shared" si="32"/>
        <v>5.66</v>
      </c>
      <c r="F99" s="29">
        <f t="shared" si="32"/>
        <v>5.3150000000000004</v>
      </c>
      <c r="G99" s="29">
        <f t="shared" si="32"/>
        <v>5.3049999999999997</v>
      </c>
      <c r="H99" s="29">
        <f t="shared" si="32"/>
        <v>5.3075000000000001</v>
      </c>
      <c r="I99" s="29">
        <f t="shared" si="32"/>
        <v>5.0750000000000002</v>
      </c>
      <c r="J99" s="29">
        <f t="shared" si="32"/>
        <v>4.7925000000000004</v>
      </c>
      <c r="K99" s="29">
        <f t="shared" si="32"/>
        <v>5.2575000000000003</v>
      </c>
      <c r="M99" s="39"/>
      <c r="N99" s="4">
        <v>4</v>
      </c>
      <c r="O99" s="4" t="s">
        <v>16</v>
      </c>
      <c r="P99" s="29">
        <f t="shared" ref="P99:V99" si="37">P77/$D$94</f>
        <v>4.5875000000000004</v>
      </c>
      <c r="Q99" s="29">
        <f t="shared" si="37"/>
        <v>4.1224999999999996</v>
      </c>
      <c r="R99" s="29">
        <f t="shared" si="37"/>
        <v>3.97</v>
      </c>
      <c r="S99" s="29">
        <f t="shared" si="37"/>
        <v>3.7075</v>
      </c>
      <c r="T99" s="29">
        <f t="shared" si="37"/>
        <v>3.8275000000000001</v>
      </c>
      <c r="U99" s="29">
        <f t="shared" si="37"/>
        <v>3.7875000000000001</v>
      </c>
      <c r="V99" s="29">
        <f t="shared" si="37"/>
        <v>3.6875</v>
      </c>
      <c r="X99" s="39"/>
      <c r="Y99" s="4">
        <v>4</v>
      </c>
      <c r="Z99" s="4" t="s">
        <v>16</v>
      </c>
      <c r="AA99" s="29">
        <f t="shared" ref="AA99:AG99" si="38">AA77/$D$94</f>
        <v>3.3849999999999998</v>
      </c>
      <c r="AB99" s="29">
        <f t="shared" si="38"/>
        <v>3.915</v>
      </c>
      <c r="AC99" s="29">
        <f t="shared" si="38"/>
        <v>3.3325</v>
      </c>
      <c r="AD99" s="29">
        <f t="shared" si="38"/>
        <v>3.6225000000000001</v>
      </c>
      <c r="AE99" s="29">
        <f t="shared" si="38"/>
        <v>2.89</v>
      </c>
      <c r="AF99" s="29">
        <f t="shared" si="38"/>
        <v>2.7374999999999998</v>
      </c>
      <c r="AG99" s="29">
        <f t="shared" si="38"/>
        <v>3.23</v>
      </c>
    </row>
    <row r="100" spans="2:33" x14ac:dyDescent="0.2">
      <c r="B100" s="39"/>
      <c r="C100" s="4">
        <v>5</v>
      </c>
      <c r="D100" s="4" t="s">
        <v>17</v>
      </c>
      <c r="E100" s="29">
        <f t="shared" si="32"/>
        <v>5.53</v>
      </c>
      <c r="F100" s="29">
        <f t="shared" si="32"/>
        <v>5.3375000000000004</v>
      </c>
      <c r="G100" s="29">
        <f t="shared" si="32"/>
        <v>5.2</v>
      </c>
      <c r="H100" s="29">
        <f t="shared" si="32"/>
        <v>5.35</v>
      </c>
      <c r="I100" s="29">
        <f t="shared" si="32"/>
        <v>4.9874999999999998</v>
      </c>
      <c r="J100" s="29">
        <f t="shared" si="32"/>
        <v>4.8</v>
      </c>
      <c r="K100" s="29">
        <f t="shared" si="32"/>
        <v>5.27</v>
      </c>
      <c r="M100" s="39"/>
      <c r="N100" s="4">
        <v>5</v>
      </c>
      <c r="O100" s="4" t="s">
        <v>17</v>
      </c>
      <c r="P100" s="29">
        <f t="shared" ref="P100:V100" si="39">P78/$D$94</f>
        <v>4.4950000000000001</v>
      </c>
      <c r="Q100" s="29">
        <f t="shared" si="39"/>
        <v>4.0075000000000003</v>
      </c>
      <c r="R100" s="29">
        <f t="shared" si="39"/>
        <v>3.9474999999999998</v>
      </c>
      <c r="S100" s="29">
        <f t="shared" si="39"/>
        <v>3.5750000000000002</v>
      </c>
      <c r="T100" s="29">
        <f t="shared" si="39"/>
        <v>3.8450000000000002</v>
      </c>
      <c r="U100" s="29">
        <f t="shared" si="39"/>
        <v>3.88</v>
      </c>
      <c r="V100" s="29">
        <f t="shared" si="39"/>
        <v>3.8050000000000002</v>
      </c>
      <c r="X100" s="39"/>
      <c r="Y100" s="4">
        <v>5</v>
      </c>
      <c r="Z100" s="4" t="s">
        <v>17</v>
      </c>
      <c r="AA100" s="29">
        <f t="shared" ref="AA100:AG100" si="40">AA78/$D$94</f>
        <v>3.4575</v>
      </c>
      <c r="AB100" s="29">
        <f t="shared" si="40"/>
        <v>3.9750000000000001</v>
      </c>
      <c r="AC100" s="29">
        <f t="shared" si="40"/>
        <v>3.2250000000000001</v>
      </c>
      <c r="AD100" s="29">
        <f t="shared" si="40"/>
        <v>3.5150000000000001</v>
      </c>
      <c r="AE100" s="29">
        <f t="shared" si="40"/>
        <v>2.96</v>
      </c>
      <c r="AF100" s="29">
        <f t="shared" si="40"/>
        <v>2.75</v>
      </c>
      <c r="AG100" s="29">
        <f t="shared" si="40"/>
        <v>3.3224999999999998</v>
      </c>
    </row>
    <row r="101" spans="2:33" x14ac:dyDescent="0.2">
      <c r="B101" s="39"/>
      <c r="C101" s="4">
        <v>6</v>
      </c>
      <c r="D101" s="4" t="s">
        <v>18</v>
      </c>
      <c r="E101" s="29">
        <f t="shared" si="32"/>
        <v>5.4</v>
      </c>
      <c r="F101" s="29">
        <f t="shared" si="32"/>
        <v>5.3624999999999998</v>
      </c>
      <c r="G101" s="29">
        <f t="shared" si="32"/>
        <v>5.0949999999999998</v>
      </c>
      <c r="H101" s="29">
        <f t="shared" si="32"/>
        <v>5.3949999999999996</v>
      </c>
      <c r="I101" s="29">
        <f t="shared" si="32"/>
        <v>4.8975</v>
      </c>
      <c r="J101" s="29">
        <f t="shared" si="32"/>
        <v>4.8075000000000001</v>
      </c>
      <c r="K101" s="29">
        <f t="shared" si="32"/>
        <v>5.2850000000000001</v>
      </c>
      <c r="M101" s="39"/>
      <c r="N101" s="4">
        <v>6</v>
      </c>
      <c r="O101" s="4" t="s">
        <v>18</v>
      </c>
      <c r="P101" s="29">
        <f t="shared" ref="P101:V101" si="41">P79/$D$94</f>
        <v>4.4000000000000004</v>
      </c>
      <c r="Q101" s="29">
        <f t="shared" si="41"/>
        <v>3.89</v>
      </c>
      <c r="R101" s="29">
        <f t="shared" si="41"/>
        <v>3.9275000000000002</v>
      </c>
      <c r="S101" s="29">
        <f t="shared" si="41"/>
        <v>3.4424999999999999</v>
      </c>
      <c r="T101" s="29">
        <f t="shared" si="41"/>
        <v>3.8650000000000002</v>
      </c>
      <c r="U101" s="29">
        <f t="shared" si="41"/>
        <v>3.9750000000000001</v>
      </c>
      <c r="V101" s="29">
        <f t="shared" si="41"/>
        <v>3.92</v>
      </c>
      <c r="X101" s="39"/>
      <c r="Y101" s="4">
        <v>6</v>
      </c>
      <c r="Z101" s="4" t="s">
        <v>18</v>
      </c>
      <c r="AA101" s="29">
        <f t="shared" ref="AA101:AG101" si="42">AA79/$D$94</f>
        <v>3.5274999999999999</v>
      </c>
      <c r="AB101" s="29">
        <f t="shared" si="42"/>
        <v>4.0324999999999998</v>
      </c>
      <c r="AC101" s="29">
        <f t="shared" si="42"/>
        <v>3.1175000000000002</v>
      </c>
      <c r="AD101" s="29">
        <f t="shared" si="42"/>
        <v>3.4075000000000002</v>
      </c>
      <c r="AE101" s="29">
        <f t="shared" si="42"/>
        <v>3.0274999999999999</v>
      </c>
      <c r="AF101" s="29">
        <f t="shared" si="42"/>
        <v>2.7650000000000001</v>
      </c>
      <c r="AG101" s="29">
        <f t="shared" si="42"/>
        <v>3.4125000000000001</v>
      </c>
    </row>
    <row r="102" spans="2:33" x14ac:dyDescent="0.2">
      <c r="B102" s="39"/>
      <c r="C102" s="4">
        <v>7</v>
      </c>
      <c r="D102" s="4" t="s">
        <v>19</v>
      </c>
      <c r="E102" s="29">
        <f t="shared" si="32"/>
        <v>5.2675000000000001</v>
      </c>
      <c r="F102" s="29">
        <f t="shared" si="32"/>
        <v>5.3875000000000002</v>
      </c>
      <c r="G102" s="29">
        <f t="shared" si="32"/>
        <v>4.99</v>
      </c>
      <c r="H102" s="29">
        <f t="shared" si="32"/>
        <v>5.4375</v>
      </c>
      <c r="I102" s="29">
        <f t="shared" si="32"/>
        <v>4.8099999999999996</v>
      </c>
      <c r="J102" s="29">
        <f t="shared" si="32"/>
        <v>4.8174999999999999</v>
      </c>
      <c r="K102" s="29">
        <f t="shared" si="32"/>
        <v>5.2975000000000003</v>
      </c>
      <c r="M102" s="39"/>
      <c r="N102" s="4">
        <v>7</v>
      </c>
      <c r="O102" s="4" t="s">
        <v>19</v>
      </c>
      <c r="P102" s="29">
        <f t="shared" ref="P102:V102" si="43">P80/$D$94</f>
        <v>4.3075000000000001</v>
      </c>
      <c r="Q102" s="29">
        <f t="shared" si="43"/>
        <v>3.7749999999999999</v>
      </c>
      <c r="R102" s="29">
        <f t="shared" si="43"/>
        <v>3.9049999999999998</v>
      </c>
      <c r="S102" s="29">
        <f t="shared" si="43"/>
        <v>3.3075000000000001</v>
      </c>
      <c r="T102" s="29">
        <f t="shared" si="43"/>
        <v>3.8849999999999998</v>
      </c>
      <c r="U102" s="29">
        <f t="shared" si="43"/>
        <v>4.0674999999999999</v>
      </c>
      <c r="V102" s="29">
        <f t="shared" si="43"/>
        <v>4.0374999999999996</v>
      </c>
      <c r="X102" s="39"/>
      <c r="Y102" s="4">
        <v>7</v>
      </c>
      <c r="Z102" s="4" t="s">
        <v>19</v>
      </c>
      <c r="AA102" s="29">
        <f t="shared" ref="AA102:AG102" si="44">AA80/$D$94</f>
        <v>3.5975000000000001</v>
      </c>
      <c r="AB102" s="29">
        <f t="shared" si="44"/>
        <v>4.0925000000000002</v>
      </c>
      <c r="AC102" s="29">
        <f t="shared" si="44"/>
        <v>3.0074999999999998</v>
      </c>
      <c r="AD102" s="29">
        <f t="shared" si="44"/>
        <v>3.3</v>
      </c>
      <c r="AE102" s="29">
        <f t="shared" si="44"/>
        <v>3.0975000000000001</v>
      </c>
      <c r="AF102" s="29">
        <f t="shared" si="44"/>
        <v>2.7774999999999999</v>
      </c>
      <c r="AG102" s="29">
        <f t="shared" si="44"/>
        <v>3.5049999999999999</v>
      </c>
    </row>
    <row r="103" spans="2:33" x14ac:dyDescent="0.2">
      <c r="B103" s="39"/>
      <c r="C103" s="4">
        <v>8</v>
      </c>
      <c r="D103" s="4" t="s">
        <v>20</v>
      </c>
      <c r="E103" s="29">
        <f t="shared" si="32"/>
        <v>5.1375000000000002</v>
      </c>
      <c r="F103" s="29">
        <f t="shared" si="32"/>
        <v>5.4124999999999996</v>
      </c>
      <c r="G103" s="29">
        <f t="shared" si="32"/>
        <v>4.8849999999999998</v>
      </c>
      <c r="H103" s="29">
        <f t="shared" si="32"/>
        <v>5.4824999999999999</v>
      </c>
      <c r="I103" s="29">
        <f t="shared" si="32"/>
        <v>4.7225000000000001</v>
      </c>
      <c r="J103" s="29">
        <f t="shared" si="32"/>
        <v>4.8250000000000002</v>
      </c>
      <c r="K103" s="29">
        <f t="shared" si="32"/>
        <v>5.3125</v>
      </c>
      <c r="M103" s="39"/>
      <c r="N103" s="4">
        <v>8</v>
      </c>
      <c r="O103" s="4" t="s">
        <v>20</v>
      </c>
      <c r="P103" s="29">
        <f t="shared" ref="P103:V103" si="45">P81/$D$94</f>
        <v>4.2149999999999999</v>
      </c>
      <c r="Q103" s="29">
        <f t="shared" si="45"/>
        <v>3.66</v>
      </c>
      <c r="R103" s="29">
        <f t="shared" si="45"/>
        <v>3.8849999999999998</v>
      </c>
      <c r="S103" s="29">
        <f t="shared" si="45"/>
        <v>3.1749999999999998</v>
      </c>
      <c r="T103" s="29">
        <f t="shared" si="45"/>
        <v>3.9049999999999998</v>
      </c>
      <c r="U103" s="29">
        <f t="shared" si="45"/>
        <v>4.16</v>
      </c>
      <c r="V103" s="29">
        <f t="shared" si="45"/>
        <v>4.1524999999999999</v>
      </c>
      <c r="X103" s="39"/>
      <c r="Y103" s="4">
        <v>8</v>
      </c>
      <c r="Z103" s="4" t="s">
        <v>20</v>
      </c>
      <c r="AA103" s="29">
        <f t="shared" ref="AA103:AG103" si="46">AA81/$D$94</f>
        <v>3.6675</v>
      </c>
      <c r="AB103" s="29">
        <f t="shared" si="46"/>
        <v>4.1500000000000004</v>
      </c>
      <c r="AC103" s="29">
        <f t="shared" si="46"/>
        <v>2.9</v>
      </c>
      <c r="AD103" s="29">
        <f t="shared" si="46"/>
        <v>3.1924999999999999</v>
      </c>
      <c r="AE103" s="29">
        <f t="shared" si="46"/>
        <v>3.165</v>
      </c>
      <c r="AF103" s="29">
        <f t="shared" si="46"/>
        <v>2.79</v>
      </c>
      <c r="AG103" s="29">
        <f t="shared" si="46"/>
        <v>3.5950000000000002</v>
      </c>
    </row>
    <row r="104" spans="2:33" x14ac:dyDescent="0.2">
      <c r="B104" s="39"/>
      <c r="C104" s="4">
        <v>9</v>
      </c>
      <c r="D104" s="4" t="s">
        <v>21</v>
      </c>
      <c r="E104" s="29">
        <f t="shared" si="32"/>
        <v>5.0049999999999999</v>
      </c>
      <c r="F104" s="29">
        <f t="shared" si="32"/>
        <v>5.4349999999999996</v>
      </c>
      <c r="G104" s="29">
        <f t="shared" si="32"/>
        <v>4.78</v>
      </c>
      <c r="H104" s="29">
        <f t="shared" si="32"/>
        <v>5.5250000000000004</v>
      </c>
      <c r="I104" s="29">
        <f t="shared" si="32"/>
        <v>4.6325000000000003</v>
      </c>
      <c r="J104" s="29">
        <f t="shared" si="32"/>
        <v>4.8324999999999996</v>
      </c>
      <c r="K104" s="29">
        <f t="shared" si="32"/>
        <v>5.3274999999999997</v>
      </c>
      <c r="M104" s="39"/>
      <c r="N104" s="4">
        <v>9</v>
      </c>
      <c r="O104" s="4" t="s">
        <v>21</v>
      </c>
      <c r="P104" s="29">
        <f t="shared" ref="P104:V104" si="47">P82/$D$94</f>
        <v>4.12</v>
      </c>
      <c r="Q104" s="29">
        <f t="shared" si="47"/>
        <v>3.5449999999999999</v>
      </c>
      <c r="R104" s="29">
        <f t="shared" si="47"/>
        <v>3.8650000000000002</v>
      </c>
      <c r="S104" s="29">
        <f t="shared" si="47"/>
        <v>3.0425</v>
      </c>
      <c r="T104" s="29">
        <f t="shared" si="47"/>
        <v>3.9224999999999999</v>
      </c>
      <c r="U104" s="29">
        <f t="shared" si="47"/>
        <v>4.2549999999999999</v>
      </c>
      <c r="V104" s="29">
        <f t="shared" si="47"/>
        <v>4.2699999999999996</v>
      </c>
      <c r="X104" s="39"/>
      <c r="Y104" s="4">
        <v>9</v>
      </c>
      <c r="Z104" s="4" t="s">
        <v>21</v>
      </c>
      <c r="AA104" s="29">
        <f t="shared" ref="AA104:AG104" si="48">AA82/$D$94</f>
        <v>3.74</v>
      </c>
      <c r="AB104" s="29">
        <f t="shared" si="48"/>
        <v>4.21</v>
      </c>
      <c r="AC104" s="29">
        <f t="shared" si="48"/>
        <v>2.7925</v>
      </c>
      <c r="AD104" s="29">
        <f t="shared" si="48"/>
        <v>3.085</v>
      </c>
      <c r="AE104" s="29">
        <f t="shared" si="48"/>
        <v>3.2349999999999999</v>
      </c>
      <c r="AF104" s="29">
        <f t="shared" si="48"/>
        <v>2.8025000000000002</v>
      </c>
      <c r="AG104" s="29">
        <f t="shared" si="48"/>
        <v>3.6850000000000001</v>
      </c>
    </row>
    <row r="105" spans="2:33" x14ac:dyDescent="0.2">
      <c r="B105" s="39"/>
      <c r="C105" s="4">
        <v>10</v>
      </c>
      <c r="D105" s="4" t="s">
        <v>22</v>
      </c>
      <c r="E105" s="29">
        <f t="shared" si="32"/>
        <v>4.875</v>
      </c>
      <c r="F105" s="29">
        <f t="shared" si="32"/>
        <v>5.46</v>
      </c>
      <c r="G105" s="29">
        <f t="shared" si="32"/>
        <v>4.6749999999999998</v>
      </c>
      <c r="H105" s="29">
        <f t="shared" si="32"/>
        <v>5.57</v>
      </c>
      <c r="I105" s="29">
        <f t="shared" si="32"/>
        <v>4.5449999999999999</v>
      </c>
      <c r="J105" s="29">
        <f t="shared" si="32"/>
        <v>4.84</v>
      </c>
      <c r="K105" s="29">
        <f t="shared" si="32"/>
        <v>5.34</v>
      </c>
      <c r="M105" s="39"/>
      <c r="N105" s="4">
        <v>10</v>
      </c>
      <c r="O105" s="4" t="s">
        <v>22</v>
      </c>
      <c r="P105" s="29">
        <f t="shared" ref="P105:V105" si="49">P83/$D$94</f>
        <v>4.0274999999999999</v>
      </c>
      <c r="Q105" s="29">
        <f t="shared" si="49"/>
        <v>3.43</v>
      </c>
      <c r="R105" s="29">
        <f t="shared" si="49"/>
        <v>3.8424999999999998</v>
      </c>
      <c r="S105" s="29">
        <f t="shared" si="49"/>
        <v>2.91</v>
      </c>
      <c r="T105" s="29">
        <f t="shared" si="49"/>
        <v>3.9424999999999999</v>
      </c>
      <c r="U105" s="29">
        <f t="shared" si="49"/>
        <v>4.3475000000000001</v>
      </c>
      <c r="V105" s="29">
        <f t="shared" si="49"/>
        <v>4.3849999999999998</v>
      </c>
      <c r="X105" s="39"/>
      <c r="Y105" s="4">
        <v>10</v>
      </c>
      <c r="Z105" s="4" t="s">
        <v>22</v>
      </c>
      <c r="AA105" s="29">
        <f t="shared" ref="AA105:AG105" si="50">AA83/$D$94</f>
        <v>3.81</v>
      </c>
      <c r="AB105" s="29">
        <f t="shared" si="50"/>
        <v>4.2675000000000001</v>
      </c>
      <c r="AC105" s="29">
        <f t="shared" si="50"/>
        <v>2.6850000000000001</v>
      </c>
      <c r="AD105" s="29">
        <f t="shared" si="50"/>
        <v>2.9775</v>
      </c>
      <c r="AE105" s="29">
        <f t="shared" si="50"/>
        <v>3.3050000000000002</v>
      </c>
      <c r="AF105" s="29">
        <f t="shared" si="50"/>
        <v>2.8174999999999999</v>
      </c>
      <c r="AG105" s="29">
        <f t="shared" si="50"/>
        <v>3.7774999999999999</v>
      </c>
    </row>
    <row r="106" spans="2:33" x14ac:dyDescent="0.2">
      <c r="B106" s="39"/>
      <c r="C106" s="4">
        <v>11</v>
      </c>
      <c r="D106" s="4" t="s">
        <v>23</v>
      </c>
      <c r="E106" s="29">
        <f t="shared" si="32"/>
        <v>4.7424999999999997</v>
      </c>
      <c r="F106" s="29">
        <f t="shared" si="32"/>
        <v>5.4850000000000003</v>
      </c>
      <c r="G106" s="29">
        <f t="shared" si="32"/>
        <v>4.57</v>
      </c>
      <c r="H106" s="29">
        <f t="shared" si="32"/>
        <v>5.6124999999999998</v>
      </c>
      <c r="I106" s="29">
        <f t="shared" si="32"/>
        <v>4.4574999999999996</v>
      </c>
      <c r="J106" s="29">
        <f t="shared" si="32"/>
        <v>4.8475000000000001</v>
      </c>
      <c r="K106" s="29">
        <f t="shared" si="32"/>
        <v>5.3550000000000004</v>
      </c>
      <c r="M106" s="39"/>
      <c r="N106" s="4">
        <v>11</v>
      </c>
      <c r="O106" s="4" t="s">
        <v>23</v>
      </c>
      <c r="P106" s="29">
        <f t="shared" ref="P106:V106" si="51">P84/$D$94</f>
        <v>3.9325000000000001</v>
      </c>
      <c r="Q106" s="29">
        <f t="shared" si="51"/>
        <v>3.3149999999999999</v>
      </c>
      <c r="R106" s="29">
        <f t="shared" si="51"/>
        <v>3.8224999999999998</v>
      </c>
      <c r="S106" s="29">
        <f t="shared" si="51"/>
        <v>2.7774999999999999</v>
      </c>
      <c r="T106" s="29">
        <f t="shared" si="51"/>
        <v>3.9624999999999999</v>
      </c>
      <c r="U106" s="29">
        <f t="shared" si="51"/>
        <v>4.4424999999999999</v>
      </c>
      <c r="V106" s="29">
        <f t="shared" si="51"/>
        <v>4.5025000000000004</v>
      </c>
      <c r="X106" s="39"/>
      <c r="Y106" s="4">
        <v>11</v>
      </c>
      <c r="Z106" s="4" t="s">
        <v>23</v>
      </c>
      <c r="AA106" s="29">
        <f t="shared" ref="AA106:AG106" si="52">AA84/$D$94</f>
        <v>3.88</v>
      </c>
      <c r="AB106" s="29">
        <f t="shared" si="52"/>
        <v>4.3250000000000002</v>
      </c>
      <c r="AC106" s="29">
        <f t="shared" si="52"/>
        <v>2.5775000000000001</v>
      </c>
      <c r="AD106" s="29">
        <f t="shared" si="52"/>
        <v>2.87</v>
      </c>
      <c r="AE106" s="29">
        <f t="shared" si="52"/>
        <v>3.3725000000000001</v>
      </c>
      <c r="AF106" s="29">
        <f t="shared" si="52"/>
        <v>2.83</v>
      </c>
      <c r="AG106" s="29">
        <f t="shared" si="52"/>
        <v>3.8675000000000002</v>
      </c>
    </row>
    <row r="107" spans="2:33" x14ac:dyDescent="0.2">
      <c r="B107" s="39"/>
      <c r="C107" s="4">
        <v>12</v>
      </c>
      <c r="D107" s="4" t="s">
        <v>24</v>
      </c>
      <c r="E107" s="29">
        <f t="shared" si="32"/>
        <v>4.6124999999999998</v>
      </c>
      <c r="F107" s="29">
        <f t="shared" si="32"/>
        <v>5.51</v>
      </c>
      <c r="G107" s="29">
        <f t="shared" si="32"/>
        <v>4.4649999999999999</v>
      </c>
      <c r="H107" s="29">
        <f t="shared" si="32"/>
        <v>5.6574999999999998</v>
      </c>
      <c r="I107" s="29">
        <f t="shared" si="32"/>
        <v>4.3674999999999997</v>
      </c>
      <c r="J107" s="29">
        <f t="shared" si="32"/>
        <v>4.8550000000000004</v>
      </c>
      <c r="K107" s="29">
        <f t="shared" si="32"/>
        <v>5.3674999999999997</v>
      </c>
      <c r="M107" s="39"/>
      <c r="N107" s="4">
        <v>12</v>
      </c>
      <c r="O107" s="4" t="s">
        <v>24</v>
      </c>
      <c r="P107" s="29">
        <f t="shared" ref="P107:V107" si="53">P85/$D$94</f>
        <v>3.84</v>
      </c>
      <c r="Q107" s="29">
        <f t="shared" si="53"/>
        <v>3.1974999999999998</v>
      </c>
      <c r="R107" s="29">
        <f t="shared" si="53"/>
        <v>3.8025000000000002</v>
      </c>
      <c r="S107" s="29">
        <f t="shared" si="53"/>
        <v>2.645</v>
      </c>
      <c r="T107" s="29">
        <f t="shared" si="53"/>
        <v>3.98</v>
      </c>
      <c r="U107" s="29">
        <f t="shared" si="53"/>
        <v>4.5350000000000001</v>
      </c>
      <c r="V107" s="29">
        <f t="shared" si="53"/>
        <v>4.6174999999999997</v>
      </c>
      <c r="X107" s="39"/>
      <c r="Y107" s="4">
        <v>12</v>
      </c>
      <c r="Z107" s="4" t="s">
        <v>24</v>
      </c>
      <c r="AA107" s="29">
        <f t="shared" ref="AA107:AG107" si="54">AA85/$D$94</f>
        <v>3.9525000000000001</v>
      </c>
      <c r="AB107" s="29">
        <f t="shared" si="54"/>
        <v>4.3849999999999998</v>
      </c>
      <c r="AC107" s="29">
        <f t="shared" si="54"/>
        <v>2.4700000000000002</v>
      </c>
      <c r="AD107" s="29">
        <f t="shared" si="54"/>
        <v>2.7625000000000002</v>
      </c>
      <c r="AE107" s="29">
        <f t="shared" si="54"/>
        <v>3.4424999999999999</v>
      </c>
      <c r="AF107" s="29">
        <f t="shared" si="54"/>
        <v>2.8424999999999998</v>
      </c>
      <c r="AG107" s="29">
        <f t="shared" si="54"/>
        <v>3.9575</v>
      </c>
    </row>
    <row r="108" spans="2:33" x14ac:dyDescent="0.2">
      <c r="B108" s="42"/>
      <c r="C108" s="42" t="s">
        <v>25</v>
      </c>
      <c r="D108" s="42"/>
      <c r="E108" s="30">
        <f>SUM(E96:E107)</f>
        <v>64</v>
      </c>
      <c r="F108" s="30">
        <f t="shared" ref="F108:K108" si="55">SUM(F96:F107)</f>
        <v>64.5</v>
      </c>
      <c r="G108" s="30">
        <f t="shared" si="55"/>
        <v>60.504999999999995</v>
      </c>
      <c r="H108" s="30">
        <f t="shared" si="55"/>
        <v>64.997500000000002</v>
      </c>
      <c r="I108" s="30">
        <f t="shared" si="55"/>
        <v>58.250000000000007</v>
      </c>
      <c r="J108" s="30">
        <f t="shared" si="55"/>
        <v>57.750000000000014</v>
      </c>
      <c r="K108" s="30">
        <f t="shared" si="55"/>
        <v>63.497500000000009</v>
      </c>
      <c r="M108" s="42"/>
      <c r="N108" s="42" t="s">
        <v>25</v>
      </c>
      <c r="O108" s="42"/>
      <c r="P108" s="30">
        <f>SUM(P96:P107)</f>
        <v>52.249999999999986</v>
      </c>
      <c r="Q108" s="30">
        <f t="shared" ref="Q108:V108" si="56">SUM(Q96:Q107)</f>
        <v>46</v>
      </c>
      <c r="R108" s="30">
        <f t="shared" si="56"/>
        <v>47.000000000000007</v>
      </c>
      <c r="S108" s="30">
        <f t="shared" si="56"/>
        <v>40.500000000000007</v>
      </c>
      <c r="T108" s="30">
        <f t="shared" si="56"/>
        <v>46.5</v>
      </c>
      <c r="U108" s="30">
        <f t="shared" si="56"/>
        <v>48.250000000000014</v>
      </c>
      <c r="V108" s="30">
        <f t="shared" si="56"/>
        <v>47.744999999999997</v>
      </c>
      <c r="X108" s="42"/>
      <c r="Y108" s="42" t="s">
        <v>25</v>
      </c>
      <c r="Z108" s="42"/>
      <c r="AA108" s="30">
        <f>SUM(AA96:AA107)</f>
        <v>42.750000000000007</v>
      </c>
      <c r="AB108" s="30">
        <f t="shared" ref="AB108:AG108" si="57">SUM(AB96:AB107)</f>
        <v>48.75</v>
      </c>
      <c r="AC108" s="30">
        <f t="shared" si="57"/>
        <v>36.749999999999993</v>
      </c>
      <c r="AD108" s="30">
        <f t="shared" si="57"/>
        <v>40.244999999999997</v>
      </c>
      <c r="AE108" s="30">
        <f t="shared" si="57"/>
        <v>36.75</v>
      </c>
      <c r="AF108" s="30">
        <f t="shared" si="57"/>
        <v>33.247500000000002</v>
      </c>
      <c r="AG108" s="30">
        <f t="shared" si="57"/>
        <v>41.5</v>
      </c>
    </row>
    <row r="111" spans="2:33" x14ac:dyDescent="0.2">
      <c r="D111" s="1" t="s">
        <v>58</v>
      </c>
    </row>
    <row r="112" spans="2:33" x14ac:dyDescent="0.2">
      <c r="B112" s="2"/>
      <c r="C112" s="2"/>
      <c r="D112" s="19" t="s">
        <v>2</v>
      </c>
      <c r="E112" s="20" t="s">
        <v>3</v>
      </c>
      <c r="F112" s="19" t="s">
        <v>4</v>
      </c>
      <c r="G112" s="19" t="s">
        <v>5</v>
      </c>
      <c r="H112" s="19" t="s">
        <v>6</v>
      </c>
      <c r="I112" s="19" t="s">
        <v>7</v>
      </c>
      <c r="J112" s="19" t="s">
        <v>8</v>
      </c>
      <c r="K112" s="19" t="s">
        <v>9</v>
      </c>
    </row>
    <row r="113" spans="2:12" x14ac:dyDescent="0.2">
      <c r="B113" s="4"/>
      <c r="C113" s="4"/>
      <c r="D113" s="15" t="s">
        <v>11</v>
      </c>
      <c r="E113" s="16">
        <v>350</v>
      </c>
      <c r="F113" s="17">
        <v>150</v>
      </c>
      <c r="G113" s="17">
        <v>95</v>
      </c>
      <c r="H113" s="17">
        <v>350</v>
      </c>
      <c r="I113" s="17">
        <v>85</v>
      </c>
      <c r="J113" s="17">
        <v>340</v>
      </c>
      <c r="K113" s="17">
        <v>300</v>
      </c>
      <c r="L113" s="7"/>
    </row>
    <row r="114" spans="2:12" x14ac:dyDescent="0.2">
      <c r="B114" s="4"/>
      <c r="C114" s="4"/>
      <c r="D114" s="4" t="s">
        <v>14</v>
      </c>
      <c r="E114" s="5">
        <v>320</v>
      </c>
      <c r="F114" s="6">
        <v>310</v>
      </c>
      <c r="G114" s="6">
        <v>85</v>
      </c>
      <c r="H114" s="6">
        <v>150</v>
      </c>
      <c r="I114" s="6">
        <v>300</v>
      </c>
      <c r="J114" s="6">
        <v>85</v>
      </c>
      <c r="K114" s="6">
        <v>120</v>
      </c>
      <c r="L114" s="7"/>
    </row>
    <row r="115" spans="2:12" x14ac:dyDescent="0.2">
      <c r="B115" s="4"/>
      <c r="C115" s="4"/>
      <c r="D115" s="4" t="s">
        <v>15</v>
      </c>
      <c r="E115" s="5">
        <v>150</v>
      </c>
      <c r="F115" s="6">
        <v>340</v>
      </c>
      <c r="G115" s="6">
        <v>300</v>
      </c>
      <c r="H115" s="6">
        <v>340</v>
      </c>
      <c r="I115" s="6">
        <v>150</v>
      </c>
      <c r="J115" s="6">
        <v>320</v>
      </c>
      <c r="K115" s="6">
        <v>300</v>
      </c>
      <c r="L115" s="7"/>
    </row>
    <row r="116" spans="2:12" x14ac:dyDescent="0.2">
      <c r="B116" s="4"/>
      <c r="C116" s="4"/>
      <c r="D116" s="4" t="s">
        <v>16</v>
      </c>
      <c r="E116" s="5">
        <v>80</v>
      </c>
      <c r="F116" s="6">
        <v>150</v>
      </c>
      <c r="G116" s="6">
        <v>200</v>
      </c>
      <c r="H116" s="6">
        <v>320</v>
      </c>
      <c r="I116" s="6">
        <v>80</v>
      </c>
      <c r="J116" s="6">
        <v>85</v>
      </c>
      <c r="K116" s="6">
        <v>320</v>
      </c>
      <c r="L116" s="7"/>
    </row>
    <row r="117" spans="2:12" x14ac:dyDescent="0.2">
      <c r="B117" s="4"/>
      <c r="C117" s="4"/>
      <c r="D117" s="4" t="s">
        <v>17</v>
      </c>
      <c r="E117" s="5">
        <v>100</v>
      </c>
      <c r="F117" s="6">
        <v>85</v>
      </c>
      <c r="G117" s="6">
        <v>150</v>
      </c>
      <c r="H117" s="6">
        <v>350</v>
      </c>
      <c r="I117" s="6">
        <v>150</v>
      </c>
      <c r="J117" s="6">
        <v>300</v>
      </c>
      <c r="K117" s="6">
        <v>320</v>
      </c>
      <c r="L117" s="7"/>
    </row>
    <row r="118" spans="2:12" x14ac:dyDescent="0.2">
      <c r="B118" s="4"/>
      <c r="C118" s="4"/>
      <c r="D118" s="4" t="s">
        <v>18</v>
      </c>
      <c r="E118" s="5">
        <v>90</v>
      </c>
      <c r="F118" s="6">
        <v>320</v>
      </c>
      <c r="G118" s="6">
        <v>320</v>
      </c>
      <c r="H118" s="6">
        <v>150</v>
      </c>
      <c r="I118" s="6">
        <v>95</v>
      </c>
      <c r="J118" s="6">
        <v>90</v>
      </c>
      <c r="K118" s="6">
        <v>95</v>
      </c>
      <c r="L118" s="7"/>
    </row>
    <row r="119" spans="2:12" x14ac:dyDescent="0.2">
      <c r="B119" s="4"/>
      <c r="C119" s="4"/>
      <c r="D119" s="4" t="s">
        <v>19</v>
      </c>
      <c r="E119" s="5">
        <v>150</v>
      </c>
      <c r="F119" s="6">
        <v>320</v>
      </c>
      <c r="G119" s="6">
        <v>160</v>
      </c>
      <c r="H119" s="6">
        <v>300</v>
      </c>
      <c r="I119" s="6">
        <v>300</v>
      </c>
      <c r="J119" s="6">
        <v>85</v>
      </c>
      <c r="K119" s="6">
        <v>150</v>
      </c>
      <c r="L119" s="7"/>
    </row>
    <row r="120" spans="2:12" x14ac:dyDescent="0.2">
      <c r="B120" s="4"/>
      <c r="C120" s="4"/>
      <c r="D120" s="4" t="s">
        <v>20</v>
      </c>
      <c r="E120" s="5">
        <v>320</v>
      </c>
      <c r="F120" s="6">
        <v>150</v>
      </c>
      <c r="G120" s="6">
        <v>320</v>
      </c>
      <c r="H120" s="6">
        <v>95</v>
      </c>
      <c r="I120" s="6">
        <v>90</v>
      </c>
      <c r="J120" s="6">
        <v>340</v>
      </c>
      <c r="K120" s="6">
        <v>340</v>
      </c>
      <c r="L120" s="7"/>
    </row>
    <row r="121" spans="2:12" x14ac:dyDescent="0.2">
      <c r="B121" s="4"/>
      <c r="C121" s="4"/>
      <c r="D121" s="4" t="s">
        <v>21</v>
      </c>
      <c r="E121" s="5">
        <v>200</v>
      </c>
      <c r="F121" s="6">
        <v>160</v>
      </c>
      <c r="G121" s="6">
        <v>80</v>
      </c>
      <c r="H121" s="6">
        <v>150</v>
      </c>
      <c r="I121" s="6">
        <v>320</v>
      </c>
      <c r="J121" s="6">
        <v>85</v>
      </c>
      <c r="K121" s="6">
        <v>85</v>
      </c>
      <c r="L121" s="7"/>
    </row>
    <row r="122" spans="2:12" x14ac:dyDescent="0.2">
      <c r="B122" s="4"/>
      <c r="C122" s="4"/>
      <c r="D122" s="4" t="s">
        <v>22</v>
      </c>
      <c r="E122" s="5">
        <v>120</v>
      </c>
      <c r="F122" s="6">
        <v>90</v>
      </c>
      <c r="G122" s="6">
        <v>310</v>
      </c>
      <c r="H122" s="6">
        <v>250</v>
      </c>
      <c r="I122" s="6">
        <v>85</v>
      </c>
      <c r="J122" s="6">
        <v>300</v>
      </c>
      <c r="K122" s="6">
        <v>340</v>
      </c>
      <c r="L122" s="7"/>
    </row>
    <row r="123" spans="2:12" x14ac:dyDescent="0.2">
      <c r="B123" s="4"/>
      <c r="C123" s="4"/>
      <c r="D123" s="4" t="s">
        <v>23</v>
      </c>
      <c r="E123" s="5">
        <v>250</v>
      </c>
      <c r="F123" s="6">
        <v>150</v>
      </c>
      <c r="G123" s="6">
        <v>95</v>
      </c>
      <c r="H123" s="6">
        <v>300</v>
      </c>
      <c r="I123" s="6">
        <v>340</v>
      </c>
      <c r="J123" s="6">
        <v>75</v>
      </c>
      <c r="K123" s="6">
        <v>150</v>
      </c>
      <c r="L123" s="7"/>
    </row>
    <row r="124" spans="2:12" x14ac:dyDescent="0.2">
      <c r="B124" s="4"/>
      <c r="C124" s="4"/>
      <c r="D124" s="4" t="s">
        <v>24</v>
      </c>
      <c r="E124" s="5">
        <v>80</v>
      </c>
      <c r="F124" s="6">
        <v>80</v>
      </c>
      <c r="G124" s="6">
        <v>85</v>
      </c>
      <c r="H124" s="6">
        <v>90</v>
      </c>
      <c r="I124" s="6">
        <v>95</v>
      </c>
      <c r="J124" s="6">
        <v>80</v>
      </c>
      <c r="K124" s="6">
        <v>70</v>
      </c>
      <c r="L124" s="7"/>
    </row>
    <row r="125" spans="2:12" x14ac:dyDescent="0.2">
      <c r="B125" s="4"/>
      <c r="C125" s="4"/>
      <c r="D125" s="11" t="s">
        <v>25</v>
      </c>
      <c r="E125" s="18">
        <f>SUM(E113:E124)</f>
        <v>2210</v>
      </c>
      <c r="F125" s="18">
        <f t="shared" ref="F125:K125" si="58">SUM(F113:F124)</f>
        <v>2305</v>
      </c>
      <c r="G125" s="18">
        <f t="shared" si="58"/>
        <v>2200</v>
      </c>
      <c r="H125" s="18">
        <f t="shared" si="58"/>
        <v>2845</v>
      </c>
      <c r="I125" s="18">
        <f t="shared" si="58"/>
        <v>2090</v>
      </c>
      <c r="J125" s="18">
        <f t="shared" si="58"/>
        <v>2185</v>
      </c>
      <c r="K125" s="18">
        <f t="shared" si="58"/>
        <v>2590</v>
      </c>
    </row>
    <row r="126" spans="2:12" x14ac:dyDescent="0.2">
      <c r="E126" s="34">
        <f>E125*$F$61</f>
        <v>29172000</v>
      </c>
      <c r="F126" s="34">
        <f>F125*$F$62</f>
        <v>19016250</v>
      </c>
      <c r="G126" s="34">
        <f>G125*$F$63</f>
        <v>21780000</v>
      </c>
      <c r="H126" s="34">
        <f>H125*$F$64</f>
        <v>14082750</v>
      </c>
      <c r="I126" s="34">
        <f>I125*$F$65</f>
        <v>19311600</v>
      </c>
      <c r="J126" s="34">
        <f>J125*$F$66</f>
        <v>20189400</v>
      </c>
      <c r="K126" s="34">
        <f>K125*$F$67</f>
        <v>34188000</v>
      </c>
      <c r="L126" s="33">
        <f>SUM(E126:K126)</f>
        <v>157740000</v>
      </c>
    </row>
    <row r="129" spans="2:12" x14ac:dyDescent="0.2">
      <c r="B129" s="2"/>
      <c r="C129" s="2"/>
      <c r="D129" s="2"/>
      <c r="E129" s="3"/>
      <c r="F129" s="2"/>
      <c r="G129" s="2"/>
      <c r="H129" s="2"/>
      <c r="I129" s="2"/>
      <c r="J129" s="2"/>
      <c r="K129" s="2"/>
    </row>
    <row r="130" spans="2:12" x14ac:dyDescent="0.2">
      <c r="B130" s="4"/>
      <c r="C130" s="4"/>
      <c r="D130" s="2"/>
      <c r="E130" s="3"/>
      <c r="F130" s="6"/>
      <c r="G130" s="6"/>
      <c r="H130" s="6"/>
      <c r="I130" s="6"/>
      <c r="J130" s="6"/>
      <c r="K130" s="6"/>
      <c r="L130" s="7"/>
    </row>
    <row r="131" spans="2:12" x14ac:dyDescent="0.2">
      <c r="B131" s="4"/>
      <c r="C131" s="4"/>
      <c r="D131" s="4"/>
      <c r="E131" s="5"/>
      <c r="F131" s="37"/>
      <c r="G131" s="6"/>
      <c r="H131" s="6"/>
      <c r="I131" s="6"/>
      <c r="J131" s="6"/>
      <c r="K131" s="6"/>
      <c r="L131" s="7"/>
    </row>
    <row r="132" spans="2:12" x14ac:dyDescent="0.2">
      <c r="B132" s="4"/>
      <c r="C132" s="4"/>
      <c r="D132" s="4"/>
      <c r="E132" s="5"/>
      <c r="F132" s="37"/>
      <c r="G132" s="6"/>
      <c r="H132" s="6"/>
      <c r="I132" s="6"/>
      <c r="J132" s="6"/>
      <c r="K132" s="38"/>
      <c r="L132" s="7"/>
    </row>
    <row r="133" spans="2:12" x14ac:dyDescent="0.2">
      <c r="B133" s="4"/>
      <c r="C133" s="4"/>
      <c r="D133" s="4"/>
      <c r="E133" s="5"/>
      <c r="F133" s="37"/>
      <c r="G133" s="6"/>
      <c r="H133" s="6"/>
      <c r="I133" s="6"/>
      <c r="J133" s="6"/>
      <c r="K133" s="6"/>
      <c r="L133" s="7"/>
    </row>
    <row r="134" spans="2:12" x14ac:dyDescent="0.2">
      <c r="B134" s="4"/>
      <c r="C134" s="4"/>
      <c r="D134" s="4"/>
      <c r="E134" s="5"/>
      <c r="F134" s="37"/>
      <c r="G134" s="6"/>
      <c r="H134" s="6"/>
      <c r="I134" s="6"/>
      <c r="J134" s="6"/>
      <c r="K134" s="6"/>
      <c r="L134" s="7"/>
    </row>
    <row r="135" spans="2:12" x14ac:dyDescent="0.2">
      <c r="B135" s="4"/>
      <c r="C135" s="4"/>
      <c r="D135" s="4"/>
      <c r="E135" s="5"/>
      <c r="F135" s="37"/>
      <c r="G135" s="6"/>
      <c r="H135" s="6"/>
      <c r="I135" s="6"/>
      <c r="J135" s="6"/>
      <c r="K135" s="6"/>
      <c r="L135" s="7"/>
    </row>
    <row r="136" spans="2:12" x14ac:dyDescent="0.2">
      <c r="B136" s="4"/>
      <c r="C136" s="4"/>
      <c r="D136" s="4"/>
      <c r="E136" s="5"/>
      <c r="F136" s="37"/>
      <c r="G136" s="6"/>
      <c r="H136" s="6"/>
      <c r="I136" s="6"/>
      <c r="J136" s="6"/>
      <c r="K136" s="6"/>
      <c r="L136" s="7"/>
    </row>
    <row r="137" spans="2:12" x14ac:dyDescent="0.2">
      <c r="B137" s="4"/>
      <c r="C137" s="4"/>
      <c r="D137" s="4"/>
      <c r="E137" s="5"/>
      <c r="F137" s="37"/>
      <c r="G137" s="6"/>
      <c r="H137" s="6"/>
      <c r="I137" s="6"/>
      <c r="J137" s="6"/>
      <c r="K137" s="6"/>
      <c r="L137" s="7"/>
    </row>
    <row r="138" spans="2:12" x14ac:dyDescent="0.2">
      <c r="B138" s="4"/>
      <c r="C138" s="4"/>
      <c r="D138" s="4"/>
      <c r="E138" s="5"/>
      <c r="F138" s="37"/>
      <c r="G138" s="6"/>
      <c r="H138" s="6"/>
      <c r="I138" s="6"/>
      <c r="J138" s="6"/>
      <c r="K138" s="6"/>
      <c r="L138" s="7"/>
    </row>
    <row r="139" spans="2:12" x14ac:dyDescent="0.2">
      <c r="B139" s="4"/>
      <c r="C139" s="4"/>
      <c r="D139" s="4"/>
      <c r="E139" s="5"/>
      <c r="F139" s="37"/>
      <c r="G139" s="6"/>
      <c r="H139" s="6"/>
      <c r="I139" s="6"/>
      <c r="J139" s="6"/>
      <c r="K139" s="6"/>
      <c r="L139" s="7"/>
    </row>
    <row r="140" spans="2:12" x14ac:dyDescent="0.2">
      <c r="B140" s="4"/>
      <c r="C140" s="4"/>
      <c r="D140" s="4"/>
      <c r="E140" s="5"/>
      <c r="F140" s="37"/>
      <c r="G140" s="6"/>
      <c r="H140" s="6"/>
      <c r="I140" s="6"/>
      <c r="J140" s="6"/>
      <c r="K140" s="6"/>
      <c r="L140" s="7"/>
    </row>
    <row r="141" spans="2:12" x14ac:dyDescent="0.2">
      <c r="B141" s="4"/>
      <c r="C141" s="4"/>
      <c r="D141" s="4"/>
      <c r="E141" s="5"/>
      <c r="F141" s="37"/>
      <c r="G141" s="6"/>
      <c r="H141" s="6"/>
      <c r="I141" s="6"/>
      <c r="J141" s="6"/>
      <c r="K141" s="6"/>
      <c r="L141" s="7"/>
    </row>
    <row r="142" spans="2:12" x14ac:dyDescent="0.2">
      <c r="B142" s="4"/>
      <c r="C142" s="4"/>
      <c r="D142" s="4"/>
      <c r="E142" s="5"/>
      <c r="F142" s="37"/>
      <c r="G142" s="5"/>
      <c r="H142" s="5"/>
      <c r="I142" s="5"/>
      <c r="J142" s="5"/>
      <c r="K142" s="5"/>
    </row>
    <row r="143" spans="2:12" x14ac:dyDescent="0.2">
      <c r="D143" s="4"/>
      <c r="E143" s="5"/>
      <c r="F143" s="37"/>
      <c r="G143" s="36"/>
      <c r="H143" s="36"/>
      <c r="I143" s="36"/>
      <c r="J143" s="36"/>
      <c r="K143" s="36"/>
      <c r="L143" s="33"/>
    </row>
    <row r="144" spans="2:12" x14ac:dyDescent="0.2">
      <c r="E144" s="36"/>
    </row>
    <row r="146" spans="2:12" x14ac:dyDescent="0.2">
      <c r="B146" s="2"/>
      <c r="C146" s="2"/>
      <c r="D146" s="2"/>
      <c r="E146" s="3"/>
      <c r="F146" s="2"/>
      <c r="G146" s="2"/>
      <c r="H146" s="2"/>
      <c r="I146" s="2"/>
      <c r="J146" s="2"/>
      <c r="K146" s="2"/>
    </row>
    <row r="147" spans="2:12" x14ac:dyDescent="0.2">
      <c r="B147" s="4"/>
      <c r="C147" s="4"/>
      <c r="D147" s="4"/>
      <c r="E147" s="5"/>
      <c r="F147" s="6"/>
      <c r="G147" s="6"/>
      <c r="H147" s="6"/>
      <c r="I147" s="6"/>
      <c r="J147" s="6"/>
      <c r="K147" s="6"/>
      <c r="L147" s="7"/>
    </row>
    <row r="148" spans="2:12" x14ac:dyDescent="0.2">
      <c r="B148" s="4"/>
      <c r="C148" s="4"/>
      <c r="D148" s="4"/>
      <c r="E148" s="5"/>
      <c r="F148" s="6"/>
      <c r="G148" s="6"/>
      <c r="H148" s="6"/>
      <c r="I148" s="6"/>
      <c r="J148" s="6"/>
      <c r="K148" s="6"/>
      <c r="L148" s="7"/>
    </row>
    <row r="149" spans="2:12" x14ac:dyDescent="0.2">
      <c r="B149" s="4"/>
      <c r="C149" s="4"/>
      <c r="D149" s="4"/>
      <c r="E149" s="5"/>
      <c r="F149" s="6"/>
      <c r="G149" s="6"/>
      <c r="H149" s="6"/>
      <c r="I149" s="6"/>
      <c r="J149" s="6"/>
      <c r="K149" s="6"/>
      <c r="L149" s="7"/>
    </row>
    <row r="150" spans="2:12" x14ac:dyDescent="0.2">
      <c r="B150" s="4"/>
      <c r="C150" s="4"/>
      <c r="D150" s="4"/>
      <c r="E150" s="5"/>
      <c r="F150" s="6"/>
      <c r="G150" s="6"/>
      <c r="H150" s="6"/>
      <c r="I150" s="6"/>
      <c r="J150" s="6"/>
      <c r="K150" s="6"/>
      <c r="L150" s="7"/>
    </row>
    <row r="151" spans="2:12" x14ac:dyDescent="0.2">
      <c r="B151" s="4"/>
      <c r="C151" s="4"/>
      <c r="D151" s="4"/>
      <c r="E151" s="5"/>
      <c r="F151" s="6"/>
      <c r="G151" s="6"/>
      <c r="H151" s="6"/>
      <c r="I151" s="6"/>
      <c r="J151" s="6"/>
      <c r="K151" s="6"/>
      <c r="L151" s="7"/>
    </row>
    <row r="152" spans="2:12" x14ac:dyDescent="0.2">
      <c r="B152" s="4"/>
      <c r="C152" s="4"/>
      <c r="D152" s="4"/>
      <c r="E152" s="5"/>
      <c r="F152" s="6"/>
      <c r="G152" s="6"/>
      <c r="H152" s="6"/>
      <c r="I152" s="6"/>
      <c r="J152" s="6"/>
      <c r="K152" s="6"/>
      <c r="L152" s="7"/>
    </row>
    <row r="153" spans="2:12" x14ac:dyDescent="0.2">
      <c r="B153" s="4"/>
      <c r="C153" s="4"/>
      <c r="D153" s="4"/>
      <c r="E153" s="5"/>
      <c r="F153" s="6"/>
      <c r="G153" s="6"/>
      <c r="H153" s="6"/>
      <c r="I153" s="6"/>
      <c r="J153" s="6"/>
      <c r="K153" s="6"/>
      <c r="L153" s="7"/>
    </row>
    <row r="154" spans="2:12" x14ac:dyDescent="0.2">
      <c r="B154" s="4"/>
      <c r="C154" s="4"/>
      <c r="D154" s="4"/>
      <c r="E154" s="5"/>
      <c r="F154" s="6"/>
      <c r="G154" s="6"/>
      <c r="H154" s="6"/>
      <c r="I154" s="6"/>
      <c r="J154" s="6"/>
      <c r="K154" s="6"/>
      <c r="L154" s="7"/>
    </row>
    <row r="155" spans="2:12" x14ac:dyDescent="0.2">
      <c r="B155" s="4"/>
      <c r="C155" s="4"/>
      <c r="D155" s="4"/>
      <c r="E155" s="5"/>
      <c r="F155" s="6"/>
      <c r="G155" s="6"/>
      <c r="H155" s="6"/>
      <c r="I155" s="6"/>
      <c r="J155" s="6"/>
      <c r="K155" s="6"/>
      <c r="L155" s="7"/>
    </row>
    <row r="156" spans="2:12" x14ac:dyDescent="0.2">
      <c r="B156" s="4"/>
      <c r="C156" s="4"/>
      <c r="D156" s="4"/>
      <c r="E156" s="5"/>
      <c r="F156" s="6"/>
      <c r="G156" s="6"/>
      <c r="H156" s="6"/>
      <c r="I156" s="6"/>
      <c r="J156" s="6"/>
      <c r="K156" s="6"/>
      <c r="L156" s="7"/>
    </row>
    <row r="157" spans="2:12" x14ac:dyDescent="0.2">
      <c r="B157" s="4"/>
      <c r="C157" s="4"/>
      <c r="D157" s="4"/>
      <c r="E157" s="5"/>
      <c r="F157" s="6"/>
      <c r="G157" s="6"/>
      <c r="H157" s="6"/>
      <c r="I157" s="6"/>
      <c r="J157" s="6"/>
      <c r="K157" s="6"/>
      <c r="L157" s="7"/>
    </row>
    <row r="158" spans="2:12" x14ac:dyDescent="0.2">
      <c r="B158" s="4"/>
      <c r="C158" s="4"/>
      <c r="D158" s="4"/>
      <c r="E158" s="5"/>
      <c r="F158" s="6"/>
      <c r="G158" s="6"/>
      <c r="H158" s="6"/>
      <c r="I158" s="6"/>
      <c r="J158" s="6"/>
      <c r="K158" s="6"/>
      <c r="L158" s="7"/>
    </row>
    <row r="159" spans="2:12" x14ac:dyDescent="0.2">
      <c r="B159" s="4"/>
      <c r="C159" s="39"/>
      <c r="D159" s="39"/>
      <c r="E159" s="5"/>
      <c r="F159" s="5"/>
      <c r="G159" s="5"/>
      <c r="H159" s="5"/>
      <c r="I159" s="5"/>
      <c r="J159" s="5"/>
      <c r="K159" s="5"/>
    </row>
    <row r="160" spans="2:12" x14ac:dyDescent="0.2">
      <c r="E160" s="36"/>
      <c r="F160" s="36"/>
      <c r="G160" s="36"/>
      <c r="H160" s="36"/>
      <c r="I160" s="36"/>
      <c r="J160" s="36"/>
      <c r="K160" s="36"/>
      <c r="L160" s="33"/>
    </row>
  </sheetData>
  <mergeCells count="22">
    <mergeCell ref="Y17:Z17"/>
    <mergeCell ref="B5:B17"/>
    <mergeCell ref="M5:M17"/>
    <mergeCell ref="X5:X17"/>
    <mergeCell ref="C17:D17"/>
    <mergeCell ref="N17:O17"/>
    <mergeCell ref="Y108:Z108"/>
    <mergeCell ref="B74:B86"/>
    <mergeCell ref="M74:M86"/>
    <mergeCell ref="X74:X86"/>
    <mergeCell ref="C86:D86"/>
    <mergeCell ref="N86:O86"/>
    <mergeCell ref="Y86:Z86"/>
    <mergeCell ref="C159:D159"/>
    <mergeCell ref="H50:K50"/>
    <mergeCell ref="B96:B108"/>
    <mergeCell ref="M96:M108"/>
    <mergeCell ref="X96:X108"/>
    <mergeCell ref="C108:D108"/>
    <mergeCell ref="N108:O108"/>
    <mergeCell ref="B56:C56"/>
    <mergeCell ref="B68:E68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B75C-1C8A-4B73-BD2E-E1DE28E556C7}">
  <dimension ref="B3:BR56"/>
  <sheetViews>
    <sheetView workbookViewId="0">
      <selection activeCell="D19" sqref="D19"/>
    </sheetView>
  </sheetViews>
  <sheetFormatPr defaultRowHeight="12" x14ac:dyDescent="0.2"/>
  <cols>
    <col min="1" max="16384" width="9.140625" style="1"/>
  </cols>
  <sheetData>
    <row r="3" spans="2:70" x14ac:dyDescent="0.2">
      <c r="B3" s="1" t="s">
        <v>86</v>
      </c>
    </row>
    <row r="4" spans="2:70" x14ac:dyDescent="0.2">
      <c r="B4" s="1" t="s">
        <v>83</v>
      </c>
      <c r="L4" s="1" t="s">
        <v>82</v>
      </c>
      <c r="V4" s="1" t="s">
        <v>81</v>
      </c>
      <c r="AF4" s="1" t="s">
        <v>80</v>
      </c>
      <c r="AP4" s="1" t="s">
        <v>79</v>
      </c>
      <c r="AZ4" s="1" t="s">
        <v>78</v>
      </c>
      <c r="BJ4" s="1" t="s">
        <v>77</v>
      </c>
    </row>
    <row r="5" spans="2:70" x14ac:dyDescent="0.2">
      <c r="C5" s="1" t="s">
        <v>76</v>
      </c>
      <c r="D5" s="1" t="s">
        <v>75</v>
      </c>
      <c r="E5" s="1" t="s">
        <v>74</v>
      </c>
      <c r="F5" s="1" t="s">
        <v>73</v>
      </c>
      <c r="G5" s="1" t="s">
        <v>72</v>
      </c>
      <c r="H5" s="1" t="s">
        <v>71</v>
      </c>
      <c r="I5" s="1" t="s">
        <v>70</v>
      </c>
      <c r="J5" s="1" t="s">
        <v>69</v>
      </c>
      <c r="M5" s="1" t="s">
        <v>76</v>
      </c>
      <c r="N5" s="1" t="s">
        <v>75</v>
      </c>
      <c r="O5" s="1" t="s">
        <v>74</v>
      </c>
      <c r="P5" s="1" t="s">
        <v>73</v>
      </c>
      <c r="Q5" s="1" t="s">
        <v>72</v>
      </c>
      <c r="R5" s="1" t="s">
        <v>71</v>
      </c>
      <c r="S5" s="1" t="s">
        <v>70</v>
      </c>
      <c r="T5" s="1" t="s">
        <v>69</v>
      </c>
      <c r="W5" s="1" t="s">
        <v>76</v>
      </c>
      <c r="X5" s="1" t="s">
        <v>75</v>
      </c>
      <c r="Y5" s="1" t="s">
        <v>74</v>
      </c>
      <c r="Z5" s="1" t="s">
        <v>73</v>
      </c>
      <c r="AA5" s="1" t="s">
        <v>72</v>
      </c>
      <c r="AB5" s="1" t="s">
        <v>71</v>
      </c>
      <c r="AC5" s="1" t="s">
        <v>70</v>
      </c>
      <c r="AD5" s="1" t="s">
        <v>69</v>
      </c>
      <c r="AG5" s="1" t="s">
        <v>76</v>
      </c>
      <c r="AH5" s="1" t="s">
        <v>75</v>
      </c>
      <c r="AI5" s="1" t="s">
        <v>74</v>
      </c>
      <c r="AJ5" s="1" t="s">
        <v>73</v>
      </c>
      <c r="AK5" s="1" t="s">
        <v>72</v>
      </c>
      <c r="AL5" s="1" t="s">
        <v>71</v>
      </c>
      <c r="AM5" s="1" t="s">
        <v>70</v>
      </c>
      <c r="AN5" s="1" t="s">
        <v>69</v>
      </c>
      <c r="AQ5" s="1" t="s">
        <v>76</v>
      </c>
      <c r="AR5" s="1" t="s">
        <v>75</v>
      </c>
      <c r="AS5" s="1" t="s">
        <v>74</v>
      </c>
      <c r="AT5" s="1" t="s">
        <v>73</v>
      </c>
      <c r="AU5" s="1" t="s">
        <v>72</v>
      </c>
      <c r="AV5" s="1" t="s">
        <v>71</v>
      </c>
      <c r="AW5" s="1" t="s">
        <v>70</v>
      </c>
      <c r="AX5" s="1" t="s">
        <v>69</v>
      </c>
      <c r="BA5" s="1" t="s">
        <v>76</v>
      </c>
      <c r="BB5" s="1" t="s">
        <v>75</v>
      </c>
      <c r="BC5" s="1" t="s">
        <v>74</v>
      </c>
      <c r="BD5" s="1" t="s">
        <v>73</v>
      </c>
      <c r="BE5" s="1" t="s">
        <v>72</v>
      </c>
      <c r="BF5" s="1" t="s">
        <v>71</v>
      </c>
      <c r="BG5" s="1" t="s">
        <v>70</v>
      </c>
      <c r="BH5" s="1" t="s">
        <v>69</v>
      </c>
      <c r="BK5" s="1" t="s">
        <v>76</v>
      </c>
      <c r="BL5" s="1" t="s">
        <v>75</v>
      </c>
      <c r="BM5" s="1" t="s">
        <v>74</v>
      </c>
      <c r="BN5" s="1" t="s">
        <v>73</v>
      </c>
      <c r="BO5" s="1" t="s">
        <v>72</v>
      </c>
      <c r="BP5" s="1" t="s">
        <v>71</v>
      </c>
      <c r="BQ5" s="1" t="s">
        <v>70</v>
      </c>
      <c r="BR5" s="1" t="s">
        <v>69</v>
      </c>
    </row>
    <row r="6" spans="2:70" x14ac:dyDescent="0.2">
      <c r="B6" s="1" t="s">
        <v>68</v>
      </c>
      <c r="C6" s="1">
        <v>15</v>
      </c>
      <c r="D6" s="43">
        <v>13.205</v>
      </c>
      <c r="E6" s="1">
        <v>1.7949999999999999</v>
      </c>
      <c r="F6" s="1">
        <v>1.7949999999999999</v>
      </c>
      <c r="G6" s="1">
        <v>1.7949999999999999</v>
      </c>
      <c r="H6" s="1">
        <v>1.7949999999999999</v>
      </c>
      <c r="I6" s="1">
        <v>1.7949999999999999</v>
      </c>
      <c r="J6" s="1">
        <v>1</v>
      </c>
      <c r="L6" s="1" t="s">
        <v>68</v>
      </c>
      <c r="M6" s="1">
        <v>10</v>
      </c>
      <c r="N6" s="43">
        <v>7.8330000000000002</v>
      </c>
      <c r="O6" s="1">
        <v>2.1669999999999998</v>
      </c>
      <c r="P6" s="1">
        <v>2.1669999999999998</v>
      </c>
      <c r="Q6" s="1">
        <v>2.1669999999999998</v>
      </c>
      <c r="R6" s="1">
        <v>2.1669999999999998</v>
      </c>
      <c r="S6" s="1">
        <v>2.1669999999999998</v>
      </c>
      <c r="T6" s="1">
        <v>1</v>
      </c>
      <c r="V6" s="1" t="s">
        <v>68</v>
      </c>
      <c r="W6" s="1">
        <v>8</v>
      </c>
      <c r="X6" s="43">
        <v>7.4870000000000001</v>
      </c>
      <c r="Y6" s="1">
        <v>0.51300000000000001</v>
      </c>
      <c r="Z6" s="1">
        <v>0.51300000000000001</v>
      </c>
      <c r="AA6" s="1">
        <v>0.51300000000000001</v>
      </c>
      <c r="AB6" s="1">
        <v>0.51300000000000001</v>
      </c>
      <c r="AC6" s="1">
        <v>0.51300000000000001</v>
      </c>
      <c r="AD6" s="1">
        <v>1</v>
      </c>
      <c r="AF6" s="1" t="s">
        <v>68</v>
      </c>
      <c r="AG6" s="1">
        <v>8</v>
      </c>
      <c r="AH6" s="43">
        <v>5.4359999999999999</v>
      </c>
      <c r="AI6" s="1">
        <v>2.5640000000000001</v>
      </c>
      <c r="AJ6" s="1">
        <v>2.5640000000000001</v>
      </c>
      <c r="AK6" s="1">
        <v>2.5640000000000001</v>
      </c>
      <c r="AL6" s="1">
        <v>2.5640000000000001</v>
      </c>
      <c r="AM6" s="1">
        <v>2.5640000000000001</v>
      </c>
      <c r="AN6" s="1">
        <v>1</v>
      </c>
      <c r="AP6" s="1" t="s">
        <v>68</v>
      </c>
      <c r="AQ6" s="1">
        <v>8</v>
      </c>
      <c r="AR6" s="43">
        <v>6.923</v>
      </c>
      <c r="AS6" s="1">
        <v>1.077</v>
      </c>
      <c r="AT6" s="1">
        <v>1.077</v>
      </c>
      <c r="AU6" s="1">
        <v>1.077</v>
      </c>
      <c r="AV6" s="1">
        <v>1.077</v>
      </c>
      <c r="AW6" s="1">
        <v>1.077</v>
      </c>
      <c r="AX6" s="1">
        <v>1</v>
      </c>
      <c r="AZ6" s="1" t="s">
        <v>68</v>
      </c>
      <c r="BA6" s="1">
        <v>5</v>
      </c>
      <c r="BB6" s="43">
        <v>6.3970000000000002</v>
      </c>
      <c r="BC6" s="1">
        <v>-1.397</v>
      </c>
      <c r="BD6" s="1">
        <v>-1.397</v>
      </c>
      <c r="BE6" s="1">
        <v>1.397</v>
      </c>
      <c r="BF6" s="1">
        <v>1.397</v>
      </c>
      <c r="BG6" s="1">
        <v>1.397</v>
      </c>
      <c r="BH6" s="1">
        <v>-1</v>
      </c>
      <c r="BJ6" s="1" t="s">
        <v>68</v>
      </c>
      <c r="BK6" s="1">
        <v>10</v>
      </c>
      <c r="BL6" s="43">
        <v>9.8460000000000001</v>
      </c>
      <c r="BM6" s="1">
        <v>0.154</v>
      </c>
      <c r="BN6" s="1">
        <v>0.154</v>
      </c>
      <c r="BO6" s="1">
        <v>0.154</v>
      </c>
      <c r="BP6" s="1">
        <v>0.154</v>
      </c>
      <c r="BQ6" s="1">
        <v>0.154</v>
      </c>
      <c r="BR6" s="1">
        <v>1</v>
      </c>
    </row>
    <row r="7" spans="2:70" x14ac:dyDescent="0.2">
      <c r="B7" s="1" t="s">
        <v>67</v>
      </c>
      <c r="C7" s="1">
        <v>15</v>
      </c>
      <c r="D7" s="43">
        <v>13.016</v>
      </c>
      <c r="E7" s="1">
        <v>1.984</v>
      </c>
      <c r="F7" s="1">
        <v>3.7789999999999999</v>
      </c>
      <c r="G7" s="1">
        <v>1.984</v>
      </c>
      <c r="H7" s="1">
        <v>3.7789999999999999</v>
      </c>
      <c r="I7" s="1">
        <v>1.889</v>
      </c>
      <c r="J7" s="1">
        <v>2</v>
      </c>
      <c r="L7" s="1" t="s">
        <v>67</v>
      </c>
      <c r="M7" s="1">
        <v>5</v>
      </c>
      <c r="N7" s="43">
        <v>7.6970000000000001</v>
      </c>
      <c r="O7" s="1">
        <v>-2.6970000000000001</v>
      </c>
      <c r="P7" s="1">
        <v>-0.53</v>
      </c>
      <c r="Q7" s="1">
        <v>2.6970000000000001</v>
      </c>
      <c r="R7" s="1">
        <v>4.8639999999999999</v>
      </c>
      <c r="S7" s="1">
        <v>2.4319999999999999</v>
      </c>
      <c r="T7" s="1">
        <v>-0.218</v>
      </c>
      <c r="V7" s="1" t="s">
        <v>67</v>
      </c>
      <c r="W7" s="1">
        <v>5</v>
      </c>
      <c r="X7" s="43">
        <v>7.5049999999999999</v>
      </c>
      <c r="Y7" s="1">
        <v>-2.5049999999999999</v>
      </c>
      <c r="Z7" s="1">
        <v>-1.992</v>
      </c>
      <c r="AA7" s="1">
        <v>2.5049999999999999</v>
      </c>
      <c r="AB7" s="1">
        <v>3.0169999999999999</v>
      </c>
      <c r="AC7" s="1">
        <v>1.5089999999999999</v>
      </c>
      <c r="AD7" s="1">
        <v>-1.32</v>
      </c>
      <c r="AF7" s="1" t="s">
        <v>67</v>
      </c>
      <c r="AG7" s="1">
        <v>5</v>
      </c>
      <c r="AH7" s="43">
        <v>5.4779999999999998</v>
      </c>
      <c r="AI7" s="1">
        <v>-0.47799999999999998</v>
      </c>
      <c r="AJ7" s="1">
        <v>2.0859999999999999</v>
      </c>
      <c r="AK7" s="1">
        <v>0.47799999999999998</v>
      </c>
      <c r="AL7" s="1">
        <v>3.0419999999999998</v>
      </c>
      <c r="AM7" s="1">
        <v>1.5209999999999999</v>
      </c>
      <c r="AN7" s="1">
        <v>1.3720000000000001</v>
      </c>
      <c r="AP7" s="1" t="s">
        <v>67</v>
      </c>
      <c r="AQ7" s="1">
        <v>6</v>
      </c>
      <c r="AR7" s="43">
        <v>6.8010000000000002</v>
      </c>
      <c r="AS7" s="1">
        <v>-0.80100000000000005</v>
      </c>
      <c r="AT7" s="1">
        <v>0.27600000000000002</v>
      </c>
      <c r="AU7" s="1">
        <v>0.80100000000000005</v>
      </c>
      <c r="AV7" s="1">
        <v>1.8779999999999999</v>
      </c>
      <c r="AW7" s="1">
        <v>0.93899999999999995</v>
      </c>
      <c r="AX7" s="1">
        <v>0.29399999999999998</v>
      </c>
      <c r="AZ7" s="1" t="s">
        <v>67</v>
      </c>
      <c r="BA7" s="1">
        <v>5</v>
      </c>
      <c r="BB7" s="43">
        <v>6.31</v>
      </c>
      <c r="BC7" s="1">
        <v>-1.31</v>
      </c>
      <c r="BD7" s="1">
        <v>-2.7069999999999999</v>
      </c>
      <c r="BE7" s="1">
        <v>1.31</v>
      </c>
      <c r="BF7" s="1">
        <v>2.7069999999999999</v>
      </c>
      <c r="BG7" s="1">
        <v>1.3540000000000001</v>
      </c>
      <c r="BH7" s="1">
        <v>-2</v>
      </c>
      <c r="BJ7" s="1" t="s">
        <v>67</v>
      </c>
      <c r="BK7" s="1">
        <v>10</v>
      </c>
      <c r="BL7" s="43">
        <v>10.101000000000001</v>
      </c>
      <c r="BM7" s="1">
        <v>-0.10100000000000001</v>
      </c>
      <c r="BN7" s="1">
        <v>5.1999999999999998E-2</v>
      </c>
      <c r="BO7" s="1">
        <v>0.10100000000000001</v>
      </c>
      <c r="BP7" s="1">
        <v>0.255</v>
      </c>
      <c r="BQ7" s="1">
        <v>0.128</v>
      </c>
      <c r="BR7" s="1">
        <v>0.41099999999999998</v>
      </c>
    </row>
    <row r="8" spans="2:70" x14ac:dyDescent="0.2">
      <c r="B8" s="1" t="s">
        <v>66</v>
      </c>
      <c r="C8" s="1">
        <v>10</v>
      </c>
      <c r="D8" s="43">
        <v>12.827999999999999</v>
      </c>
      <c r="E8" s="1">
        <v>-2.8279999999999998</v>
      </c>
      <c r="F8" s="1">
        <v>0.95099999999999996</v>
      </c>
      <c r="G8" s="1">
        <v>2.8279999999999998</v>
      </c>
      <c r="H8" s="1">
        <v>6.6059999999999999</v>
      </c>
      <c r="I8" s="1">
        <v>2.202</v>
      </c>
      <c r="J8" s="1">
        <v>0.432</v>
      </c>
      <c r="L8" s="1" t="s">
        <v>66</v>
      </c>
      <c r="M8" s="1">
        <v>5</v>
      </c>
      <c r="N8" s="43">
        <v>7.5609999999999999</v>
      </c>
      <c r="O8" s="1">
        <v>-2.5609999999999999</v>
      </c>
      <c r="P8" s="1">
        <v>-3.0910000000000002</v>
      </c>
      <c r="Q8" s="1">
        <v>2.5609999999999999</v>
      </c>
      <c r="R8" s="1">
        <v>7.4240000000000004</v>
      </c>
      <c r="S8" s="1">
        <v>2.4750000000000001</v>
      </c>
      <c r="T8" s="1">
        <v>-1.2490000000000001</v>
      </c>
      <c r="V8" s="1" t="s">
        <v>66</v>
      </c>
      <c r="W8" s="1">
        <v>12</v>
      </c>
      <c r="X8" s="43">
        <v>7.5220000000000002</v>
      </c>
      <c r="Y8" s="1">
        <v>4.4779999999999998</v>
      </c>
      <c r="Z8" s="1">
        <v>2.4860000000000002</v>
      </c>
      <c r="AA8" s="1">
        <v>4.4779999999999998</v>
      </c>
      <c r="AB8" s="1">
        <v>7.4950000000000001</v>
      </c>
      <c r="AC8" s="1">
        <v>2.4980000000000002</v>
      </c>
      <c r="AD8" s="1">
        <v>0.995</v>
      </c>
      <c r="AF8" s="1" t="s">
        <v>66</v>
      </c>
      <c r="AG8" s="1">
        <v>8</v>
      </c>
      <c r="AH8" s="43">
        <v>5.52</v>
      </c>
      <c r="AI8" s="1">
        <v>2.48</v>
      </c>
      <c r="AJ8" s="1">
        <v>4.5659999999999998</v>
      </c>
      <c r="AK8" s="1">
        <v>2.48</v>
      </c>
      <c r="AL8" s="1">
        <v>5.5220000000000002</v>
      </c>
      <c r="AM8" s="1">
        <v>1.841</v>
      </c>
      <c r="AN8" s="1">
        <v>2.4809999999999999</v>
      </c>
      <c r="AP8" s="1" t="s">
        <v>66</v>
      </c>
      <c r="AQ8" s="1">
        <v>6</v>
      </c>
      <c r="AR8" s="43">
        <v>6.6779999999999999</v>
      </c>
      <c r="AS8" s="1">
        <v>-0.67800000000000005</v>
      </c>
      <c r="AT8" s="1">
        <v>-0.40200000000000002</v>
      </c>
      <c r="AU8" s="1">
        <v>0.67800000000000005</v>
      </c>
      <c r="AV8" s="1">
        <v>2.556</v>
      </c>
      <c r="AW8" s="1">
        <v>0.85199999999999998</v>
      </c>
      <c r="AX8" s="1">
        <v>-0.47199999999999998</v>
      </c>
      <c r="AZ8" s="1" t="s">
        <v>66</v>
      </c>
      <c r="BA8" s="1">
        <v>8</v>
      </c>
      <c r="BB8" s="43">
        <v>6.2229999999999999</v>
      </c>
      <c r="BC8" s="1">
        <v>1.7769999999999999</v>
      </c>
      <c r="BD8" s="1">
        <v>-0.93</v>
      </c>
      <c r="BE8" s="1">
        <v>1.7769999999999999</v>
      </c>
      <c r="BF8" s="1">
        <v>4.4850000000000003</v>
      </c>
      <c r="BG8" s="1">
        <v>1.4950000000000001</v>
      </c>
      <c r="BH8" s="1">
        <v>-0.622</v>
      </c>
      <c r="BJ8" s="1" t="s">
        <v>66</v>
      </c>
      <c r="BK8" s="1">
        <v>15</v>
      </c>
      <c r="BL8" s="43">
        <v>10.356999999999999</v>
      </c>
      <c r="BM8" s="1">
        <v>4.6429999999999998</v>
      </c>
      <c r="BN8" s="1">
        <v>4.6959999999999997</v>
      </c>
      <c r="BO8" s="1">
        <v>4.6429999999999998</v>
      </c>
      <c r="BP8" s="1">
        <v>4.899</v>
      </c>
      <c r="BQ8" s="1">
        <v>1.633</v>
      </c>
      <c r="BR8" s="1">
        <v>2.8759999999999999</v>
      </c>
    </row>
    <row r="9" spans="2:70" x14ac:dyDescent="0.2">
      <c r="B9" s="1" t="s">
        <v>65</v>
      </c>
      <c r="C9" s="1">
        <v>12</v>
      </c>
      <c r="D9" s="43">
        <v>12.638999999999999</v>
      </c>
      <c r="E9" s="1">
        <v>-0.63900000000000001</v>
      </c>
      <c r="F9" s="1">
        <v>0.312</v>
      </c>
      <c r="G9" s="1">
        <v>0.63900000000000001</v>
      </c>
      <c r="H9" s="1">
        <v>7.2450000000000001</v>
      </c>
      <c r="I9" s="1">
        <v>1.8109999999999999</v>
      </c>
      <c r="J9" s="1">
        <v>0.17199999999999999</v>
      </c>
      <c r="L9" s="1" t="s">
        <v>65</v>
      </c>
      <c r="M9" s="1">
        <v>7</v>
      </c>
      <c r="N9" s="43">
        <v>7.4240000000000004</v>
      </c>
      <c r="O9" s="1">
        <v>-0.42399999999999999</v>
      </c>
      <c r="P9" s="1">
        <v>-3.5150000000000001</v>
      </c>
      <c r="Q9" s="1">
        <v>0.42399999999999999</v>
      </c>
      <c r="R9" s="1">
        <v>7.8479999999999999</v>
      </c>
      <c r="S9" s="1">
        <v>1.962</v>
      </c>
      <c r="T9" s="1">
        <v>-1.792</v>
      </c>
      <c r="V9" s="1" t="s">
        <v>65</v>
      </c>
      <c r="W9" s="1">
        <v>5</v>
      </c>
      <c r="X9" s="43">
        <v>7.54</v>
      </c>
      <c r="Y9" s="1">
        <v>-2.54</v>
      </c>
      <c r="Z9" s="1">
        <v>-5.3999999999999999E-2</v>
      </c>
      <c r="AA9" s="1">
        <v>2.54</v>
      </c>
      <c r="AB9" s="1">
        <v>10.035</v>
      </c>
      <c r="AC9" s="1">
        <v>2.5089999999999999</v>
      </c>
      <c r="AD9" s="1">
        <v>-2.1000000000000001E-2</v>
      </c>
      <c r="AF9" s="1" t="s">
        <v>65</v>
      </c>
      <c r="AG9" s="1">
        <v>3</v>
      </c>
      <c r="AH9" s="43">
        <v>5.5620000000000003</v>
      </c>
      <c r="AI9" s="1">
        <v>-2.5619999999999998</v>
      </c>
      <c r="AJ9" s="1">
        <v>2.0049999999999999</v>
      </c>
      <c r="AK9" s="1">
        <v>2.5619999999999998</v>
      </c>
      <c r="AL9" s="1">
        <v>8.0839999999999996</v>
      </c>
      <c r="AM9" s="1">
        <v>2.0209999999999999</v>
      </c>
      <c r="AN9" s="1">
        <v>0.99199999999999999</v>
      </c>
      <c r="AP9" s="1" t="s">
        <v>65</v>
      </c>
      <c r="AQ9" s="1">
        <v>8</v>
      </c>
      <c r="AR9" s="43">
        <v>6.556</v>
      </c>
      <c r="AS9" s="1">
        <v>1.444</v>
      </c>
      <c r="AT9" s="1">
        <v>1.042</v>
      </c>
      <c r="AU9" s="1">
        <v>1.444</v>
      </c>
      <c r="AV9" s="1">
        <v>4</v>
      </c>
      <c r="AW9" s="1">
        <v>1</v>
      </c>
      <c r="AX9" s="1">
        <v>1.042</v>
      </c>
      <c r="AZ9" s="1" t="s">
        <v>65</v>
      </c>
      <c r="BA9" s="1">
        <v>8</v>
      </c>
      <c r="BB9" s="43">
        <v>6.1349999999999998</v>
      </c>
      <c r="BC9" s="1">
        <v>1.865</v>
      </c>
      <c r="BD9" s="1">
        <v>0.93500000000000005</v>
      </c>
      <c r="BE9" s="1">
        <v>1.865</v>
      </c>
      <c r="BF9" s="1">
        <v>6.35</v>
      </c>
      <c r="BG9" s="1">
        <v>1.587</v>
      </c>
      <c r="BH9" s="1">
        <v>0.58899999999999997</v>
      </c>
      <c r="BJ9" s="1" t="s">
        <v>65</v>
      </c>
      <c r="BK9" s="1">
        <v>8</v>
      </c>
      <c r="BL9" s="43">
        <v>10.612</v>
      </c>
      <c r="BM9" s="1">
        <v>-2.6120000000000001</v>
      </c>
      <c r="BN9" s="1">
        <v>2.0840000000000001</v>
      </c>
      <c r="BO9" s="1">
        <v>2.6120000000000001</v>
      </c>
      <c r="BP9" s="1">
        <v>7.51</v>
      </c>
      <c r="BQ9" s="1">
        <v>1.8779999999999999</v>
      </c>
      <c r="BR9" s="1">
        <v>1.1100000000000001</v>
      </c>
    </row>
    <row r="10" spans="2:70" x14ac:dyDescent="0.2">
      <c r="B10" s="1" t="s">
        <v>64</v>
      </c>
      <c r="C10" s="1">
        <v>10</v>
      </c>
      <c r="D10" s="43">
        <v>12.45</v>
      </c>
      <c r="E10" s="1">
        <v>-2.4500000000000002</v>
      </c>
      <c r="F10" s="1">
        <v>-2.1379999999999999</v>
      </c>
      <c r="G10" s="1">
        <v>2.4500000000000002</v>
      </c>
      <c r="H10" s="1">
        <v>9.6950000000000003</v>
      </c>
      <c r="I10" s="1">
        <v>1.9390000000000001</v>
      </c>
      <c r="J10" s="1">
        <v>-1.1020000000000001</v>
      </c>
      <c r="L10" s="1" t="s">
        <v>64</v>
      </c>
      <c r="M10" s="1">
        <v>7</v>
      </c>
      <c r="N10" s="43">
        <v>7.2880000000000003</v>
      </c>
      <c r="O10" s="1">
        <v>-0.28799999999999998</v>
      </c>
      <c r="P10" s="1">
        <v>-3.8029999999999999</v>
      </c>
      <c r="Q10" s="1">
        <v>0.28799999999999998</v>
      </c>
      <c r="R10" s="1">
        <v>8.1359999999999992</v>
      </c>
      <c r="S10" s="1">
        <v>1.627</v>
      </c>
      <c r="T10" s="1">
        <v>-2.3370000000000002</v>
      </c>
      <c r="V10" s="1" t="s">
        <v>64</v>
      </c>
      <c r="W10" s="1">
        <v>10</v>
      </c>
      <c r="X10" s="43">
        <v>7.5570000000000004</v>
      </c>
      <c r="Y10" s="1">
        <v>2.4430000000000001</v>
      </c>
      <c r="Z10" s="1">
        <v>2.3889999999999998</v>
      </c>
      <c r="AA10" s="1">
        <v>2.4430000000000001</v>
      </c>
      <c r="AB10" s="1">
        <v>12.478</v>
      </c>
      <c r="AC10" s="1">
        <v>2.496</v>
      </c>
      <c r="AD10" s="1">
        <v>0.95699999999999996</v>
      </c>
      <c r="AF10" s="1" t="s">
        <v>64</v>
      </c>
      <c r="AG10" s="1">
        <v>5</v>
      </c>
      <c r="AH10" s="43">
        <v>5.6040000000000001</v>
      </c>
      <c r="AI10" s="1">
        <v>-0.60399999999999998</v>
      </c>
      <c r="AJ10" s="1">
        <v>1.401</v>
      </c>
      <c r="AK10" s="1">
        <v>0.60399999999999998</v>
      </c>
      <c r="AL10" s="1">
        <v>8.6880000000000006</v>
      </c>
      <c r="AM10" s="1">
        <v>1.738</v>
      </c>
      <c r="AN10" s="1">
        <v>0.80600000000000005</v>
      </c>
      <c r="AP10" s="1" t="s">
        <v>64</v>
      </c>
      <c r="AQ10" s="1">
        <v>5</v>
      </c>
      <c r="AR10" s="43">
        <v>6.4340000000000002</v>
      </c>
      <c r="AS10" s="1">
        <v>-1.4339999999999999</v>
      </c>
      <c r="AT10" s="1">
        <v>-0.39200000000000002</v>
      </c>
      <c r="AU10" s="1">
        <v>1.4339999999999999</v>
      </c>
      <c r="AV10" s="1">
        <v>5.4340000000000002</v>
      </c>
      <c r="AW10" s="1">
        <v>1.087</v>
      </c>
      <c r="AX10" s="1">
        <v>-0.36</v>
      </c>
      <c r="AZ10" s="1" t="s">
        <v>64</v>
      </c>
      <c r="BA10" s="1">
        <v>4</v>
      </c>
      <c r="BB10" s="43">
        <v>6.048</v>
      </c>
      <c r="BC10" s="1">
        <v>-2.048</v>
      </c>
      <c r="BD10" s="1">
        <v>-1.113</v>
      </c>
      <c r="BE10" s="1">
        <v>2.048</v>
      </c>
      <c r="BF10" s="1">
        <v>8.3970000000000002</v>
      </c>
      <c r="BG10" s="1">
        <v>1.679</v>
      </c>
      <c r="BH10" s="1">
        <v>-0.66300000000000003</v>
      </c>
      <c r="BJ10" s="1" t="s">
        <v>64</v>
      </c>
      <c r="BK10" s="1">
        <v>12</v>
      </c>
      <c r="BL10" s="43">
        <v>10.867000000000001</v>
      </c>
      <c r="BM10" s="1">
        <v>1.133</v>
      </c>
      <c r="BN10" s="1">
        <v>3.2170000000000001</v>
      </c>
      <c r="BO10" s="1">
        <v>1.133</v>
      </c>
      <c r="BP10" s="1">
        <v>8.6430000000000007</v>
      </c>
      <c r="BQ10" s="1">
        <v>1.7290000000000001</v>
      </c>
      <c r="BR10" s="1">
        <v>1.861</v>
      </c>
    </row>
    <row r="11" spans="2:70" x14ac:dyDescent="0.2">
      <c r="B11" s="1" t="s">
        <v>63</v>
      </c>
      <c r="C11" s="1">
        <v>10</v>
      </c>
      <c r="D11" s="43">
        <v>12.260999999999999</v>
      </c>
      <c r="E11" s="1">
        <v>-2.2610000000000001</v>
      </c>
      <c r="F11" s="1">
        <v>-4.399</v>
      </c>
      <c r="G11" s="1">
        <v>2.2610000000000001</v>
      </c>
      <c r="H11" s="1">
        <v>11.956</v>
      </c>
      <c r="I11" s="1">
        <v>1.9930000000000001</v>
      </c>
      <c r="J11" s="1">
        <v>-2.2069999999999999</v>
      </c>
      <c r="L11" s="1" t="s">
        <v>63</v>
      </c>
      <c r="M11" s="1">
        <v>8</v>
      </c>
      <c r="N11" s="43">
        <v>7.1520000000000001</v>
      </c>
      <c r="O11" s="1">
        <v>0.84799999999999998</v>
      </c>
      <c r="P11" s="1">
        <v>-2.9550000000000001</v>
      </c>
      <c r="Q11" s="1">
        <v>0.84799999999999998</v>
      </c>
      <c r="R11" s="1">
        <v>8.9849999999999994</v>
      </c>
      <c r="S11" s="1">
        <v>1.4970000000000001</v>
      </c>
      <c r="T11" s="1">
        <v>-1.9730000000000001</v>
      </c>
      <c r="V11" s="1" t="s">
        <v>63</v>
      </c>
      <c r="W11" s="1">
        <v>5</v>
      </c>
      <c r="X11" s="43">
        <v>7.5750000000000002</v>
      </c>
      <c r="Y11" s="1">
        <v>-2.5750000000000002</v>
      </c>
      <c r="Z11" s="1">
        <v>-0.185</v>
      </c>
      <c r="AA11" s="1">
        <v>2.5750000000000002</v>
      </c>
      <c r="AB11" s="1">
        <v>15.052</v>
      </c>
      <c r="AC11" s="1">
        <v>2.5089999999999999</v>
      </c>
      <c r="AD11" s="1">
        <v>-7.3999999999999996E-2</v>
      </c>
      <c r="AF11" s="1" t="s">
        <v>63</v>
      </c>
      <c r="AG11" s="1">
        <v>3</v>
      </c>
      <c r="AH11" s="43">
        <v>5.6459999999999999</v>
      </c>
      <c r="AI11" s="1">
        <v>-2.6459999999999999</v>
      </c>
      <c r="AJ11" s="1">
        <v>-1.2450000000000001</v>
      </c>
      <c r="AK11" s="1">
        <v>2.6459999999999999</v>
      </c>
      <c r="AL11" s="1">
        <v>11.333</v>
      </c>
      <c r="AM11" s="1">
        <v>1.889</v>
      </c>
      <c r="AN11" s="1">
        <v>-0.65900000000000003</v>
      </c>
      <c r="AP11" s="1" t="s">
        <v>63</v>
      </c>
      <c r="AQ11" s="1">
        <v>5</v>
      </c>
      <c r="AR11" s="43">
        <v>6.3109999999999999</v>
      </c>
      <c r="AS11" s="1">
        <v>-1.3109999999999999</v>
      </c>
      <c r="AT11" s="1">
        <v>-1.7030000000000001</v>
      </c>
      <c r="AU11" s="1">
        <v>1.3109999999999999</v>
      </c>
      <c r="AV11" s="1">
        <v>6.7450000000000001</v>
      </c>
      <c r="AW11" s="1">
        <v>1.1240000000000001</v>
      </c>
      <c r="AX11" s="1">
        <v>-1.5149999999999999</v>
      </c>
      <c r="AZ11" s="1" t="s">
        <v>63</v>
      </c>
      <c r="BA11" s="1">
        <v>8</v>
      </c>
      <c r="BB11" s="43">
        <v>5.96</v>
      </c>
      <c r="BC11" s="1">
        <v>2.04</v>
      </c>
      <c r="BD11" s="1">
        <v>0.92700000000000005</v>
      </c>
      <c r="BE11" s="1">
        <v>2.04</v>
      </c>
      <c r="BF11" s="1">
        <v>10.436999999999999</v>
      </c>
      <c r="BG11" s="1">
        <v>1.74</v>
      </c>
      <c r="BH11" s="1">
        <v>0.53300000000000003</v>
      </c>
      <c r="BJ11" s="1" t="s">
        <v>63</v>
      </c>
      <c r="BK11" s="1">
        <v>8</v>
      </c>
      <c r="BL11" s="43">
        <v>11.122</v>
      </c>
      <c r="BM11" s="1">
        <v>-3.1219999999999999</v>
      </c>
      <c r="BN11" s="1">
        <v>9.4E-2</v>
      </c>
      <c r="BO11" s="1">
        <v>3.1219999999999999</v>
      </c>
      <c r="BP11" s="1">
        <v>11.766</v>
      </c>
      <c r="BQ11" s="1">
        <v>1.9610000000000001</v>
      </c>
      <c r="BR11" s="1">
        <v>4.8000000000000001E-2</v>
      </c>
    </row>
    <row r="12" spans="2:70" x14ac:dyDescent="0.2">
      <c r="B12" s="1" t="s">
        <v>62</v>
      </c>
      <c r="C12" s="1">
        <v>15</v>
      </c>
      <c r="D12" s="43">
        <v>12.071999999999999</v>
      </c>
      <c r="E12" s="1">
        <v>2.9279999999999999</v>
      </c>
      <c r="F12" s="1">
        <v>-1.4710000000000001</v>
      </c>
      <c r="G12" s="1">
        <v>2.9279999999999999</v>
      </c>
      <c r="H12" s="1">
        <v>14.882999999999999</v>
      </c>
      <c r="I12" s="1">
        <v>2.1259999999999999</v>
      </c>
      <c r="J12" s="1">
        <v>-0.69199999999999995</v>
      </c>
      <c r="L12" s="1" t="s">
        <v>62</v>
      </c>
      <c r="M12" s="1">
        <v>10</v>
      </c>
      <c r="N12" s="43">
        <v>7.0149999999999997</v>
      </c>
      <c r="O12" s="1">
        <v>2.9849999999999999</v>
      </c>
      <c r="P12" s="1">
        <v>0.03</v>
      </c>
      <c r="Q12" s="1">
        <v>2.9849999999999999</v>
      </c>
      <c r="R12" s="1">
        <v>11.97</v>
      </c>
      <c r="S12" s="1">
        <v>1.71</v>
      </c>
      <c r="T12" s="1">
        <v>1.7999999999999999E-2</v>
      </c>
      <c r="V12" s="1" t="s">
        <v>62</v>
      </c>
      <c r="W12" s="1">
        <v>8</v>
      </c>
      <c r="X12" s="43">
        <v>7.5919999999999996</v>
      </c>
      <c r="Y12" s="1">
        <v>0.40799999999999997</v>
      </c>
      <c r="Z12" s="1">
        <v>0.223</v>
      </c>
      <c r="AA12" s="1">
        <v>0.40799999999999997</v>
      </c>
      <c r="AB12" s="1">
        <v>15.46</v>
      </c>
      <c r="AC12" s="1">
        <v>2.2090000000000001</v>
      </c>
      <c r="AD12" s="1">
        <v>0.10100000000000001</v>
      </c>
      <c r="AF12" s="1" t="s">
        <v>62</v>
      </c>
      <c r="AG12" s="1">
        <v>5</v>
      </c>
      <c r="AH12" s="43">
        <v>5.6879999999999997</v>
      </c>
      <c r="AI12" s="1">
        <v>-0.68799999999999994</v>
      </c>
      <c r="AJ12" s="1">
        <v>-1.9319999999999999</v>
      </c>
      <c r="AK12" s="1">
        <v>0.68799999999999994</v>
      </c>
      <c r="AL12" s="1">
        <v>12.021000000000001</v>
      </c>
      <c r="AM12" s="1">
        <v>1.7170000000000001</v>
      </c>
      <c r="AN12" s="1">
        <v>-1.125</v>
      </c>
      <c r="AP12" s="1" t="s">
        <v>62</v>
      </c>
      <c r="AQ12" s="1">
        <v>8</v>
      </c>
      <c r="AR12" s="43">
        <v>6.1890000000000001</v>
      </c>
      <c r="AS12" s="1">
        <v>1.8109999999999999</v>
      </c>
      <c r="AT12" s="1">
        <v>0.108</v>
      </c>
      <c r="AU12" s="1">
        <v>1.8109999999999999</v>
      </c>
      <c r="AV12" s="1">
        <v>8.5559999999999992</v>
      </c>
      <c r="AW12" s="1">
        <v>1.222</v>
      </c>
      <c r="AX12" s="1">
        <v>8.8999999999999996E-2</v>
      </c>
      <c r="AZ12" s="1" t="s">
        <v>62</v>
      </c>
      <c r="BA12" s="1">
        <v>5</v>
      </c>
      <c r="BB12" s="43">
        <v>5.8730000000000002</v>
      </c>
      <c r="BC12" s="1">
        <v>-0.873</v>
      </c>
      <c r="BD12" s="1">
        <v>5.3999999999999999E-2</v>
      </c>
      <c r="BE12" s="1">
        <v>0.873</v>
      </c>
      <c r="BF12" s="1">
        <v>11.31</v>
      </c>
      <c r="BG12" s="1">
        <v>1.6160000000000001</v>
      </c>
      <c r="BH12" s="1">
        <v>3.3000000000000002E-2</v>
      </c>
      <c r="BJ12" s="1" t="s">
        <v>62</v>
      </c>
      <c r="BK12" s="1">
        <v>10</v>
      </c>
      <c r="BL12" s="43">
        <v>11.378</v>
      </c>
      <c r="BM12" s="1">
        <v>-1.3779999999999999</v>
      </c>
      <c r="BN12" s="1">
        <v>-1.2829999999999999</v>
      </c>
      <c r="BO12" s="1">
        <v>1.3779999999999999</v>
      </c>
      <c r="BP12" s="1">
        <v>13.143000000000001</v>
      </c>
      <c r="BQ12" s="1">
        <v>1.8779999999999999</v>
      </c>
      <c r="BR12" s="1">
        <v>-0.68300000000000005</v>
      </c>
    </row>
    <row r="13" spans="2:70" x14ac:dyDescent="0.2">
      <c r="B13" s="1" t="s">
        <v>61</v>
      </c>
      <c r="C13" s="1">
        <v>12</v>
      </c>
      <c r="D13" s="43">
        <v>11.882999999999999</v>
      </c>
      <c r="E13" s="1">
        <v>0.11700000000000001</v>
      </c>
      <c r="F13" s="1">
        <v>-1.3540000000000001</v>
      </c>
      <c r="G13" s="1">
        <v>0.11700000000000001</v>
      </c>
      <c r="H13" s="1">
        <v>15</v>
      </c>
      <c r="I13" s="1">
        <v>1.875</v>
      </c>
      <c r="J13" s="1">
        <v>-0.72199999999999998</v>
      </c>
      <c r="L13" s="1" t="s">
        <v>61</v>
      </c>
      <c r="M13" s="1">
        <v>10</v>
      </c>
      <c r="N13" s="43">
        <v>6.8789999999999996</v>
      </c>
      <c r="O13" s="1">
        <v>3.121</v>
      </c>
      <c r="P13" s="1">
        <v>3.1520000000000001</v>
      </c>
      <c r="Q13" s="1">
        <v>3.121</v>
      </c>
      <c r="R13" s="1">
        <v>15.090999999999999</v>
      </c>
      <c r="S13" s="1">
        <v>1.8859999999999999</v>
      </c>
      <c r="T13" s="1">
        <v>1.671</v>
      </c>
      <c r="V13" s="1" t="s">
        <v>61</v>
      </c>
      <c r="W13" s="1">
        <v>8</v>
      </c>
      <c r="X13" s="43">
        <v>7.61</v>
      </c>
      <c r="Y13" s="1">
        <v>0.39</v>
      </c>
      <c r="Z13" s="1">
        <v>0.61299999999999999</v>
      </c>
      <c r="AA13" s="1">
        <v>0.39</v>
      </c>
      <c r="AB13" s="1">
        <v>15.851000000000001</v>
      </c>
      <c r="AC13" s="1">
        <v>1.9810000000000001</v>
      </c>
      <c r="AD13" s="1">
        <v>0.309</v>
      </c>
      <c r="AF13" s="1" t="s">
        <v>61</v>
      </c>
      <c r="AG13" s="1">
        <v>5</v>
      </c>
      <c r="AH13" s="43">
        <v>5.73</v>
      </c>
      <c r="AI13" s="1">
        <v>-0.73</v>
      </c>
      <c r="AJ13" s="1">
        <v>-2.6619999999999999</v>
      </c>
      <c r="AK13" s="1">
        <v>0.73</v>
      </c>
      <c r="AL13" s="1">
        <v>12.750999999999999</v>
      </c>
      <c r="AM13" s="1">
        <v>1.5940000000000001</v>
      </c>
      <c r="AN13" s="1">
        <v>-1.67</v>
      </c>
      <c r="AP13" s="1" t="s">
        <v>61</v>
      </c>
      <c r="AQ13" s="1">
        <v>8</v>
      </c>
      <c r="AR13" s="43">
        <v>6.0659999999999998</v>
      </c>
      <c r="AS13" s="1">
        <v>1.9339999999999999</v>
      </c>
      <c r="AT13" s="1">
        <v>2.0419999999999998</v>
      </c>
      <c r="AU13" s="1">
        <v>1.9339999999999999</v>
      </c>
      <c r="AV13" s="1">
        <v>10.49</v>
      </c>
      <c r="AW13" s="1">
        <v>1.3109999999999999</v>
      </c>
      <c r="AX13" s="1">
        <v>1.5569999999999999</v>
      </c>
      <c r="AZ13" s="1" t="s">
        <v>61</v>
      </c>
      <c r="BA13" s="1">
        <v>8</v>
      </c>
      <c r="BB13" s="43">
        <v>5.7859999999999996</v>
      </c>
      <c r="BC13" s="1">
        <v>2.214</v>
      </c>
      <c r="BD13" s="1">
        <v>2.2679999999999998</v>
      </c>
      <c r="BE13" s="1">
        <v>2.214</v>
      </c>
      <c r="BF13" s="1">
        <v>13.523999999999999</v>
      </c>
      <c r="BG13" s="1">
        <v>1.6910000000000001</v>
      </c>
      <c r="BH13" s="1">
        <v>1.3420000000000001</v>
      </c>
      <c r="BJ13" s="1" t="s">
        <v>61</v>
      </c>
      <c r="BK13" s="1">
        <v>12</v>
      </c>
      <c r="BL13" s="43">
        <v>11.632999999999999</v>
      </c>
      <c r="BM13" s="1">
        <v>0.36699999999999999</v>
      </c>
      <c r="BN13" s="1">
        <v>-0.91600000000000004</v>
      </c>
      <c r="BO13" s="1">
        <v>0.36699999999999999</v>
      </c>
      <c r="BP13" s="1">
        <v>13.51</v>
      </c>
      <c r="BQ13" s="1">
        <v>1.6890000000000001</v>
      </c>
      <c r="BR13" s="1">
        <v>-0.54200000000000004</v>
      </c>
    </row>
    <row r="14" spans="2:70" x14ac:dyDescent="0.2">
      <c r="B14" s="1" t="s">
        <v>21</v>
      </c>
      <c r="C14" s="1">
        <v>12</v>
      </c>
      <c r="D14" s="43">
        <v>11.695</v>
      </c>
      <c r="E14" s="1">
        <v>0.30499999999999999</v>
      </c>
      <c r="F14" s="1">
        <v>-1.0489999999999999</v>
      </c>
      <c r="G14" s="1">
        <v>0.30499999999999999</v>
      </c>
      <c r="H14" s="1">
        <v>15.305</v>
      </c>
      <c r="I14" s="1">
        <v>1.7010000000000001</v>
      </c>
      <c r="J14" s="1">
        <v>-0.61699999999999999</v>
      </c>
      <c r="L14" s="1" t="s">
        <v>21</v>
      </c>
      <c r="M14" s="1">
        <v>8</v>
      </c>
      <c r="N14" s="43">
        <v>6.742</v>
      </c>
      <c r="O14" s="1">
        <v>1.258</v>
      </c>
      <c r="P14" s="1">
        <v>4.4089999999999998</v>
      </c>
      <c r="Q14" s="1">
        <v>1.258</v>
      </c>
      <c r="R14" s="1">
        <v>16.347999999999999</v>
      </c>
      <c r="S14" s="1">
        <v>1.8160000000000001</v>
      </c>
      <c r="T14" s="1">
        <v>2.427</v>
      </c>
      <c r="V14" s="1" t="s">
        <v>21</v>
      </c>
      <c r="W14" s="1">
        <v>5</v>
      </c>
      <c r="X14" s="43">
        <v>7.6269999999999998</v>
      </c>
      <c r="Y14" s="1">
        <v>-2.6269999999999998</v>
      </c>
      <c r="Z14" s="1">
        <v>-2.0139999999999998</v>
      </c>
      <c r="AA14" s="1">
        <v>2.6269999999999998</v>
      </c>
      <c r="AB14" s="1">
        <v>18.478000000000002</v>
      </c>
      <c r="AC14" s="1">
        <v>2.0529999999999999</v>
      </c>
      <c r="AD14" s="1">
        <v>-0.98099999999999998</v>
      </c>
      <c r="AF14" s="1" t="s">
        <v>21</v>
      </c>
      <c r="AG14" s="1">
        <v>5</v>
      </c>
      <c r="AH14" s="43">
        <v>5.7720000000000002</v>
      </c>
      <c r="AI14" s="1">
        <v>-0.77200000000000002</v>
      </c>
      <c r="AJ14" s="1">
        <v>-3.4340000000000002</v>
      </c>
      <c r="AK14" s="1">
        <v>0.77200000000000002</v>
      </c>
      <c r="AL14" s="1">
        <v>13.522</v>
      </c>
      <c r="AM14" s="1">
        <v>1.502</v>
      </c>
      <c r="AN14" s="1">
        <v>-2.2850000000000001</v>
      </c>
      <c r="AP14" s="1" t="s">
        <v>21</v>
      </c>
      <c r="AQ14" s="1">
        <v>3</v>
      </c>
      <c r="AR14" s="43">
        <v>5.944</v>
      </c>
      <c r="AS14" s="1">
        <v>-2.944</v>
      </c>
      <c r="AT14" s="1">
        <v>-0.90200000000000002</v>
      </c>
      <c r="AU14" s="1">
        <v>2.944</v>
      </c>
      <c r="AV14" s="1">
        <v>13.433999999999999</v>
      </c>
      <c r="AW14" s="1">
        <v>1.4930000000000001</v>
      </c>
      <c r="AX14" s="1">
        <v>-0.60399999999999998</v>
      </c>
      <c r="AZ14" s="1" t="s">
        <v>21</v>
      </c>
      <c r="BA14" s="1">
        <v>3</v>
      </c>
      <c r="BB14" s="43">
        <v>5.6980000000000004</v>
      </c>
      <c r="BC14" s="1">
        <v>-2.698</v>
      </c>
      <c r="BD14" s="1">
        <v>-0.43</v>
      </c>
      <c r="BE14" s="1">
        <v>2.698</v>
      </c>
      <c r="BF14" s="1">
        <v>16.222999999999999</v>
      </c>
      <c r="BG14" s="1">
        <v>1.8029999999999999</v>
      </c>
      <c r="BH14" s="1">
        <v>-0.23899999999999999</v>
      </c>
      <c r="BJ14" s="1" t="s">
        <v>21</v>
      </c>
      <c r="BK14" s="1">
        <v>12</v>
      </c>
      <c r="BL14" s="43">
        <v>11.888</v>
      </c>
      <c r="BM14" s="1">
        <v>0.112</v>
      </c>
      <c r="BN14" s="1">
        <v>-0.80400000000000005</v>
      </c>
      <c r="BO14" s="1">
        <v>0.112</v>
      </c>
      <c r="BP14" s="1">
        <v>13.622</v>
      </c>
      <c r="BQ14" s="1">
        <v>1.514</v>
      </c>
      <c r="BR14" s="1">
        <v>-0.53100000000000003</v>
      </c>
    </row>
    <row r="15" spans="2:70" x14ac:dyDescent="0.2">
      <c r="B15" s="1" t="s">
        <v>60</v>
      </c>
      <c r="C15" s="1">
        <v>15</v>
      </c>
      <c r="D15" s="43">
        <v>11.506</v>
      </c>
      <c r="E15" s="1">
        <v>3.4940000000000002</v>
      </c>
      <c r="F15" s="1">
        <v>2.4449999999999998</v>
      </c>
      <c r="G15" s="1">
        <v>3.4940000000000002</v>
      </c>
      <c r="H15" s="1">
        <v>18.8</v>
      </c>
      <c r="I15" s="1">
        <v>1.88</v>
      </c>
      <c r="J15" s="1">
        <v>1.3009999999999999</v>
      </c>
      <c r="L15" s="1" t="s">
        <v>60</v>
      </c>
      <c r="M15" s="1">
        <v>5</v>
      </c>
      <c r="N15" s="43">
        <v>6.6059999999999999</v>
      </c>
      <c r="O15" s="1">
        <v>-1.6060000000000001</v>
      </c>
      <c r="P15" s="1">
        <v>2.8029999999999999</v>
      </c>
      <c r="Q15" s="1">
        <v>1.6060000000000001</v>
      </c>
      <c r="R15" s="1">
        <v>17.954999999999998</v>
      </c>
      <c r="S15" s="1">
        <v>1.7949999999999999</v>
      </c>
      <c r="T15" s="1">
        <v>1.5609999999999999</v>
      </c>
      <c r="V15" s="1" t="s">
        <v>60</v>
      </c>
      <c r="W15" s="1">
        <v>10</v>
      </c>
      <c r="X15" s="43">
        <v>7.6449999999999996</v>
      </c>
      <c r="Y15" s="1">
        <v>2.355</v>
      </c>
      <c r="Z15" s="1">
        <v>0.34100000000000003</v>
      </c>
      <c r="AA15" s="1">
        <v>2.355</v>
      </c>
      <c r="AB15" s="1">
        <v>20.832999999999998</v>
      </c>
      <c r="AC15" s="1">
        <v>2.0830000000000002</v>
      </c>
      <c r="AD15" s="1">
        <v>0.16400000000000001</v>
      </c>
      <c r="AF15" s="1" t="s">
        <v>60</v>
      </c>
      <c r="AG15" s="1">
        <v>8</v>
      </c>
      <c r="AH15" s="43">
        <v>5.8140000000000001</v>
      </c>
      <c r="AI15" s="1">
        <v>2.1859999999999999</v>
      </c>
      <c r="AJ15" s="1">
        <v>-1.2470000000000001</v>
      </c>
      <c r="AK15" s="1">
        <v>2.1859999999999999</v>
      </c>
      <c r="AL15" s="1">
        <v>15.709</v>
      </c>
      <c r="AM15" s="1">
        <v>1.571</v>
      </c>
      <c r="AN15" s="1">
        <v>-0.79400000000000004</v>
      </c>
      <c r="AP15" s="1" t="s">
        <v>60</v>
      </c>
      <c r="AQ15" s="1">
        <v>8</v>
      </c>
      <c r="AR15" s="43">
        <v>5.8220000000000001</v>
      </c>
      <c r="AS15" s="1">
        <v>2.1779999999999999</v>
      </c>
      <c r="AT15" s="1">
        <v>1.276</v>
      </c>
      <c r="AU15" s="1">
        <v>2.1779999999999999</v>
      </c>
      <c r="AV15" s="1">
        <v>15.612</v>
      </c>
      <c r="AW15" s="1">
        <v>1.5609999999999999</v>
      </c>
      <c r="AX15" s="1">
        <v>0.81699999999999995</v>
      </c>
      <c r="AZ15" s="1" t="s">
        <v>60</v>
      </c>
      <c r="BA15" s="1">
        <v>8</v>
      </c>
      <c r="BB15" s="43">
        <v>5.6109999999999998</v>
      </c>
      <c r="BC15" s="1">
        <v>2.3889999999999998</v>
      </c>
      <c r="BD15" s="1">
        <v>1.9590000000000001</v>
      </c>
      <c r="BE15" s="1">
        <v>2.3889999999999998</v>
      </c>
      <c r="BF15" s="1">
        <v>18.611999999999998</v>
      </c>
      <c r="BG15" s="1">
        <v>1.861</v>
      </c>
      <c r="BH15" s="1">
        <v>1.0529999999999999</v>
      </c>
      <c r="BJ15" s="1" t="s">
        <v>60</v>
      </c>
      <c r="BK15" s="1">
        <v>8</v>
      </c>
      <c r="BL15" s="43">
        <v>12.143000000000001</v>
      </c>
      <c r="BM15" s="1">
        <v>-4.1429999999999998</v>
      </c>
      <c r="BN15" s="1">
        <v>-4.9480000000000004</v>
      </c>
      <c r="BO15" s="1">
        <v>4.1429999999999998</v>
      </c>
      <c r="BP15" s="1">
        <v>17.765999999999998</v>
      </c>
      <c r="BQ15" s="1">
        <v>1.7769999999999999</v>
      </c>
      <c r="BR15" s="1">
        <v>-2.7850000000000001</v>
      </c>
    </row>
    <row r="16" spans="2:70" x14ac:dyDescent="0.2">
      <c r="B16" s="1" t="s">
        <v>23</v>
      </c>
      <c r="C16" s="1">
        <v>10</v>
      </c>
      <c r="D16" s="43">
        <v>11.317</v>
      </c>
      <c r="E16" s="1">
        <v>-1.3169999999999999</v>
      </c>
      <c r="F16" s="1">
        <v>1.1279999999999999</v>
      </c>
      <c r="G16" s="1">
        <v>1.3169999999999999</v>
      </c>
      <c r="H16" s="1">
        <v>20.117000000000001</v>
      </c>
      <c r="I16" s="1">
        <v>1.829</v>
      </c>
      <c r="J16" s="1">
        <v>0.61699999999999999</v>
      </c>
      <c r="L16" s="1" t="s">
        <v>23</v>
      </c>
      <c r="M16" s="1">
        <v>5</v>
      </c>
      <c r="N16" s="43">
        <v>6.47</v>
      </c>
      <c r="O16" s="1">
        <v>-1.47</v>
      </c>
      <c r="P16" s="1">
        <v>1.333</v>
      </c>
      <c r="Q16" s="1">
        <v>1.47</v>
      </c>
      <c r="R16" s="1">
        <v>19.423999999999999</v>
      </c>
      <c r="S16" s="1">
        <v>1.766</v>
      </c>
      <c r="T16" s="1">
        <v>0.755</v>
      </c>
      <c r="V16" s="1" t="s">
        <v>23</v>
      </c>
      <c r="W16" s="1">
        <v>5</v>
      </c>
      <c r="X16" s="43">
        <v>7.6619999999999999</v>
      </c>
      <c r="Y16" s="1">
        <v>-2.6619999999999999</v>
      </c>
      <c r="Z16" s="1">
        <v>-2.3210000000000002</v>
      </c>
      <c r="AA16" s="1">
        <v>2.6619999999999999</v>
      </c>
      <c r="AB16" s="1">
        <v>23.495000000000001</v>
      </c>
      <c r="AC16" s="1">
        <v>2.1360000000000001</v>
      </c>
      <c r="AD16" s="1">
        <v>-1.0860000000000001</v>
      </c>
      <c r="AF16" s="1" t="s">
        <v>23</v>
      </c>
      <c r="AG16" s="1">
        <v>5</v>
      </c>
      <c r="AH16" s="43">
        <v>5.8550000000000004</v>
      </c>
      <c r="AI16" s="1">
        <v>-0.85499999999999998</v>
      </c>
      <c r="AJ16" s="1">
        <v>-2.1030000000000002</v>
      </c>
      <c r="AK16" s="1">
        <v>0.85499999999999998</v>
      </c>
      <c r="AL16" s="1">
        <v>16.564</v>
      </c>
      <c r="AM16" s="1">
        <v>1.506</v>
      </c>
      <c r="AN16" s="1">
        <v>-1.3959999999999999</v>
      </c>
      <c r="AP16" s="1" t="s">
        <v>23</v>
      </c>
      <c r="AQ16" s="1">
        <v>2</v>
      </c>
      <c r="AR16" s="43">
        <v>5.6989999999999998</v>
      </c>
      <c r="AS16" s="1">
        <v>-3.6989999999999998</v>
      </c>
      <c r="AT16" s="1">
        <v>-2.423</v>
      </c>
      <c r="AU16" s="1">
        <v>3.6989999999999998</v>
      </c>
      <c r="AV16" s="1">
        <v>19.311</v>
      </c>
      <c r="AW16" s="1">
        <v>1.756</v>
      </c>
      <c r="AX16" s="1">
        <v>-1.38</v>
      </c>
      <c r="AZ16" s="1" t="s">
        <v>23</v>
      </c>
      <c r="BA16" s="1">
        <v>4</v>
      </c>
      <c r="BB16" s="43">
        <v>5.5229999999999997</v>
      </c>
      <c r="BC16" s="1">
        <v>-1.5229999999999999</v>
      </c>
      <c r="BD16" s="1">
        <v>0.436</v>
      </c>
      <c r="BE16" s="1">
        <v>1.5229999999999999</v>
      </c>
      <c r="BF16" s="1">
        <v>20.135000000000002</v>
      </c>
      <c r="BG16" s="1">
        <v>1.83</v>
      </c>
      <c r="BH16" s="1">
        <v>0.23799999999999999</v>
      </c>
      <c r="BJ16" s="1" t="s">
        <v>23</v>
      </c>
      <c r="BK16" s="1">
        <v>15</v>
      </c>
      <c r="BL16" s="43">
        <v>12.398999999999999</v>
      </c>
      <c r="BM16" s="1">
        <v>2.601</v>
      </c>
      <c r="BN16" s="1">
        <v>-2.3460000000000001</v>
      </c>
      <c r="BO16" s="1">
        <v>2.601</v>
      </c>
      <c r="BP16" s="1">
        <v>20.367000000000001</v>
      </c>
      <c r="BQ16" s="1">
        <v>1.8520000000000001</v>
      </c>
      <c r="BR16" s="1">
        <v>-1.2669999999999999</v>
      </c>
    </row>
    <row r="17" spans="2:70" x14ac:dyDescent="0.2">
      <c r="B17" s="1" t="s">
        <v>59</v>
      </c>
      <c r="C17" s="1">
        <v>10</v>
      </c>
      <c r="D17" s="43">
        <v>11.128</v>
      </c>
      <c r="E17" s="1">
        <v>-1.1279999999999999</v>
      </c>
      <c r="F17" s="1">
        <v>0</v>
      </c>
      <c r="G17" s="1">
        <v>1.1279999999999999</v>
      </c>
      <c r="H17" s="1">
        <v>21.245000000000001</v>
      </c>
      <c r="I17" s="1">
        <v>1.77</v>
      </c>
      <c r="J17" s="1">
        <v>0</v>
      </c>
      <c r="L17" s="1" t="s">
        <v>59</v>
      </c>
      <c r="M17" s="1">
        <v>5</v>
      </c>
      <c r="N17" s="43">
        <v>6.3330000000000002</v>
      </c>
      <c r="O17" s="1">
        <v>-1.333</v>
      </c>
      <c r="P17" s="1">
        <v>0</v>
      </c>
      <c r="Q17" s="1">
        <v>1.333</v>
      </c>
      <c r="R17" s="1">
        <v>20.757999999999999</v>
      </c>
      <c r="S17" s="1">
        <v>1.73</v>
      </c>
      <c r="T17" s="1">
        <v>0</v>
      </c>
      <c r="V17" s="1" t="s">
        <v>59</v>
      </c>
      <c r="W17" s="1">
        <v>10</v>
      </c>
      <c r="X17" s="43">
        <v>7.6790000000000003</v>
      </c>
      <c r="Y17" s="1">
        <v>2.3210000000000002</v>
      </c>
      <c r="Z17" s="1">
        <v>0</v>
      </c>
      <c r="AA17" s="1">
        <v>2.3210000000000002</v>
      </c>
      <c r="AB17" s="1">
        <v>25.815999999999999</v>
      </c>
      <c r="AC17" s="1">
        <v>2.1509999999999998</v>
      </c>
      <c r="AD17" s="1">
        <v>0</v>
      </c>
      <c r="AF17" s="1" t="s">
        <v>59</v>
      </c>
      <c r="AG17" s="1">
        <v>8</v>
      </c>
      <c r="AH17" s="43">
        <v>5.8970000000000002</v>
      </c>
      <c r="AI17" s="1">
        <v>2.1030000000000002</v>
      </c>
      <c r="AJ17" s="1">
        <v>0</v>
      </c>
      <c r="AK17" s="1">
        <v>2.1030000000000002</v>
      </c>
      <c r="AL17" s="1">
        <v>18.667000000000002</v>
      </c>
      <c r="AM17" s="1">
        <v>1.556</v>
      </c>
      <c r="AN17" s="1">
        <v>0</v>
      </c>
      <c r="AP17" s="1" t="s">
        <v>59</v>
      </c>
      <c r="AQ17" s="1">
        <v>8</v>
      </c>
      <c r="AR17" s="43">
        <v>5.577</v>
      </c>
      <c r="AS17" s="1">
        <v>2.423</v>
      </c>
      <c r="AT17" s="1">
        <v>0</v>
      </c>
      <c r="AU17" s="1">
        <v>2.423</v>
      </c>
      <c r="AV17" s="1">
        <v>21.734000000000002</v>
      </c>
      <c r="AW17" s="1">
        <v>1.8109999999999999</v>
      </c>
      <c r="AX17" s="1">
        <v>0</v>
      </c>
      <c r="AZ17" s="1" t="s">
        <v>59</v>
      </c>
      <c r="BA17" s="1">
        <v>5</v>
      </c>
      <c r="BB17" s="43">
        <v>5.4359999999999999</v>
      </c>
      <c r="BC17" s="1">
        <v>-0.436</v>
      </c>
      <c r="BD17" s="1">
        <v>0</v>
      </c>
      <c r="BE17" s="1">
        <v>0.436</v>
      </c>
      <c r="BF17" s="1">
        <v>20.571000000000002</v>
      </c>
      <c r="BG17" s="1">
        <v>1.714</v>
      </c>
      <c r="BH17" s="1">
        <v>0</v>
      </c>
      <c r="BJ17" s="1" t="s">
        <v>59</v>
      </c>
      <c r="BK17" s="1">
        <v>15</v>
      </c>
      <c r="BL17" s="43">
        <v>12.654</v>
      </c>
      <c r="BM17" s="1">
        <v>2.3460000000000001</v>
      </c>
      <c r="BN17" s="1">
        <v>0</v>
      </c>
      <c r="BO17" s="1">
        <v>2.3460000000000001</v>
      </c>
      <c r="BP17" s="1">
        <v>22.713000000000001</v>
      </c>
      <c r="BQ17" s="1">
        <v>1.893</v>
      </c>
      <c r="BR17" s="1">
        <v>0</v>
      </c>
    </row>
    <row r="18" spans="2:70" x14ac:dyDescent="0.2">
      <c r="D18" s="43">
        <f>SUM(D6:D17)</f>
        <v>146</v>
      </c>
      <c r="N18" s="43">
        <f>SUM(N6:N17)</f>
        <v>84.999999999999986</v>
      </c>
      <c r="X18" s="43">
        <f>SUM(X6:X17)</f>
        <v>91.001000000000005</v>
      </c>
      <c r="AH18" s="43">
        <f>SUM(AH6:AH17)</f>
        <v>68.00200000000001</v>
      </c>
      <c r="AR18" s="43">
        <f>SUM(AR6:AR17)</f>
        <v>75.000000000000014</v>
      </c>
      <c r="BB18" s="43">
        <f>SUM(BB6:BB17)</f>
        <v>71</v>
      </c>
      <c r="BL18" s="43">
        <f>SUM(BL6:BL17)</f>
        <v>135</v>
      </c>
    </row>
    <row r="22" spans="2:70" x14ac:dyDescent="0.2">
      <c r="B22" s="1" t="s">
        <v>85</v>
      </c>
    </row>
    <row r="23" spans="2:70" x14ac:dyDescent="0.2">
      <c r="B23" s="1" t="s">
        <v>83</v>
      </c>
      <c r="L23" s="1" t="s">
        <v>82</v>
      </c>
      <c r="V23" s="1" t="s">
        <v>81</v>
      </c>
      <c r="AF23" s="1" t="s">
        <v>80</v>
      </c>
      <c r="AP23" s="1" t="s">
        <v>79</v>
      </c>
      <c r="AZ23" s="1" t="s">
        <v>78</v>
      </c>
      <c r="BJ23" s="1" t="s">
        <v>77</v>
      </c>
    </row>
    <row r="24" spans="2:70" x14ac:dyDescent="0.2">
      <c r="C24" s="1" t="s">
        <v>76</v>
      </c>
      <c r="D24" s="1" t="s">
        <v>75</v>
      </c>
      <c r="E24" s="1" t="s">
        <v>74</v>
      </c>
      <c r="F24" s="1" t="s">
        <v>73</v>
      </c>
      <c r="G24" s="1" t="s">
        <v>72</v>
      </c>
      <c r="H24" s="1" t="s">
        <v>71</v>
      </c>
      <c r="I24" s="1" t="s">
        <v>70</v>
      </c>
      <c r="J24" s="1" t="s">
        <v>69</v>
      </c>
      <c r="M24" s="1" t="s">
        <v>76</v>
      </c>
      <c r="N24" s="1" t="s">
        <v>75</v>
      </c>
      <c r="O24" s="1" t="s">
        <v>74</v>
      </c>
      <c r="P24" s="1" t="s">
        <v>73</v>
      </c>
      <c r="Q24" s="1" t="s">
        <v>72</v>
      </c>
      <c r="R24" s="1" t="s">
        <v>71</v>
      </c>
      <c r="S24" s="1" t="s">
        <v>70</v>
      </c>
      <c r="T24" s="1" t="s">
        <v>69</v>
      </c>
      <c r="W24" s="1" t="s">
        <v>76</v>
      </c>
      <c r="X24" s="1" t="s">
        <v>75</v>
      </c>
      <c r="Y24" s="1" t="s">
        <v>74</v>
      </c>
      <c r="Z24" s="1" t="s">
        <v>73</v>
      </c>
      <c r="AA24" s="1" t="s">
        <v>72</v>
      </c>
      <c r="AB24" s="1" t="s">
        <v>71</v>
      </c>
      <c r="AC24" s="1" t="s">
        <v>70</v>
      </c>
      <c r="AD24" s="1" t="s">
        <v>69</v>
      </c>
      <c r="AG24" s="1" t="s">
        <v>76</v>
      </c>
      <c r="AH24" s="1" t="s">
        <v>75</v>
      </c>
      <c r="AI24" s="1" t="s">
        <v>74</v>
      </c>
      <c r="AJ24" s="1" t="s">
        <v>73</v>
      </c>
      <c r="AK24" s="1" t="s">
        <v>72</v>
      </c>
      <c r="AL24" s="1" t="s">
        <v>71</v>
      </c>
      <c r="AM24" s="1" t="s">
        <v>70</v>
      </c>
      <c r="AN24" s="1" t="s">
        <v>69</v>
      </c>
      <c r="AQ24" s="1" t="s">
        <v>76</v>
      </c>
      <c r="AR24" s="1" t="s">
        <v>75</v>
      </c>
      <c r="AS24" s="1" t="s">
        <v>74</v>
      </c>
      <c r="AT24" s="1" t="s">
        <v>73</v>
      </c>
      <c r="AU24" s="1" t="s">
        <v>72</v>
      </c>
      <c r="AV24" s="1" t="s">
        <v>71</v>
      </c>
      <c r="AW24" s="1" t="s">
        <v>70</v>
      </c>
      <c r="AX24" s="1" t="s">
        <v>69</v>
      </c>
      <c r="BA24" s="1" t="s">
        <v>76</v>
      </c>
      <c r="BB24" s="1" t="s">
        <v>75</v>
      </c>
      <c r="BC24" s="1" t="s">
        <v>74</v>
      </c>
      <c r="BD24" s="1" t="s">
        <v>73</v>
      </c>
      <c r="BE24" s="1" t="s">
        <v>72</v>
      </c>
      <c r="BF24" s="1" t="s">
        <v>71</v>
      </c>
      <c r="BG24" s="1" t="s">
        <v>70</v>
      </c>
      <c r="BH24" s="1" t="s">
        <v>69</v>
      </c>
      <c r="BK24" s="1" t="s">
        <v>76</v>
      </c>
      <c r="BL24" s="1" t="s">
        <v>75</v>
      </c>
      <c r="BM24" s="1" t="s">
        <v>74</v>
      </c>
      <c r="BN24" s="1" t="s">
        <v>73</v>
      </c>
      <c r="BO24" s="1" t="s">
        <v>72</v>
      </c>
      <c r="BP24" s="1" t="s">
        <v>71</v>
      </c>
      <c r="BQ24" s="1" t="s">
        <v>70</v>
      </c>
      <c r="BR24" s="1" t="s">
        <v>69</v>
      </c>
    </row>
    <row r="25" spans="2:70" x14ac:dyDescent="0.2">
      <c r="B25" s="1" t="s">
        <v>68</v>
      </c>
      <c r="C25" s="1">
        <v>10</v>
      </c>
      <c r="D25" s="43">
        <v>12.064</v>
      </c>
      <c r="E25" s="1">
        <v>-2.0640000000000001</v>
      </c>
      <c r="F25" s="1">
        <v>-2.0640000000000001</v>
      </c>
      <c r="G25" s="1">
        <v>2.0640000000000001</v>
      </c>
      <c r="H25" s="1">
        <v>2.0640000000000001</v>
      </c>
      <c r="I25" s="1">
        <v>2.0640000000000001</v>
      </c>
      <c r="J25" s="1">
        <v>-1</v>
      </c>
      <c r="L25" s="1" t="s">
        <v>68</v>
      </c>
      <c r="M25" s="1">
        <v>5</v>
      </c>
      <c r="N25" s="43">
        <v>5.859</v>
      </c>
      <c r="O25" s="1">
        <v>-0.85899999999999999</v>
      </c>
      <c r="P25" s="1">
        <v>-0.85899999999999999</v>
      </c>
      <c r="Q25" s="1">
        <v>0.85899999999999999</v>
      </c>
      <c r="R25" s="1">
        <v>0.85899999999999999</v>
      </c>
      <c r="S25" s="1">
        <v>0.85899999999999999</v>
      </c>
      <c r="T25" s="1">
        <v>-1</v>
      </c>
      <c r="V25" s="1" t="s">
        <v>68</v>
      </c>
      <c r="W25" s="1">
        <v>10</v>
      </c>
      <c r="X25" s="29">
        <v>7.09</v>
      </c>
      <c r="Y25" s="1">
        <v>2.91</v>
      </c>
      <c r="Z25" s="1">
        <v>2.91</v>
      </c>
      <c r="AA25" s="1">
        <v>2.91</v>
      </c>
      <c r="AB25" s="1">
        <v>2.91</v>
      </c>
      <c r="AC25" s="1">
        <v>2.91</v>
      </c>
      <c r="AD25" s="1">
        <v>1</v>
      </c>
      <c r="AF25" s="1" t="s">
        <v>68</v>
      </c>
      <c r="AG25" s="1">
        <v>5</v>
      </c>
      <c r="AH25" s="43">
        <v>3.6789999999999998</v>
      </c>
      <c r="AI25" s="1">
        <v>1.321</v>
      </c>
      <c r="AJ25" s="1">
        <v>1.321</v>
      </c>
      <c r="AK25" s="1">
        <v>1.321</v>
      </c>
      <c r="AL25" s="1">
        <v>1.321</v>
      </c>
      <c r="AM25" s="1">
        <v>1.321</v>
      </c>
      <c r="AN25" s="1">
        <v>1</v>
      </c>
      <c r="AP25" s="1" t="s">
        <v>68</v>
      </c>
      <c r="AQ25" s="1">
        <v>4</v>
      </c>
      <c r="AR25" s="43">
        <v>5.6029999999999998</v>
      </c>
      <c r="AS25" s="1">
        <v>-1.603</v>
      </c>
      <c r="AT25" s="1">
        <v>-1.603</v>
      </c>
      <c r="AU25" s="1">
        <v>1.603</v>
      </c>
      <c r="AV25" s="1">
        <v>1.603</v>
      </c>
      <c r="AW25" s="1">
        <v>1.603</v>
      </c>
      <c r="AX25" s="1">
        <v>-1</v>
      </c>
      <c r="AZ25" s="1" t="s">
        <v>68</v>
      </c>
      <c r="BA25" s="1">
        <v>8</v>
      </c>
      <c r="BB25" s="43">
        <v>8.4619999999999997</v>
      </c>
      <c r="BC25" s="1">
        <v>-0.46200000000000002</v>
      </c>
      <c r="BD25" s="1">
        <v>-0.46200000000000002</v>
      </c>
      <c r="BE25" s="1">
        <v>0.46200000000000002</v>
      </c>
      <c r="BF25" s="1">
        <v>0.46200000000000002</v>
      </c>
      <c r="BG25" s="1">
        <v>0.46200000000000002</v>
      </c>
      <c r="BH25" s="1">
        <v>-1</v>
      </c>
      <c r="BJ25" s="1" t="s">
        <v>68</v>
      </c>
      <c r="BK25" s="1">
        <v>12</v>
      </c>
      <c r="BL25" s="43">
        <v>9.2560000000000002</v>
      </c>
      <c r="BM25" s="1">
        <v>2.7440000000000002</v>
      </c>
      <c r="BN25" s="1">
        <v>2.7440000000000002</v>
      </c>
      <c r="BO25" s="1">
        <v>2.7440000000000002</v>
      </c>
      <c r="BP25" s="1">
        <v>2.7440000000000002</v>
      </c>
      <c r="BQ25" s="1">
        <v>2.7440000000000002</v>
      </c>
      <c r="BR25" s="1">
        <v>1</v>
      </c>
    </row>
    <row r="26" spans="2:70" x14ac:dyDescent="0.2">
      <c r="B26" s="1" t="s">
        <v>67</v>
      </c>
      <c r="C26" s="1">
        <v>15</v>
      </c>
      <c r="D26" s="43">
        <v>12.022</v>
      </c>
      <c r="E26" s="1">
        <v>2.9780000000000002</v>
      </c>
      <c r="F26" s="1">
        <v>0.91400000000000003</v>
      </c>
      <c r="G26" s="1">
        <v>2.9780000000000002</v>
      </c>
      <c r="H26" s="1">
        <v>5.0419999999999998</v>
      </c>
      <c r="I26" s="1">
        <v>2.5209999999999999</v>
      </c>
      <c r="J26" s="1">
        <v>0.36199999999999999</v>
      </c>
      <c r="L26" s="1" t="s">
        <v>67</v>
      </c>
      <c r="M26" s="1">
        <v>5</v>
      </c>
      <c r="N26" s="43">
        <v>6.0060000000000002</v>
      </c>
      <c r="O26" s="1">
        <v>-1.006</v>
      </c>
      <c r="P26" s="1">
        <v>-1.865</v>
      </c>
      <c r="Q26" s="1">
        <v>1.006</v>
      </c>
      <c r="R26" s="1">
        <v>1.865</v>
      </c>
      <c r="S26" s="1">
        <v>0.93200000000000005</v>
      </c>
      <c r="T26" s="1">
        <v>-2</v>
      </c>
      <c r="V26" s="1" t="s">
        <v>67</v>
      </c>
      <c r="W26" s="1">
        <v>5</v>
      </c>
      <c r="X26" s="29">
        <v>6.8310000000000004</v>
      </c>
      <c r="Y26" s="1">
        <v>-1.831</v>
      </c>
      <c r="Z26" s="1">
        <v>1.079</v>
      </c>
      <c r="AA26" s="1">
        <v>1.831</v>
      </c>
      <c r="AB26" s="1">
        <v>4.7409999999999997</v>
      </c>
      <c r="AC26" s="1">
        <v>2.371</v>
      </c>
      <c r="AD26" s="1">
        <v>0.45500000000000002</v>
      </c>
      <c r="AF26" s="1" t="s">
        <v>67</v>
      </c>
      <c r="AG26" s="1">
        <v>5</v>
      </c>
      <c r="AH26" s="43">
        <v>3.8889999999999998</v>
      </c>
      <c r="AI26" s="1">
        <v>1.111</v>
      </c>
      <c r="AJ26" s="1">
        <v>2.431</v>
      </c>
      <c r="AK26" s="1">
        <v>1.111</v>
      </c>
      <c r="AL26" s="1">
        <v>2.431</v>
      </c>
      <c r="AM26" s="1">
        <v>1.216</v>
      </c>
      <c r="AN26" s="1">
        <v>2</v>
      </c>
      <c r="AP26" s="1" t="s">
        <v>67</v>
      </c>
      <c r="AQ26" s="1">
        <v>4</v>
      </c>
      <c r="AR26" s="43">
        <v>5.508</v>
      </c>
      <c r="AS26" s="1">
        <v>-1.508</v>
      </c>
      <c r="AT26" s="1">
        <v>-3.1110000000000002</v>
      </c>
      <c r="AU26" s="1">
        <v>1.508</v>
      </c>
      <c r="AV26" s="1">
        <v>3.1110000000000002</v>
      </c>
      <c r="AW26" s="1">
        <v>1.5549999999999999</v>
      </c>
      <c r="AX26" s="1">
        <v>-2</v>
      </c>
      <c r="AZ26" s="1" t="s">
        <v>67</v>
      </c>
      <c r="BA26" s="1">
        <v>8</v>
      </c>
      <c r="BB26" s="43">
        <v>8.3320000000000007</v>
      </c>
      <c r="BC26" s="1">
        <v>-0.33200000000000002</v>
      </c>
      <c r="BD26" s="1">
        <v>-0.79400000000000004</v>
      </c>
      <c r="BE26" s="1">
        <v>0.33200000000000002</v>
      </c>
      <c r="BF26" s="1">
        <v>0.79400000000000004</v>
      </c>
      <c r="BG26" s="1">
        <v>0.39700000000000002</v>
      </c>
      <c r="BH26" s="1">
        <v>-2</v>
      </c>
      <c r="BJ26" s="1" t="s">
        <v>67</v>
      </c>
      <c r="BK26" s="1">
        <v>12</v>
      </c>
      <c r="BL26" s="43">
        <v>9.27</v>
      </c>
      <c r="BM26" s="1">
        <v>2.73</v>
      </c>
      <c r="BN26" s="1">
        <v>5.4729999999999999</v>
      </c>
      <c r="BO26" s="1">
        <v>2.73</v>
      </c>
      <c r="BP26" s="1">
        <v>5.4729999999999999</v>
      </c>
      <c r="BQ26" s="1">
        <v>2.7370000000000001</v>
      </c>
      <c r="BR26" s="1">
        <v>2</v>
      </c>
    </row>
    <row r="27" spans="2:70" x14ac:dyDescent="0.2">
      <c r="B27" s="1" t="s">
        <v>66</v>
      </c>
      <c r="C27" s="1">
        <v>12</v>
      </c>
      <c r="D27" s="43">
        <v>11.98</v>
      </c>
      <c r="E27" s="1">
        <v>0.02</v>
      </c>
      <c r="F27" s="1">
        <v>0.93400000000000005</v>
      </c>
      <c r="G27" s="1">
        <v>0.02</v>
      </c>
      <c r="H27" s="1">
        <v>5.0620000000000003</v>
      </c>
      <c r="I27" s="1">
        <v>1.6870000000000001</v>
      </c>
      <c r="J27" s="1">
        <v>0.55300000000000005</v>
      </c>
      <c r="L27" s="1" t="s">
        <v>66</v>
      </c>
      <c r="M27" s="1">
        <v>5</v>
      </c>
      <c r="N27" s="43">
        <v>6.1529999999999996</v>
      </c>
      <c r="O27" s="1">
        <v>-1.153</v>
      </c>
      <c r="P27" s="1">
        <v>-3.0169999999999999</v>
      </c>
      <c r="Q27" s="1">
        <v>1.153</v>
      </c>
      <c r="R27" s="1">
        <v>3.0169999999999999</v>
      </c>
      <c r="S27" s="1">
        <v>1.006</v>
      </c>
      <c r="T27" s="1">
        <v>-3</v>
      </c>
      <c r="V27" s="1" t="s">
        <v>66</v>
      </c>
      <c r="W27" s="1">
        <v>5</v>
      </c>
      <c r="X27" s="29">
        <v>6.5720000000000001</v>
      </c>
      <c r="Y27" s="1">
        <v>-1.5720000000000001</v>
      </c>
      <c r="Z27" s="1">
        <v>-0.49299999999999999</v>
      </c>
      <c r="AA27" s="1">
        <v>1.5720000000000001</v>
      </c>
      <c r="AB27" s="1">
        <v>6.3140000000000001</v>
      </c>
      <c r="AC27" s="1">
        <v>2.105</v>
      </c>
      <c r="AD27" s="1">
        <v>-0.23400000000000001</v>
      </c>
      <c r="AF27" s="1" t="s">
        <v>66</v>
      </c>
      <c r="AG27" s="1">
        <v>4</v>
      </c>
      <c r="AH27" s="43">
        <v>4.0990000000000002</v>
      </c>
      <c r="AI27" s="1">
        <v>-9.9000000000000005E-2</v>
      </c>
      <c r="AJ27" s="1">
        <v>2.3319999999999999</v>
      </c>
      <c r="AK27" s="1">
        <v>9.9000000000000005E-2</v>
      </c>
      <c r="AL27" s="1">
        <v>2.5299999999999998</v>
      </c>
      <c r="AM27" s="1">
        <v>0.84299999999999997</v>
      </c>
      <c r="AN27" s="1">
        <v>2.7650000000000001</v>
      </c>
      <c r="AP27" s="1" t="s">
        <v>66</v>
      </c>
      <c r="AQ27" s="1">
        <v>5</v>
      </c>
      <c r="AR27" s="43">
        <v>5.4139999999999997</v>
      </c>
      <c r="AS27" s="1">
        <v>-0.41399999999999998</v>
      </c>
      <c r="AT27" s="1">
        <v>-3.524</v>
      </c>
      <c r="AU27" s="1">
        <v>0.41399999999999998</v>
      </c>
      <c r="AV27" s="1">
        <v>3.524</v>
      </c>
      <c r="AW27" s="1">
        <v>1.175</v>
      </c>
      <c r="AX27" s="1">
        <v>-3</v>
      </c>
      <c r="AZ27" s="1" t="s">
        <v>66</v>
      </c>
      <c r="BA27" s="1">
        <v>5</v>
      </c>
      <c r="BB27" s="43">
        <v>8.2029999999999994</v>
      </c>
      <c r="BC27" s="1">
        <v>-3.2029999999999998</v>
      </c>
      <c r="BD27" s="1">
        <v>-3.9969999999999999</v>
      </c>
      <c r="BE27" s="1">
        <v>3.2029999999999998</v>
      </c>
      <c r="BF27" s="1">
        <v>3.9969999999999999</v>
      </c>
      <c r="BG27" s="1">
        <v>1.3320000000000001</v>
      </c>
      <c r="BH27" s="1">
        <v>-3</v>
      </c>
      <c r="BJ27" s="1" t="s">
        <v>66</v>
      </c>
      <c r="BK27" s="1">
        <v>5</v>
      </c>
      <c r="BL27" s="43">
        <v>9.2840000000000007</v>
      </c>
      <c r="BM27" s="1">
        <v>-4.2839999999999998</v>
      </c>
      <c r="BN27" s="1">
        <v>1.1890000000000001</v>
      </c>
      <c r="BO27" s="1">
        <v>4.2839999999999998</v>
      </c>
      <c r="BP27" s="1">
        <v>9.7579999999999991</v>
      </c>
      <c r="BQ27" s="1">
        <v>3.2530000000000001</v>
      </c>
      <c r="BR27" s="1">
        <v>0.36599999999999999</v>
      </c>
    </row>
    <row r="28" spans="2:70" x14ac:dyDescent="0.2">
      <c r="B28" s="1" t="s">
        <v>65</v>
      </c>
      <c r="C28" s="1">
        <v>15</v>
      </c>
      <c r="D28" s="43">
        <v>11.938000000000001</v>
      </c>
      <c r="E28" s="1">
        <v>3.0619999999999998</v>
      </c>
      <c r="F28" s="1">
        <v>3.9950000000000001</v>
      </c>
      <c r="G28" s="1">
        <v>3.0619999999999998</v>
      </c>
      <c r="H28" s="1">
        <v>8.1240000000000006</v>
      </c>
      <c r="I28" s="1">
        <v>2.0310000000000001</v>
      </c>
      <c r="J28" s="1">
        <v>1.9670000000000001</v>
      </c>
      <c r="L28" s="1" t="s">
        <v>65</v>
      </c>
      <c r="M28" s="1">
        <v>8</v>
      </c>
      <c r="N28" s="43">
        <v>6.3</v>
      </c>
      <c r="O28" s="1">
        <v>1.7</v>
      </c>
      <c r="P28" s="1">
        <v>-1.3169999999999999</v>
      </c>
      <c r="Q28" s="1">
        <v>1.7</v>
      </c>
      <c r="R28" s="1">
        <v>4.718</v>
      </c>
      <c r="S28" s="1">
        <v>1.179</v>
      </c>
      <c r="T28" s="1">
        <v>-1.117</v>
      </c>
      <c r="V28" s="1" t="s">
        <v>65</v>
      </c>
      <c r="W28" s="1">
        <v>2</v>
      </c>
      <c r="X28" s="29">
        <v>6.3140000000000001</v>
      </c>
      <c r="Y28" s="1">
        <v>-4.3140000000000001</v>
      </c>
      <c r="Z28" s="1">
        <v>-4.8070000000000004</v>
      </c>
      <c r="AA28" s="1">
        <v>4.3140000000000001</v>
      </c>
      <c r="AB28" s="1">
        <v>10.627000000000001</v>
      </c>
      <c r="AC28" s="1">
        <v>2.657</v>
      </c>
      <c r="AD28" s="1">
        <v>-1.8089999999999999</v>
      </c>
      <c r="AF28" s="1" t="s">
        <v>65</v>
      </c>
      <c r="AG28" s="1">
        <v>2</v>
      </c>
      <c r="AH28" s="43">
        <v>4.3090000000000002</v>
      </c>
      <c r="AI28" s="1">
        <v>-2.3090000000000002</v>
      </c>
      <c r="AJ28" s="1">
        <v>2.3E-2</v>
      </c>
      <c r="AK28" s="1">
        <v>2.3090000000000002</v>
      </c>
      <c r="AL28" s="1">
        <v>4.8390000000000004</v>
      </c>
      <c r="AM28" s="1">
        <v>1.21</v>
      </c>
      <c r="AN28" s="1">
        <v>1.9E-2</v>
      </c>
      <c r="AP28" s="1" t="s">
        <v>65</v>
      </c>
      <c r="AQ28" s="1">
        <v>8</v>
      </c>
      <c r="AR28" s="43">
        <v>5.319</v>
      </c>
      <c r="AS28" s="1">
        <v>2.681</v>
      </c>
      <c r="AT28" s="1">
        <v>-0.84399999999999997</v>
      </c>
      <c r="AU28" s="1">
        <v>2.681</v>
      </c>
      <c r="AV28" s="1">
        <v>6.2050000000000001</v>
      </c>
      <c r="AW28" s="1">
        <v>1.5509999999999999</v>
      </c>
      <c r="AX28" s="1">
        <v>-0.54400000000000004</v>
      </c>
      <c r="AZ28" s="1" t="s">
        <v>65</v>
      </c>
      <c r="BA28" s="1">
        <v>10</v>
      </c>
      <c r="BB28" s="43">
        <v>8.0730000000000004</v>
      </c>
      <c r="BC28" s="1">
        <v>1.927</v>
      </c>
      <c r="BD28" s="1">
        <v>-2.0699999999999998</v>
      </c>
      <c r="BE28" s="1">
        <v>1.927</v>
      </c>
      <c r="BF28" s="1">
        <v>5.923</v>
      </c>
      <c r="BG28" s="1">
        <v>1.4810000000000001</v>
      </c>
      <c r="BH28" s="1">
        <v>-1.3979999999999999</v>
      </c>
      <c r="BJ28" s="1" t="s">
        <v>65</v>
      </c>
      <c r="BK28" s="1">
        <v>10</v>
      </c>
      <c r="BL28" s="43">
        <v>9.298</v>
      </c>
      <c r="BM28" s="1">
        <v>0.70199999999999996</v>
      </c>
      <c r="BN28" s="1">
        <v>1.89</v>
      </c>
      <c r="BO28" s="1">
        <v>0.70199999999999996</v>
      </c>
      <c r="BP28" s="1">
        <v>10.459</v>
      </c>
      <c r="BQ28" s="1">
        <v>2.6150000000000002</v>
      </c>
      <c r="BR28" s="1">
        <v>0.72299999999999998</v>
      </c>
    </row>
    <row r="29" spans="2:70" x14ac:dyDescent="0.2">
      <c r="B29" s="1" t="s">
        <v>64</v>
      </c>
      <c r="C29" s="1">
        <v>8</v>
      </c>
      <c r="D29" s="43">
        <v>11.896000000000001</v>
      </c>
      <c r="E29" s="1">
        <v>-3.8959999999999999</v>
      </c>
      <c r="F29" s="1">
        <v>9.9000000000000005E-2</v>
      </c>
      <c r="G29" s="1">
        <v>3.8959999999999999</v>
      </c>
      <c r="H29" s="1">
        <v>12.02</v>
      </c>
      <c r="I29" s="1">
        <v>2.4039999999999999</v>
      </c>
      <c r="J29" s="1">
        <v>4.1000000000000002E-2</v>
      </c>
      <c r="L29" s="1" t="s">
        <v>64</v>
      </c>
      <c r="M29" s="1">
        <v>8</v>
      </c>
      <c r="N29" s="43">
        <v>6.4459999999999997</v>
      </c>
      <c r="O29" s="1">
        <v>1.554</v>
      </c>
      <c r="P29" s="1">
        <v>0.23699999999999999</v>
      </c>
      <c r="Q29" s="1">
        <v>1.554</v>
      </c>
      <c r="R29" s="1">
        <v>6.2720000000000002</v>
      </c>
      <c r="S29" s="1">
        <v>1.254</v>
      </c>
      <c r="T29" s="1">
        <v>0.189</v>
      </c>
      <c r="V29" s="1" t="s">
        <v>64</v>
      </c>
      <c r="W29" s="1">
        <v>5</v>
      </c>
      <c r="X29" s="29">
        <v>6.0549999999999997</v>
      </c>
      <c r="Y29" s="1">
        <v>-1.0549999999999999</v>
      </c>
      <c r="Z29" s="1">
        <v>-5.8609999999999998</v>
      </c>
      <c r="AA29" s="1">
        <v>1.0549999999999999</v>
      </c>
      <c r="AB29" s="1">
        <v>11.682</v>
      </c>
      <c r="AC29" s="1">
        <v>2.3359999999999999</v>
      </c>
      <c r="AD29" s="1">
        <v>-2.5089999999999999</v>
      </c>
      <c r="AF29" s="1" t="s">
        <v>64</v>
      </c>
      <c r="AG29" s="1">
        <v>2</v>
      </c>
      <c r="AH29" s="43">
        <v>4.5190000000000001</v>
      </c>
      <c r="AI29" s="1">
        <v>-2.5190000000000001</v>
      </c>
      <c r="AJ29" s="1">
        <v>-2.4950000000000001</v>
      </c>
      <c r="AK29" s="1">
        <v>2.5190000000000001</v>
      </c>
      <c r="AL29" s="1">
        <v>7.3579999999999997</v>
      </c>
      <c r="AM29" s="1">
        <v>1.472</v>
      </c>
      <c r="AN29" s="1">
        <v>-1.696</v>
      </c>
      <c r="AP29" s="1" t="s">
        <v>64</v>
      </c>
      <c r="AQ29" s="1">
        <v>8</v>
      </c>
      <c r="AR29" s="43">
        <v>5.2249999999999996</v>
      </c>
      <c r="AS29" s="1">
        <v>2.7749999999999999</v>
      </c>
      <c r="AT29" s="1">
        <v>1.931</v>
      </c>
      <c r="AU29" s="1">
        <v>2.7749999999999999</v>
      </c>
      <c r="AV29" s="1">
        <v>8.98</v>
      </c>
      <c r="AW29" s="1">
        <v>1.796</v>
      </c>
      <c r="AX29" s="1">
        <v>1.075</v>
      </c>
      <c r="AZ29" s="1" t="s">
        <v>64</v>
      </c>
      <c r="BA29" s="1">
        <v>15</v>
      </c>
      <c r="BB29" s="43">
        <v>7.944</v>
      </c>
      <c r="BC29" s="1">
        <v>7.056</v>
      </c>
      <c r="BD29" s="1">
        <v>4.9859999999999998</v>
      </c>
      <c r="BE29" s="1">
        <v>7.056</v>
      </c>
      <c r="BF29" s="1">
        <v>12.978999999999999</v>
      </c>
      <c r="BG29" s="1">
        <v>2.5960000000000001</v>
      </c>
      <c r="BH29" s="1">
        <v>1.921</v>
      </c>
      <c r="BJ29" s="1" t="s">
        <v>64</v>
      </c>
      <c r="BK29" s="1">
        <v>8</v>
      </c>
      <c r="BL29" s="43">
        <v>9.3119999999999994</v>
      </c>
      <c r="BM29" s="1">
        <v>-1.3120000000000001</v>
      </c>
      <c r="BN29" s="1">
        <v>0.57799999999999996</v>
      </c>
      <c r="BO29" s="1">
        <v>1.3120000000000001</v>
      </c>
      <c r="BP29" s="1">
        <v>11.772</v>
      </c>
      <c r="BQ29" s="1">
        <v>2.3540000000000001</v>
      </c>
      <c r="BR29" s="1">
        <v>0.246</v>
      </c>
    </row>
    <row r="30" spans="2:70" x14ac:dyDescent="0.2">
      <c r="B30" s="1" t="s">
        <v>63</v>
      </c>
      <c r="C30" s="1">
        <v>10</v>
      </c>
      <c r="D30" s="43">
        <v>11.853999999999999</v>
      </c>
      <c r="E30" s="1">
        <v>-1.8540000000000001</v>
      </c>
      <c r="F30" s="1">
        <v>-1.7549999999999999</v>
      </c>
      <c r="G30" s="1">
        <v>1.8540000000000001</v>
      </c>
      <c r="H30" s="1">
        <v>13.874000000000001</v>
      </c>
      <c r="I30" s="1">
        <v>2.3119999999999998</v>
      </c>
      <c r="J30" s="1">
        <v>-0.75900000000000001</v>
      </c>
      <c r="L30" s="1" t="s">
        <v>63</v>
      </c>
      <c r="M30" s="1">
        <v>5</v>
      </c>
      <c r="N30" s="43">
        <v>6.593</v>
      </c>
      <c r="O30" s="1">
        <v>-1.593</v>
      </c>
      <c r="P30" s="1">
        <v>-1.357</v>
      </c>
      <c r="Q30" s="1">
        <v>1.593</v>
      </c>
      <c r="R30" s="1">
        <v>7.8650000000000002</v>
      </c>
      <c r="S30" s="1">
        <v>1.3109999999999999</v>
      </c>
      <c r="T30" s="1">
        <v>-1.0349999999999999</v>
      </c>
      <c r="V30" s="1" t="s">
        <v>63</v>
      </c>
      <c r="W30" s="1">
        <v>8</v>
      </c>
      <c r="X30" s="29">
        <v>5.7960000000000003</v>
      </c>
      <c r="Y30" s="1">
        <v>2.2040000000000002</v>
      </c>
      <c r="Z30" s="1">
        <v>-3.657</v>
      </c>
      <c r="AA30" s="1">
        <v>2.2040000000000002</v>
      </c>
      <c r="AB30" s="1">
        <v>13.885999999999999</v>
      </c>
      <c r="AC30" s="1">
        <v>2.3140000000000001</v>
      </c>
      <c r="AD30" s="1">
        <v>-1.58</v>
      </c>
      <c r="AF30" s="1" t="s">
        <v>63</v>
      </c>
      <c r="AG30" s="1">
        <v>8</v>
      </c>
      <c r="AH30" s="43">
        <v>4.7279999999999998</v>
      </c>
      <c r="AI30" s="1">
        <v>3.2719999999999998</v>
      </c>
      <c r="AJ30" s="1">
        <v>0.77600000000000002</v>
      </c>
      <c r="AK30" s="1">
        <v>3.2719999999999998</v>
      </c>
      <c r="AL30" s="1">
        <v>10.629</v>
      </c>
      <c r="AM30" s="1">
        <v>1.772</v>
      </c>
      <c r="AN30" s="1">
        <v>0.438</v>
      </c>
      <c r="AP30" s="1" t="s">
        <v>63</v>
      </c>
      <c r="AQ30" s="1">
        <v>5</v>
      </c>
      <c r="AR30" s="43">
        <v>5.1310000000000002</v>
      </c>
      <c r="AS30" s="1">
        <v>-0.13100000000000001</v>
      </c>
      <c r="AT30" s="1">
        <v>1.8009999999999999</v>
      </c>
      <c r="AU30" s="1">
        <v>0.13100000000000001</v>
      </c>
      <c r="AV30" s="1">
        <v>9.1110000000000007</v>
      </c>
      <c r="AW30" s="1">
        <v>1.518</v>
      </c>
      <c r="AX30" s="1">
        <v>1.1859999999999999</v>
      </c>
      <c r="AZ30" s="1" t="s">
        <v>63</v>
      </c>
      <c r="BA30" s="1">
        <v>5</v>
      </c>
      <c r="BB30" s="43">
        <v>7.8150000000000004</v>
      </c>
      <c r="BC30" s="1">
        <v>-2.8149999999999999</v>
      </c>
      <c r="BD30" s="1">
        <v>2.1709999999999998</v>
      </c>
      <c r="BE30" s="1">
        <v>2.8149999999999999</v>
      </c>
      <c r="BF30" s="1">
        <v>15.794</v>
      </c>
      <c r="BG30" s="1">
        <v>2.6320000000000001</v>
      </c>
      <c r="BH30" s="1">
        <v>0.82499999999999996</v>
      </c>
      <c r="BJ30" s="1" t="s">
        <v>63</v>
      </c>
      <c r="BK30" s="1">
        <v>10</v>
      </c>
      <c r="BL30" s="43">
        <v>9.3260000000000005</v>
      </c>
      <c r="BM30" s="1">
        <v>0.67400000000000004</v>
      </c>
      <c r="BN30" s="1">
        <v>1.252</v>
      </c>
      <c r="BO30" s="1">
        <v>0.67400000000000004</v>
      </c>
      <c r="BP30" s="1">
        <v>12.445</v>
      </c>
      <c r="BQ30" s="1">
        <v>2.0739999999999998</v>
      </c>
      <c r="BR30" s="1">
        <v>0.60299999999999998</v>
      </c>
    </row>
    <row r="31" spans="2:70" x14ac:dyDescent="0.2">
      <c r="B31" s="1" t="s">
        <v>62</v>
      </c>
      <c r="C31" s="1">
        <v>12</v>
      </c>
      <c r="D31" s="43">
        <v>11.811999999999999</v>
      </c>
      <c r="E31" s="1">
        <v>0.188</v>
      </c>
      <c r="F31" s="1">
        <v>-1.5680000000000001</v>
      </c>
      <c r="G31" s="1">
        <v>0.188</v>
      </c>
      <c r="H31" s="1">
        <v>14.061999999999999</v>
      </c>
      <c r="I31" s="1">
        <v>2.0089999999999999</v>
      </c>
      <c r="J31" s="1">
        <v>-0.78</v>
      </c>
      <c r="L31" s="1" t="s">
        <v>62</v>
      </c>
      <c r="M31" s="1">
        <v>8</v>
      </c>
      <c r="N31" s="43">
        <v>6.74</v>
      </c>
      <c r="O31" s="1">
        <v>1.26</v>
      </c>
      <c r="P31" s="1">
        <v>-9.7000000000000003E-2</v>
      </c>
      <c r="Q31" s="1">
        <v>1.26</v>
      </c>
      <c r="R31" s="1">
        <v>9.125</v>
      </c>
      <c r="S31" s="1">
        <v>1.304</v>
      </c>
      <c r="T31" s="1">
        <v>-7.3999999999999996E-2</v>
      </c>
      <c r="V31" s="1" t="s">
        <v>62</v>
      </c>
      <c r="W31" s="1">
        <v>8</v>
      </c>
      <c r="X31" s="29">
        <v>5.5369999999999999</v>
      </c>
      <c r="Y31" s="1">
        <v>2.4630000000000001</v>
      </c>
      <c r="Z31" s="1">
        <v>-1.1950000000000001</v>
      </c>
      <c r="AA31" s="1">
        <v>2.4630000000000001</v>
      </c>
      <c r="AB31" s="1">
        <v>16.347999999999999</v>
      </c>
      <c r="AC31" s="1">
        <v>2.335</v>
      </c>
      <c r="AD31" s="1">
        <v>-0.51200000000000001</v>
      </c>
      <c r="AF31" s="1" t="s">
        <v>62</v>
      </c>
      <c r="AG31" s="1">
        <v>3</v>
      </c>
      <c r="AH31" s="43">
        <v>4.9379999999999997</v>
      </c>
      <c r="AI31" s="1">
        <v>-1.9379999999999999</v>
      </c>
      <c r="AJ31" s="1">
        <v>-1.1619999999999999</v>
      </c>
      <c r="AK31" s="1">
        <v>1.9379999999999999</v>
      </c>
      <c r="AL31" s="1">
        <v>12.568</v>
      </c>
      <c r="AM31" s="1">
        <v>1.7949999999999999</v>
      </c>
      <c r="AN31" s="1">
        <v>-0.64700000000000002</v>
      </c>
      <c r="AP31" s="1" t="s">
        <v>62</v>
      </c>
      <c r="AQ31" s="1">
        <v>5</v>
      </c>
      <c r="AR31" s="43">
        <v>5.0359999999999996</v>
      </c>
      <c r="AS31" s="1">
        <v>-3.5999999999999997E-2</v>
      </c>
      <c r="AT31" s="1">
        <v>1.7649999999999999</v>
      </c>
      <c r="AU31" s="1">
        <v>3.5999999999999997E-2</v>
      </c>
      <c r="AV31" s="1">
        <v>9.1470000000000002</v>
      </c>
      <c r="AW31" s="1">
        <v>1.3069999999999999</v>
      </c>
      <c r="AX31" s="1">
        <v>1.35</v>
      </c>
      <c r="AZ31" s="1" t="s">
        <v>62</v>
      </c>
      <c r="BA31" s="1">
        <v>5</v>
      </c>
      <c r="BB31" s="43">
        <v>7.6849999999999996</v>
      </c>
      <c r="BC31" s="1">
        <v>-2.6850000000000001</v>
      </c>
      <c r="BD31" s="1">
        <v>-0.51400000000000001</v>
      </c>
      <c r="BE31" s="1">
        <v>2.6850000000000001</v>
      </c>
      <c r="BF31" s="1">
        <v>18.478999999999999</v>
      </c>
      <c r="BG31" s="1">
        <v>2.64</v>
      </c>
      <c r="BH31" s="1">
        <v>-0.19500000000000001</v>
      </c>
      <c r="BJ31" s="1" t="s">
        <v>62</v>
      </c>
      <c r="BK31" s="1">
        <v>5</v>
      </c>
      <c r="BL31" s="43">
        <v>9.34</v>
      </c>
      <c r="BM31" s="1">
        <v>-4.34</v>
      </c>
      <c r="BN31" s="1">
        <v>-3.089</v>
      </c>
      <c r="BO31" s="1">
        <v>4.34</v>
      </c>
      <c r="BP31" s="1">
        <v>16.786000000000001</v>
      </c>
      <c r="BQ31" s="1">
        <v>2.3980000000000001</v>
      </c>
      <c r="BR31" s="1">
        <v>-1.288</v>
      </c>
    </row>
    <row r="32" spans="2:70" x14ac:dyDescent="0.2">
      <c r="B32" s="1" t="s">
        <v>61</v>
      </c>
      <c r="C32" s="1">
        <v>12</v>
      </c>
      <c r="D32" s="43">
        <v>11.77</v>
      </c>
      <c r="E32" s="1">
        <v>0.23</v>
      </c>
      <c r="F32" s="1">
        <v>-1.3380000000000001</v>
      </c>
      <c r="G32" s="1">
        <v>0.23</v>
      </c>
      <c r="H32" s="1">
        <v>14.291</v>
      </c>
      <c r="I32" s="1">
        <v>1.786</v>
      </c>
      <c r="J32" s="1">
        <v>-0.749</v>
      </c>
      <c r="L32" s="1" t="s">
        <v>61</v>
      </c>
      <c r="M32" s="1">
        <v>10</v>
      </c>
      <c r="N32" s="43">
        <v>6.8869999999999996</v>
      </c>
      <c r="O32" s="1">
        <v>3.113</v>
      </c>
      <c r="P32" s="1">
        <v>3.016</v>
      </c>
      <c r="Q32" s="1">
        <v>3.113</v>
      </c>
      <c r="R32" s="1">
        <v>12.238</v>
      </c>
      <c r="S32" s="1">
        <v>1.53</v>
      </c>
      <c r="T32" s="1">
        <v>1.972</v>
      </c>
      <c r="V32" s="1" t="s">
        <v>61</v>
      </c>
      <c r="W32" s="1">
        <v>10</v>
      </c>
      <c r="X32" s="29">
        <v>5.2789999999999999</v>
      </c>
      <c r="Y32" s="1">
        <v>4.7210000000000001</v>
      </c>
      <c r="Z32" s="1">
        <v>3.5270000000000001</v>
      </c>
      <c r="AA32" s="1">
        <v>4.7210000000000001</v>
      </c>
      <c r="AB32" s="1">
        <v>21.07</v>
      </c>
      <c r="AC32" s="1">
        <v>2.6339999999999999</v>
      </c>
      <c r="AD32" s="1">
        <v>1.339</v>
      </c>
      <c r="AF32" s="1" t="s">
        <v>61</v>
      </c>
      <c r="AG32" s="1">
        <v>5</v>
      </c>
      <c r="AH32" s="43">
        <v>5.1479999999999997</v>
      </c>
      <c r="AI32" s="1">
        <v>-0.14799999999999999</v>
      </c>
      <c r="AJ32" s="1">
        <v>-1.31</v>
      </c>
      <c r="AK32" s="1">
        <v>0.14799999999999999</v>
      </c>
      <c r="AL32" s="1">
        <v>12.715999999999999</v>
      </c>
      <c r="AM32" s="1">
        <v>1.589</v>
      </c>
      <c r="AN32" s="1">
        <v>-0.82399999999999995</v>
      </c>
      <c r="AP32" s="1" t="s">
        <v>61</v>
      </c>
      <c r="AQ32" s="1">
        <v>4</v>
      </c>
      <c r="AR32" s="43">
        <v>4.9420000000000002</v>
      </c>
      <c r="AS32" s="1">
        <v>-0.94199999999999995</v>
      </c>
      <c r="AT32" s="1">
        <v>0.82299999999999995</v>
      </c>
      <c r="AU32" s="1">
        <v>0.94199999999999995</v>
      </c>
      <c r="AV32" s="1">
        <v>10.089</v>
      </c>
      <c r="AW32" s="1">
        <v>1.2609999999999999</v>
      </c>
      <c r="AX32" s="1">
        <v>0.65200000000000002</v>
      </c>
      <c r="AZ32" s="1" t="s">
        <v>61</v>
      </c>
      <c r="BA32" s="1">
        <v>10</v>
      </c>
      <c r="BB32" s="43">
        <v>7.556</v>
      </c>
      <c r="BC32" s="1">
        <v>2.444</v>
      </c>
      <c r="BD32" s="1">
        <v>1.93</v>
      </c>
      <c r="BE32" s="1">
        <v>2.444</v>
      </c>
      <c r="BF32" s="1">
        <v>20.922999999999998</v>
      </c>
      <c r="BG32" s="1">
        <v>2.6150000000000002</v>
      </c>
      <c r="BH32" s="1">
        <v>0.73799999999999999</v>
      </c>
      <c r="BJ32" s="1" t="s">
        <v>61</v>
      </c>
      <c r="BK32" s="1">
        <v>10</v>
      </c>
      <c r="BL32" s="43">
        <v>9.3539999999999992</v>
      </c>
      <c r="BM32" s="1">
        <v>0.64600000000000002</v>
      </c>
      <c r="BN32" s="1">
        <v>-2.4430000000000001</v>
      </c>
      <c r="BO32" s="1">
        <v>0.64600000000000002</v>
      </c>
      <c r="BP32" s="1">
        <v>17.431000000000001</v>
      </c>
      <c r="BQ32" s="1">
        <v>2.1789999999999998</v>
      </c>
      <c r="BR32" s="1">
        <v>-1.121</v>
      </c>
    </row>
    <row r="33" spans="2:70" x14ac:dyDescent="0.2">
      <c r="B33" s="1" t="s">
        <v>21</v>
      </c>
      <c r="C33" s="1">
        <v>10</v>
      </c>
      <c r="D33" s="43">
        <v>11.728</v>
      </c>
      <c r="E33" s="1">
        <v>-1.728</v>
      </c>
      <c r="F33" s="1">
        <v>-3.0659999999999998</v>
      </c>
      <c r="G33" s="1">
        <v>1.728</v>
      </c>
      <c r="H33" s="1">
        <v>16.02</v>
      </c>
      <c r="I33" s="1">
        <v>1.78</v>
      </c>
      <c r="J33" s="1">
        <v>-1.7230000000000001</v>
      </c>
      <c r="L33" s="1" t="s">
        <v>21</v>
      </c>
      <c r="M33" s="1">
        <v>8</v>
      </c>
      <c r="N33" s="43">
        <v>7.0339999999999998</v>
      </c>
      <c r="O33" s="1">
        <v>0.96599999999999997</v>
      </c>
      <c r="P33" s="1">
        <v>3.9830000000000001</v>
      </c>
      <c r="Q33" s="1">
        <v>0.96599999999999997</v>
      </c>
      <c r="R33" s="1">
        <v>13.204000000000001</v>
      </c>
      <c r="S33" s="1">
        <v>1.4670000000000001</v>
      </c>
      <c r="T33" s="1">
        <v>2.7149999999999999</v>
      </c>
      <c r="V33" s="1" t="s">
        <v>21</v>
      </c>
      <c r="W33" s="1">
        <v>5</v>
      </c>
      <c r="X33" s="29">
        <v>5.0199999999999996</v>
      </c>
      <c r="Y33" s="1">
        <v>-0.02</v>
      </c>
      <c r="Z33" s="1">
        <v>3.5070000000000001</v>
      </c>
      <c r="AA33" s="1">
        <v>0.02</v>
      </c>
      <c r="AB33" s="1">
        <v>21.09</v>
      </c>
      <c r="AC33" s="1">
        <v>2.343</v>
      </c>
      <c r="AD33" s="1">
        <v>1.4970000000000001</v>
      </c>
      <c r="AF33" s="1" t="s">
        <v>21</v>
      </c>
      <c r="AG33" s="1">
        <v>8</v>
      </c>
      <c r="AH33" s="43">
        <v>5.3579999999999997</v>
      </c>
      <c r="AI33" s="1">
        <v>2.6419999999999999</v>
      </c>
      <c r="AJ33" s="1">
        <v>1.3320000000000001</v>
      </c>
      <c r="AK33" s="1">
        <v>2.6419999999999999</v>
      </c>
      <c r="AL33" s="1">
        <v>15.358000000000001</v>
      </c>
      <c r="AM33" s="1">
        <v>1.706</v>
      </c>
      <c r="AN33" s="1">
        <v>0.78100000000000003</v>
      </c>
      <c r="AP33" s="1" t="s">
        <v>21</v>
      </c>
      <c r="AQ33" s="1">
        <v>5</v>
      </c>
      <c r="AR33" s="43">
        <v>4.8470000000000004</v>
      </c>
      <c r="AS33" s="1">
        <v>0.153</v>
      </c>
      <c r="AT33" s="1">
        <v>0.97599999999999998</v>
      </c>
      <c r="AU33" s="1">
        <v>0.153</v>
      </c>
      <c r="AV33" s="1">
        <v>10.241</v>
      </c>
      <c r="AW33" s="1">
        <v>1.1379999999999999</v>
      </c>
      <c r="AX33" s="1">
        <v>0.85699999999999998</v>
      </c>
      <c r="AZ33" s="1" t="s">
        <v>21</v>
      </c>
      <c r="BA33" s="1">
        <v>5</v>
      </c>
      <c r="BB33" s="43">
        <v>7.4269999999999996</v>
      </c>
      <c r="BC33" s="1">
        <v>-2.427</v>
      </c>
      <c r="BD33" s="1">
        <v>-0.497</v>
      </c>
      <c r="BE33" s="1">
        <v>2.427</v>
      </c>
      <c r="BF33" s="1">
        <v>23.35</v>
      </c>
      <c r="BG33" s="1">
        <v>2.5939999999999999</v>
      </c>
      <c r="BH33" s="1">
        <v>-0.191</v>
      </c>
      <c r="BJ33" s="1" t="s">
        <v>21</v>
      </c>
      <c r="BK33" s="1">
        <v>8</v>
      </c>
      <c r="BL33" s="43">
        <v>9.3680000000000003</v>
      </c>
      <c r="BM33" s="1">
        <v>-1.3680000000000001</v>
      </c>
      <c r="BN33" s="1">
        <v>-3.8109999999999999</v>
      </c>
      <c r="BO33" s="1">
        <v>1.3680000000000001</v>
      </c>
      <c r="BP33" s="1">
        <v>18.8</v>
      </c>
      <c r="BQ33" s="1">
        <v>2.089</v>
      </c>
      <c r="BR33" s="1">
        <v>-1.825</v>
      </c>
    </row>
    <row r="34" spans="2:70" x14ac:dyDescent="0.2">
      <c r="B34" s="1" t="s">
        <v>60</v>
      </c>
      <c r="C34" s="1">
        <v>15</v>
      </c>
      <c r="D34" s="43">
        <v>11.686</v>
      </c>
      <c r="E34" s="1">
        <v>3.3140000000000001</v>
      </c>
      <c r="F34" s="1">
        <v>0.247</v>
      </c>
      <c r="G34" s="1">
        <v>3.3140000000000001</v>
      </c>
      <c r="H34" s="1">
        <v>19.332999999999998</v>
      </c>
      <c r="I34" s="1">
        <v>1.9330000000000001</v>
      </c>
      <c r="J34" s="1">
        <v>0.128</v>
      </c>
      <c r="L34" s="1" t="s">
        <v>60</v>
      </c>
      <c r="M34" s="1">
        <v>5</v>
      </c>
      <c r="N34" s="43">
        <v>7.181</v>
      </c>
      <c r="O34" s="1">
        <v>-2.181</v>
      </c>
      <c r="P34" s="1">
        <v>1.802</v>
      </c>
      <c r="Q34" s="1">
        <v>2.181</v>
      </c>
      <c r="R34" s="1">
        <v>15.385</v>
      </c>
      <c r="S34" s="1">
        <v>1.538</v>
      </c>
      <c r="T34" s="1">
        <v>1.171</v>
      </c>
      <c r="V34" s="1" t="s">
        <v>60</v>
      </c>
      <c r="W34" s="1">
        <v>4</v>
      </c>
      <c r="X34" s="29">
        <v>4.7610000000000001</v>
      </c>
      <c r="Y34" s="1">
        <v>-0.76100000000000001</v>
      </c>
      <c r="Z34" s="1">
        <v>2.746</v>
      </c>
      <c r="AA34" s="1">
        <v>0.76100000000000001</v>
      </c>
      <c r="AB34" s="1">
        <v>21.850999999999999</v>
      </c>
      <c r="AC34" s="1">
        <v>2.1850000000000001</v>
      </c>
      <c r="AD34" s="1">
        <v>1.2569999999999999</v>
      </c>
      <c r="AF34" s="1" t="s">
        <v>60</v>
      </c>
      <c r="AG34" s="1">
        <v>3</v>
      </c>
      <c r="AH34" s="43">
        <v>5.5679999999999996</v>
      </c>
      <c r="AI34" s="1">
        <v>-2.5680000000000001</v>
      </c>
      <c r="AJ34" s="1">
        <v>-1.2350000000000001</v>
      </c>
      <c r="AK34" s="1">
        <v>2.5680000000000001</v>
      </c>
      <c r="AL34" s="1">
        <v>17.925000000000001</v>
      </c>
      <c r="AM34" s="1">
        <v>1.7929999999999999</v>
      </c>
      <c r="AN34" s="1">
        <v>-0.68899999999999995</v>
      </c>
      <c r="AP34" s="1" t="s">
        <v>60</v>
      </c>
      <c r="AQ34" s="1">
        <v>5</v>
      </c>
      <c r="AR34" s="43">
        <v>4.7530000000000001</v>
      </c>
      <c r="AS34" s="1">
        <v>0.247</v>
      </c>
      <c r="AT34" s="1">
        <v>1.2230000000000001</v>
      </c>
      <c r="AU34" s="1">
        <v>0.247</v>
      </c>
      <c r="AV34" s="1">
        <v>10.488</v>
      </c>
      <c r="AW34" s="1">
        <v>1.0489999999999999</v>
      </c>
      <c r="AX34" s="1">
        <v>1.1659999999999999</v>
      </c>
      <c r="AZ34" s="1" t="s">
        <v>60</v>
      </c>
      <c r="BA34" s="1">
        <v>5</v>
      </c>
      <c r="BB34" s="43">
        <v>7.2969999999999997</v>
      </c>
      <c r="BC34" s="1">
        <v>-2.2970000000000002</v>
      </c>
      <c r="BD34" s="1">
        <v>-2.794</v>
      </c>
      <c r="BE34" s="1">
        <v>2.2970000000000002</v>
      </c>
      <c r="BF34" s="1">
        <v>25.646999999999998</v>
      </c>
      <c r="BG34" s="1">
        <v>2.5649999999999999</v>
      </c>
      <c r="BH34" s="1">
        <v>-1.089</v>
      </c>
      <c r="BJ34" s="1" t="s">
        <v>60</v>
      </c>
      <c r="BK34" s="1">
        <v>12</v>
      </c>
      <c r="BL34" s="43">
        <v>9.3819999999999997</v>
      </c>
      <c r="BM34" s="1">
        <v>2.6179999999999999</v>
      </c>
      <c r="BN34" s="1">
        <v>-1.1930000000000001</v>
      </c>
      <c r="BO34" s="1">
        <v>2.6179999999999999</v>
      </c>
      <c r="BP34" s="1">
        <v>21.417000000000002</v>
      </c>
      <c r="BQ34" s="1">
        <v>2.1419999999999999</v>
      </c>
      <c r="BR34" s="1">
        <v>-0.55700000000000005</v>
      </c>
    </row>
    <row r="35" spans="2:70" x14ac:dyDescent="0.2">
      <c r="B35" s="1" t="s">
        <v>23</v>
      </c>
      <c r="C35" s="1">
        <v>15</v>
      </c>
      <c r="D35" s="43">
        <v>11.645</v>
      </c>
      <c r="E35" s="1">
        <v>3.355</v>
      </c>
      <c r="F35" s="1">
        <v>3.6030000000000002</v>
      </c>
      <c r="G35" s="1">
        <v>3.355</v>
      </c>
      <c r="H35" s="1">
        <v>22.689</v>
      </c>
      <c r="I35" s="1">
        <v>2.0630000000000002</v>
      </c>
      <c r="J35" s="1">
        <v>1.7470000000000001</v>
      </c>
      <c r="L35" s="1" t="s">
        <v>23</v>
      </c>
      <c r="M35" s="1">
        <v>5</v>
      </c>
      <c r="N35" s="43">
        <v>7.3280000000000003</v>
      </c>
      <c r="O35" s="1">
        <v>-2.3279999999999998</v>
      </c>
      <c r="P35" s="1">
        <v>-0.52600000000000002</v>
      </c>
      <c r="Q35" s="1">
        <v>2.3279999999999998</v>
      </c>
      <c r="R35" s="1">
        <v>17.712</v>
      </c>
      <c r="S35" s="1">
        <v>1.61</v>
      </c>
      <c r="T35" s="1">
        <v>-0.32600000000000001</v>
      </c>
      <c r="V35" s="1" t="s">
        <v>23</v>
      </c>
      <c r="W35" s="1">
        <v>4</v>
      </c>
      <c r="X35" s="29">
        <v>4.5019999999999998</v>
      </c>
      <c r="Y35" s="1">
        <v>-0.502</v>
      </c>
      <c r="Z35" s="1">
        <v>2.2440000000000002</v>
      </c>
      <c r="AA35" s="1">
        <v>0.502</v>
      </c>
      <c r="AB35" s="1">
        <v>22.353000000000002</v>
      </c>
      <c r="AC35" s="1">
        <v>2.032</v>
      </c>
      <c r="AD35" s="1">
        <v>1.1040000000000001</v>
      </c>
      <c r="AF35" s="1" t="s">
        <v>23</v>
      </c>
      <c r="AG35" s="1">
        <v>5</v>
      </c>
      <c r="AH35" s="43">
        <v>5.7770000000000001</v>
      </c>
      <c r="AI35" s="1">
        <v>-0.77700000000000002</v>
      </c>
      <c r="AJ35" s="1">
        <v>-2.0129999999999999</v>
      </c>
      <c r="AK35" s="1">
        <v>0.77700000000000002</v>
      </c>
      <c r="AL35" s="1">
        <v>18.702999999999999</v>
      </c>
      <c r="AM35" s="1">
        <v>1.7</v>
      </c>
      <c r="AN35" s="1">
        <v>-1.1839999999999999</v>
      </c>
      <c r="AP35" s="1" t="s">
        <v>23</v>
      </c>
      <c r="AQ35" s="1">
        <v>4</v>
      </c>
      <c r="AR35" s="43">
        <v>4.6589999999999998</v>
      </c>
      <c r="AS35" s="1">
        <v>-0.65900000000000003</v>
      </c>
      <c r="AT35" s="1">
        <v>0.56399999999999995</v>
      </c>
      <c r="AU35" s="1">
        <v>0.65900000000000003</v>
      </c>
      <c r="AV35" s="1">
        <v>11.147</v>
      </c>
      <c r="AW35" s="1">
        <v>1.0129999999999999</v>
      </c>
      <c r="AX35" s="1">
        <v>0.55700000000000005</v>
      </c>
      <c r="AZ35" s="1" t="s">
        <v>23</v>
      </c>
      <c r="BA35" s="1">
        <v>12</v>
      </c>
      <c r="BB35" s="43">
        <v>7.1680000000000001</v>
      </c>
      <c r="BC35" s="1">
        <v>4.8319999999999999</v>
      </c>
      <c r="BD35" s="1">
        <v>2.0379999999999998</v>
      </c>
      <c r="BE35" s="1">
        <v>4.8319999999999999</v>
      </c>
      <c r="BF35" s="1">
        <v>30.478999999999999</v>
      </c>
      <c r="BG35" s="1">
        <v>2.7709999999999999</v>
      </c>
      <c r="BH35" s="1">
        <v>0.73599999999999999</v>
      </c>
      <c r="BJ35" s="1" t="s">
        <v>23</v>
      </c>
      <c r="BK35" s="1">
        <v>8</v>
      </c>
      <c r="BL35" s="43">
        <v>9.3960000000000008</v>
      </c>
      <c r="BM35" s="1">
        <v>-1.3959999999999999</v>
      </c>
      <c r="BN35" s="1">
        <v>-2.59</v>
      </c>
      <c r="BO35" s="1">
        <v>1.3959999999999999</v>
      </c>
      <c r="BP35" s="1">
        <v>22.814</v>
      </c>
      <c r="BQ35" s="1">
        <v>2.0739999999999998</v>
      </c>
      <c r="BR35" s="1">
        <v>-1.2490000000000001</v>
      </c>
    </row>
    <row r="36" spans="2:70" x14ac:dyDescent="0.2">
      <c r="B36" s="1" t="s">
        <v>59</v>
      </c>
      <c r="C36" s="1">
        <v>8</v>
      </c>
      <c r="D36" s="43">
        <v>11.603</v>
      </c>
      <c r="E36" s="1">
        <v>-3.6030000000000002</v>
      </c>
      <c r="F36" s="1">
        <v>0</v>
      </c>
      <c r="G36" s="1">
        <v>3.6030000000000002</v>
      </c>
      <c r="H36" s="1">
        <v>26.291</v>
      </c>
      <c r="I36" s="1">
        <v>2.1909999999999998</v>
      </c>
      <c r="J36" s="1">
        <v>0</v>
      </c>
      <c r="L36" s="1" t="s">
        <v>59</v>
      </c>
      <c r="M36" s="1">
        <v>8</v>
      </c>
      <c r="N36" s="43">
        <v>7.4740000000000002</v>
      </c>
      <c r="O36" s="1">
        <v>0.52600000000000002</v>
      </c>
      <c r="P36" s="1">
        <v>0</v>
      </c>
      <c r="Q36" s="1">
        <v>0.52600000000000002</v>
      </c>
      <c r="R36" s="1">
        <v>18.238</v>
      </c>
      <c r="S36" s="1">
        <v>1.52</v>
      </c>
      <c r="T36" s="1">
        <v>0</v>
      </c>
      <c r="V36" s="1" t="s">
        <v>59</v>
      </c>
      <c r="W36" s="1">
        <v>2</v>
      </c>
      <c r="X36" s="29">
        <v>4.2439999999999998</v>
      </c>
      <c r="Y36" s="1">
        <v>-2.2440000000000002</v>
      </c>
      <c r="Z36" s="1">
        <v>0</v>
      </c>
      <c r="AA36" s="1">
        <v>2.2440000000000002</v>
      </c>
      <c r="AB36" s="1">
        <v>24.597000000000001</v>
      </c>
      <c r="AC36" s="1">
        <v>2.0499999999999998</v>
      </c>
      <c r="AD36" s="1">
        <v>0</v>
      </c>
      <c r="AF36" s="1" t="s">
        <v>59</v>
      </c>
      <c r="AG36" s="1">
        <v>8</v>
      </c>
      <c r="AH36" s="43">
        <v>5.9870000000000001</v>
      </c>
      <c r="AI36" s="1">
        <v>2.0129999999999999</v>
      </c>
      <c r="AJ36" s="1">
        <v>0</v>
      </c>
      <c r="AK36" s="1">
        <v>2.0129999999999999</v>
      </c>
      <c r="AL36" s="1">
        <v>20.716000000000001</v>
      </c>
      <c r="AM36" s="1">
        <v>1.726</v>
      </c>
      <c r="AN36" s="1">
        <v>0</v>
      </c>
      <c r="AP36" s="1" t="s">
        <v>59</v>
      </c>
      <c r="AQ36" s="1">
        <v>4</v>
      </c>
      <c r="AR36" s="43">
        <v>4.5640000000000001</v>
      </c>
      <c r="AS36" s="1">
        <v>-0.56399999999999995</v>
      </c>
      <c r="AT36" s="1">
        <v>0</v>
      </c>
      <c r="AU36" s="1">
        <v>0.56399999999999995</v>
      </c>
      <c r="AV36" s="1">
        <v>11.711</v>
      </c>
      <c r="AW36" s="1">
        <v>0.97599999999999998</v>
      </c>
      <c r="AX36" s="1">
        <v>0</v>
      </c>
      <c r="AZ36" s="1" t="s">
        <v>59</v>
      </c>
      <c r="BA36" s="1">
        <v>5</v>
      </c>
      <c r="BB36" s="43">
        <v>7.0380000000000003</v>
      </c>
      <c r="BC36" s="1">
        <v>-2.0379999999999998</v>
      </c>
      <c r="BD36" s="1">
        <v>0</v>
      </c>
      <c r="BE36" s="1">
        <v>2.0379999999999998</v>
      </c>
      <c r="BF36" s="1">
        <v>32.517000000000003</v>
      </c>
      <c r="BG36" s="1">
        <v>2.71</v>
      </c>
      <c r="BH36" s="1">
        <v>0</v>
      </c>
      <c r="BJ36" s="1" t="s">
        <v>59</v>
      </c>
      <c r="BK36" s="1">
        <v>12</v>
      </c>
      <c r="BL36" s="43">
        <v>9.41</v>
      </c>
      <c r="BM36" s="1">
        <v>2.59</v>
      </c>
      <c r="BN36" s="1">
        <v>0</v>
      </c>
      <c r="BO36" s="1">
        <v>2.59</v>
      </c>
      <c r="BP36" s="1">
        <v>25.402999999999999</v>
      </c>
      <c r="BQ36" s="1">
        <v>2.117</v>
      </c>
      <c r="BR36" s="1">
        <v>0</v>
      </c>
    </row>
    <row r="37" spans="2:70" x14ac:dyDescent="0.2">
      <c r="D37" s="43">
        <f>SUM(D25:D36)</f>
        <v>141.99800000000002</v>
      </c>
      <c r="N37" s="43">
        <f>SUM(N25:N36)</f>
        <v>80.001000000000005</v>
      </c>
      <c r="X37" s="29">
        <f>SUM(X25:X36)</f>
        <v>68.000999999999991</v>
      </c>
      <c r="AH37" s="43">
        <f>SUM(AH25:AH36)</f>
        <v>57.998999999999995</v>
      </c>
      <c r="AR37" s="43">
        <f>SUM(AR25:AR36)</f>
        <v>61.000999999999998</v>
      </c>
      <c r="BB37" s="43">
        <f>SUM(BB25:BB36)</f>
        <v>93.000000000000014</v>
      </c>
      <c r="BL37" s="43">
        <f>SUM(BL25:BL36)</f>
        <v>111.996</v>
      </c>
    </row>
    <row r="41" spans="2:70" x14ac:dyDescent="0.2">
      <c r="B41" s="1" t="s">
        <v>84</v>
      </c>
    </row>
    <row r="42" spans="2:70" x14ac:dyDescent="0.2">
      <c r="B42" s="1" t="s">
        <v>83</v>
      </c>
      <c r="L42" s="1" t="s">
        <v>82</v>
      </c>
      <c r="V42" s="1" t="s">
        <v>81</v>
      </c>
      <c r="AF42" s="1" t="s">
        <v>80</v>
      </c>
      <c r="AP42" s="1" t="s">
        <v>79</v>
      </c>
      <c r="AZ42" s="1" t="s">
        <v>78</v>
      </c>
      <c r="BJ42" s="1" t="s">
        <v>77</v>
      </c>
    </row>
    <row r="43" spans="2:70" x14ac:dyDescent="0.2">
      <c r="C43" s="1" t="s">
        <v>76</v>
      </c>
      <c r="D43" s="1" t="s">
        <v>75</v>
      </c>
      <c r="E43" s="1" t="s">
        <v>74</v>
      </c>
      <c r="F43" s="1" t="s">
        <v>73</v>
      </c>
      <c r="G43" s="1" t="s">
        <v>72</v>
      </c>
      <c r="H43" s="1" t="s">
        <v>71</v>
      </c>
      <c r="I43" s="1" t="s">
        <v>70</v>
      </c>
      <c r="J43" s="1" t="s">
        <v>69</v>
      </c>
      <c r="M43" s="1" t="s">
        <v>76</v>
      </c>
      <c r="N43" s="1" t="s">
        <v>75</v>
      </c>
      <c r="O43" s="1" t="s">
        <v>74</v>
      </c>
      <c r="P43" s="1" t="s">
        <v>73</v>
      </c>
      <c r="Q43" s="1" t="s">
        <v>72</v>
      </c>
      <c r="R43" s="1" t="s">
        <v>71</v>
      </c>
      <c r="S43" s="1" t="s">
        <v>70</v>
      </c>
      <c r="T43" s="1" t="s">
        <v>69</v>
      </c>
      <c r="W43" s="1" t="s">
        <v>76</v>
      </c>
      <c r="X43" s="1" t="s">
        <v>75</v>
      </c>
      <c r="Y43" s="1" t="s">
        <v>74</v>
      </c>
      <c r="Z43" s="1" t="s">
        <v>73</v>
      </c>
      <c r="AA43" s="1" t="s">
        <v>72</v>
      </c>
      <c r="AB43" s="1" t="s">
        <v>71</v>
      </c>
      <c r="AC43" s="1" t="s">
        <v>70</v>
      </c>
      <c r="AD43" s="1" t="s">
        <v>69</v>
      </c>
      <c r="AG43" s="1" t="s">
        <v>76</v>
      </c>
      <c r="AH43" s="1" t="s">
        <v>75</v>
      </c>
      <c r="AI43" s="1" t="s">
        <v>74</v>
      </c>
      <c r="AJ43" s="1" t="s">
        <v>73</v>
      </c>
      <c r="AK43" s="1" t="s">
        <v>72</v>
      </c>
      <c r="AL43" s="1" t="s">
        <v>71</v>
      </c>
      <c r="AM43" s="1" t="s">
        <v>70</v>
      </c>
      <c r="AN43" s="1" t="s">
        <v>69</v>
      </c>
      <c r="AQ43" s="1" t="s">
        <v>76</v>
      </c>
      <c r="AR43" s="1" t="s">
        <v>75</v>
      </c>
      <c r="AS43" s="1" t="s">
        <v>74</v>
      </c>
      <c r="AT43" s="1" t="s">
        <v>73</v>
      </c>
      <c r="AU43" s="1" t="s">
        <v>72</v>
      </c>
      <c r="AV43" s="1" t="s">
        <v>71</v>
      </c>
      <c r="AW43" s="1" t="s">
        <v>70</v>
      </c>
      <c r="AX43" s="1" t="s">
        <v>69</v>
      </c>
      <c r="BA43" s="1" t="s">
        <v>76</v>
      </c>
      <c r="BB43" s="1" t="s">
        <v>75</v>
      </c>
      <c r="BC43" s="1" t="s">
        <v>74</v>
      </c>
      <c r="BD43" s="1" t="s">
        <v>73</v>
      </c>
      <c r="BE43" s="1" t="s">
        <v>72</v>
      </c>
      <c r="BF43" s="1" t="s">
        <v>71</v>
      </c>
      <c r="BG43" s="1" t="s">
        <v>70</v>
      </c>
      <c r="BH43" s="1" t="s">
        <v>69</v>
      </c>
      <c r="BK43" s="1" t="s">
        <v>76</v>
      </c>
      <c r="BL43" s="1" t="s">
        <v>75</v>
      </c>
      <c r="BM43" s="1" t="s">
        <v>74</v>
      </c>
      <c r="BN43" s="1" t="s">
        <v>73</v>
      </c>
      <c r="BO43" s="1" t="s">
        <v>72</v>
      </c>
      <c r="BP43" s="1" t="s">
        <v>71</v>
      </c>
      <c r="BQ43" s="1" t="s">
        <v>70</v>
      </c>
      <c r="BR43" s="1" t="s">
        <v>69</v>
      </c>
    </row>
    <row r="44" spans="2:70" x14ac:dyDescent="0.2">
      <c r="B44" s="1" t="s">
        <v>68</v>
      </c>
      <c r="C44" s="1">
        <v>5</v>
      </c>
      <c r="D44" s="43">
        <v>4.3719999999999999</v>
      </c>
      <c r="E44" s="1">
        <v>0.628</v>
      </c>
      <c r="F44" s="1">
        <v>0.628</v>
      </c>
      <c r="G44" s="1">
        <v>0.628</v>
      </c>
      <c r="H44" s="1">
        <v>0.628</v>
      </c>
      <c r="I44" s="1">
        <v>0.628</v>
      </c>
      <c r="J44" s="1">
        <v>1</v>
      </c>
      <c r="L44" s="1" t="s">
        <v>68</v>
      </c>
      <c r="M44" s="1">
        <v>2</v>
      </c>
      <c r="N44" s="43">
        <v>3.1920000000000002</v>
      </c>
      <c r="O44" s="1">
        <v>-1.1919999999999999</v>
      </c>
      <c r="P44" s="1">
        <v>-1.1919999999999999</v>
      </c>
      <c r="Q44" s="1">
        <v>1.1919999999999999</v>
      </c>
      <c r="R44" s="1">
        <v>1.1919999999999999</v>
      </c>
      <c r="S44" s="1">
        <v>1.1919999999999999</v>
      </c>
      <c r="T44" s="1">
        <v>-1</v>
      </c>
      <c r="V44" s="1" t="s">
        <v>68</v>
      </c>
      <c r="W44" s="1">
        <v>8</v>
      </c>
      <c r="X44" s="43">
        <v>8.6150000000000002</v>
      </c>
      <c r="Y44" s="1">
        <v>-0.61499999999999999</v>
      </c>
      <c r="Z44" s="1">
        <v>-0.61499999999999999</v>
      </c>
      <c r="AA44" s="1">
        <v>0.61499999999999999</v>
      </c>
      <c r="AB44" s="1">
        <v>0.61499999999999999</v>
      </c>
      <c r="AC44" s="1">
        <v>0.61499999999999999</v>
      </c>
      <c r="AD44" s="1">
        <v>-1</v>
      </c>
      <c r="AF44" s="1" t="s">
        <v>68</v>
      </c>
      <c r="AG44" s="1">
        <v>5</v>
      </c>
      <c r="AH44" s="43">
        <v>5.5640000000000001</v>
      </c>
      <c r="AI44" s="1">
        <v>-0.56399999999999995</v>
      </c>
      <c r="AJ44" s="1">
        <v>-0.56399999999999995</v>
      </c>
      <c r="AK44" s="1">
        <v>0.56399999999999995</v>
      </c>
      <c r="AL44" s="1">
        <v>0.56399999999999995</v>
      </c>
      <c r="AM44" s="1">
        <v>0.56399999999999995</v>
      </c>
      <c r="AN44" s="1">
        <v>-1</v>
      </c>
      <c r="AP44" s="1" t="s">
        <v>68</v>
      </c>
      <c r="AQ44" s="1">
        <v>8</v>
      </c>
      <c r="AR44" s="43">
        <v>6.641</v>
      </c>
      <c r="AS44" s="1">
        <v>1.359</v>
      </c>
      <c r="AT44" s="1">
        <v>1.359</v>
      </c>
      <c r="AU44" s="1">
        <v>1.359</v>
      </c>
      <c r="AV44" s="1">
        <v>1.359</v>
      </c>
      <c r="AW44" s="1">
        <v>1.359</v>
      </c>
      <c r="AX44" s="1">
        <v>1</v>
      </c>
      <c r="AZ44" s="1" t="s">
        <v>68</v>
      </c>
      <c r="BA44" s="1">
        <v>5</v>
      </c>
      <c r="BB44" s="43">
        <v>7.0380000000000003</v>
      </c>
      <c r="BC44" s="1">
        <v>-2.0379999999999998</v>
      </c>
      <c r="BD44" s="1">
        <v>-2.0379999999999998</v>
      </c>
      <c r="BE44" s="1">
        <v>2.0379999999999998</v>
      </c>
      <c r="BF44" s="1">
        <v>2.0379999999999998</v>
      </c>
      <c r="BG44" s="1">
        <v>2.0379999999999998</v>
      </c>
      <c r="BH44" s="1">
        <v>-1</v>
      </c>
      <c r="BJ44" s="1" t="s">
        <v>68</v>
      </c>
      <c r="BK44" s="1">
        <v>10</v>
      </c>
      <c r="BL44" s="43">
        <v>10.872</v>
      </c>
      <c r="BM44" s="1">
        <v>-0.872</v>
      </c>
      <c r="BN44" s="1">
        <v>-0.872</v>
      </c>
      <c r="BO44" s="1">
        <v>0.872</v>
      </c>
      <c r="BP44" s="1">
        <v>0.872</v>
      </c>
      <c r="BQ44" s="1">
        <v>0.872</v>
      </c>
      <c r="BR44" s="1">
        <v>-1</v>
      </c>
    </row>
    <row r="45" spans="2:70" x14ac:dyDescent="0.2">
      <c r="B45" s="1" t="s">
        <v>67</v>
      </c>
      <c r="C45" s="1">
        <v>5</v>
      </c>
      <c r="D45" s="43">
        <v>4.4560000000000004</v>
      </c>
      <c r="E45" s="1">
        <v>0.54400000000000004</v>
      </c>
      <c r="F45" s="1">
        <v>1.1719999999999999</v>
      </c>
      <c r="G45" s="1">
        <v>0.54400000000000004</v>
      </c>
      <c r="H45" s="1">
        <v>1.1719999999999999</v>
      </c>
      <c r="I45" s="1">
        <v>0.58599999999999997</v>
      </c>
      <c r="J45" s="1">
        <v>2</v>
      </c>
      <c r="L45" s="1" t="s">
        <v>67</v>
      </c>
      <c r="M45" s="1">
        <v>2</v>
      </c>
      <c r="N45" s="43">
        <v>3.294</v>
      </c>
      <c r="O45" s="1">
        <v>-1.294</v>
      </c>
      <c r="P45" s="1">
        <v>-2.4860000000000002</v>
      </c>
      <c r="Q45" s="1">
        <v>1.294</v>
      </c>
      <c r="R45" s="1">
        <v>2.4860000000000002</v>
      </c>
      <c r="S45" s="1">
        <v>1.2430000000000001</v>
      </c>
      <c r="T45" s="1">
        <v>-2</v>
      </c>
      <c r="V45" s="1" t="s">
        <v>67</v>
      </c>
      <c r="W45" s="1">
        <v>10</v>
      </c>
      <c r="X45" s="43">
        <v>8.5030000000000001</v>
      </c>
      <c r="Y45" s="1">
        <v>1.4970000000000001</v>
      </c>
      <c r="Z45" s="1">
        <v>0.88100000000000001</v>
      </c>
      <c r="AA45" s="1">
        <v>1.4970000000000001</v>
      </c>
      <c r="AB45" s="1">
        <v>2.1120000000000001</v>
      </c>
      <c r="AC45" s="1">
        <v>1.056</v>
      </c>
      <c r="AD45" s="1">
        <v>0.83399999999999996</v>
      </c>
      <c r="AF45" s="1" t="s">
        <v>67</v>
      </c>
      <c r="AG45" s="1">
        <v>5</v>
      </c>
      <c r="AH45" s="43">
        <v>5.431</v>
      </c>
      <c r="AI45" s="1">
        <v>-0.43099999999999999</v>
      </c>
      <c r="AJ45" s="1">
        <v>-0.995</v>
      </c>
      <c r="AK45" s="1">
        <v>0.43099999999999999</v>
      </c>
      <c r="AL45" s="1">
        <v>0.995</v>
      </c>
      <c r="AM45" s="1">
        <v>0.498</v>
      </c>
      <c r="AN45" s="1">
        <v>-2</v>
      </c>
      <c r="AP45" s="1" t="s">
        <v>67</v>
      </c>
      <c r="AQ45" s="1">
        <v>3</v>
      </c>
      <c r="AR45" s="43">
        <v>6.4939999999999998</v>
      </c>
      <c r="AS45" s="1">
        <v>-3.4940000000000002</v>
      </c>
      <c r="AT45" s="1">
        <v>-2.1349999999999998</v>
      </c>
      <c r="AU45" s="1">
        <v>3.4940000000000002</v>
      </c>
      <c r="AV45" s="1">
        <v>4.8529999999999998</v>
      </c>
      <c r="AW45" s="1">
        <v>2.427</v>
      </c>
      <c r="AX45" s="1">
        <v>-0.88</v>
      </c>
      <c r="AZ45" s="1" t="s">
        <v>67</v>
      </c>
      <c r="BA45" s="1">
        <v>10</v>
      </c>
      <c r="BB45" s="43">
        <v>6.9409999999999998</v>
      </c>
      <c r="BC45" s="1">
        <v>3.0590000000000002</v>
      </c>
      <c r="BD45" s="1">
        <v>1.0209999999999999</v>
      </c>
      <c r="BE45" s="1">
        <v>3.0590000000000002</v>
      </c>
      <c r="BF45" s="1">
        <v>5.0979999999999999</v>
      </c>
      <c r="BG45" s="1">
        <v>2.5489999999999999</v>
      </c>
      <c r="BH45" s="1">
        <v>0.40100000000000002</v>
      </c>
      <c r="BJ45" s="1" t="s">
        <v>67</v>
      </c>
      <c r="BK45" s="1">
        <v>12</v>
      </c>
      <c r="BL45" s="43">
        <v>10.547000000000001</v>
      </c>
      <c r="BM45" s="1">
        <v>1.4530000000000001</v>
      </c>
      <c r="BN45" s="1">
        <v>0.58199999999999996</v>
      </c>
      <c r="BO45" s="1">
        <v>1.4530000000000001</v>
      </c>
      <c r="BP45" s="1">
        <v>2.3250000000000002</v>
      </c>
      <c r="BQ45" s="1">
        <v>1.163</v>
      </c>
      <c r="BR45" s="1">
        <v>0.5</v>
      </c>
    </row>
    <row r="46" spans="2:70" x14ac:dyDescent="0.2">
      <c r="B46" s="1" t="s">
        <v>66</v>
      </c>
      <c r="C46" s="1">
        <v>3</v>
      </c>
      <c r="D46" s="43">
        <v>4.54</v>
      </c>
      <c r="E46" s="1">
        <v>-1.54</v>
      </c>
      <c r="F46" s="1">
        <v>-0.36699999999999999</v>
      </c>
      <c r="G46" s="1">
        <v>1.54</v>
      </c>
      <c r="H46" s="1">
        <v>2.7120000000000002</v>
      </c>
      <c r="I46" s="1">
        <v>0.90400000000000003</v>
      </c>
      <c r="J46" s="1">
        <v>-0.40600000000000003</v>
      </c>
      <c r="L46" s="1" t="s">
        <v>66</v>
      </c>
      <c r="M46" s="1">
        <v>5</v>
      </c>
      <c r="N46" s="43">
        <v>3.395</v>
      </c>
      <c r="O46" s="1">
        <v>1.605</v>
      </c>
      <c r="P46" s="1">
        <v>-0.88100000000000001</v>
      </c>
      <c r="Q46" s="1">
        <v>1.605</v>
      </c>
      <c r="R46" s="1">
        <v>4.0910000000000002</v>
      </c>
      <c r="S46" s="1">
        <v>1.3640000000000001</v>
      </c>
      <c r="T46" s="1">
        <v>-0.64600000000000002</v>
      </c>
      <c r="V46" s="1" t="s">
        <v>66</v>
      </c>
      <c r="W46" s="1">
        <v>10</v>
      </c>
      <c r="X46" s="43">
        <v>8.3919999999999995</v>
      </c>
      <c r="Y46" s="1">
        <v>1.6080000000000001</v>
      </c>
      <c r="Z46" s="1">
        <v>2.4900000000000002</v>
      </c>
      <c r="AA46" s="1">
        <v>1.6080000000000001</v>
      </c>
      <c r="AB46" s="1">
        <v>3.72</v>
      </c>
      <c r="AC46" s="1">
        <v>1.24</v>
      </c>
      <c r="AD46" s="1">
        <v>2.008</v>
      </c>
      <c r="AF46" s="1" t="s">
        <v>66</v>
      </c>
      <c r="AG46" s="1">
        <v>3</v>
      </c>
      <c r="AH46" s="43">
        <v>5.298</v>
      </c>
      <c r="AI46" s="1">
        <v>-2.298</v>
      </c>
      <c r="AJ46" s="1">
        <v>-3.294</v>
      </c>
      <c r="AK46" s="1">
        <v>2.298</v>
      </c>
      <c r="AL46" s="1">
        <v>3.294</v>
      </c>
      <c r="AM46" s="1">
        <v>1.0980000000000001</v>
      </c>
      <c r="AN46" s="1">
        <v>-3</v>
      </c>
      <c r="AP46" s="1" t="s">
        <v>66</v>
      </c>
      <c r="AQ46" s="1">
        <v>8</v>
      </c>
      <c r="AR46" s="43">
        <v>6.3470000000000004</v>
      </c>
      <c r="AS46" s="1">
        <v>1.653</v>
      </c>
      <c r="AT46" s="1">
        <v>-0.48299999999999998</v>
      </c>
      <c r="AU46" s="1">
        <v>1.653</v>
      </c>
      <c r="AV46" s="1">
        <v>6.5060000000000002</v>
      </c>
      <c r="AW46" s="1">
        <v>2.169</v>
      </c>
      <c r="AX46" s="1">
        <v>-0.223</v>
      </c>
      <c r="AZ46" s="1" t="s">
        <v>66</v>
      </c>
      <c r="BA46" s="1">
        <v>10</v>
      </c>
      <c r="BB46" s="43">
        <v>6.843</v>
      </c>
      <c r="BC46" s="1">
        <v>3.157</v>
      </c>
      <c r="BD46" s="1">
        <v>4.1779999999999999</v>
      </c>
      <c r="BE46" s="1">
        <v>3.157</v>
      </c>
      <c r="BF46" s="1">
        <v>8.2550000000000008</v>
      </c>
      <c r="BG46" s="1">
        <v>2.7519999999999998</v>
      </c>
      <c r="BH46" s="1">
        <v>1.518</v>
      </c>
      <c r="BJ46" s="1" t="s">
        <v>66</v>
      </c>
      <c r="BK46" s="1">
        <v>10</v>
      </c>
      <c r="BL46" s="43">
        <v>10.221</v>
      </c>
      <c r="BM46" s="1">
        <v>-0.221</v>
      </c>
      <c r="BN46" s="1">
        <v>0.36</v>
      </c>
      <c r="BO46" s="1">
        <v>0.221</v>
      </c>
      <c r="BP46" s="1">
        <v>2.5470000000000002</v>
      </c>
      <c r="BQ46" s="1">
        <v>0.84899999999999998</v>
      </c>
      <c r="BR46" s="1">
        <v>0.42399999999999999</v>
      </c>
    </row>
    <row r="47" spans="2:70" x14ac:dyDescent="0.2">
      <c r="B47" s="1" t="s">
        <v>65</v>
      </c>
      <c r="C47" s="1">
        <v>5</v>
      </c>
      <c r="D47" s="43">
        <v>4.6239999999999997</v>
      </c>
      <c r="E47" s="1">
        <v>0.376</v>
      </c>
      <c r="F47" s="1">
        <v>8.9999999999999993E-3</v>
      </c>
      <c r="G47" s="1">
        <v>0.376</v>
      </c>
      <c r="H47" s="1">
        <v>3.089</v>
      </c>
      <c r="I47" s="1">
        <v>0.77200000000000002</v>
      </c>
      <c r="J47" s="1">
        <v>1.2E-2</v>
      </c>
      <c r="L47" s="1" t="s">
        <v>65</v>
      </c>
      <c r="M47" s="1">
        <v>5</v>
      </c>
      <c r="N47" s="43">
        <v>3.4969999999999999</v>
      </c>
      <c r="O47" s="1">
        <v>1.5029999999999999</v>
      </c>
      <c r="P47" s="1">
        <v>0.622</v>
      </c>
      <c r="Q47" s="1">
        <v>1.5029999999999999</v>
      </c>
      <c r="R47" s="1">
        <v>5.5940000000000003</v>
      </c>
      <c r="S47" s="1">
        <v>1.399</v>
      </c>
      <c r="T47" s="1">
        <v>0.44500000000000001</v>
      </c>
      <c r="V47" s="1" t="s">
        <v>65</v>
      </c>
      <c r="W47" s="1">
        <v>8</v>
      </c>
      <c r="X47" s="43">
        <v>8.2799999999999994</v>
      </c>
      <c r="Y47" s="1">
        <v>-0.28000000000000003</v>
      </c>
      <c r="Z47" s="1">
        <v>2.21</v>
      </c>
      <c r="AA47" s="1">
        <v>0.28000000000000003</v>
      </c>
      <c r="AB47" s="1">
        <v>4</v>
      </c>
      <c r="AC47" s="1">
        <v>1</v>
      </c>
      <c r="AD47" s="1">
        <v>2.21</v>
      </c>
      <c r="AF47" s="1" t="s">
        <v>65</v>
      </c>
      <c r="AG47" s="1">
        <v>5</v>
      </c>
      <c r="AH47" s="43">
        <v>5.1660000000000004</v>
      </c>
      <c r="AI47" s="1">
        <v>-0.16600000000000001</v>
      </c>
      <c r="AJ47" s="1">
        <v>-3.4590000000000001</v>
      </c>
      <c r="AK47" s="1">
        <v>0.16600000000000001</v>
      </c>
      <c r="AL47" s="1">
        <v>3.4590000000000001</v>
      </c>
      <c r="AM47" s="1">
        <v>0.86499999999999999</v>
      </c>
      <c r="AN47" s="1">
        <v>-4</v>
      </c>
      <c r="AP47" s="1" t="s">
        <v>65</v>
      </c>
      <c r="AQ47" s="1">
        <v>8</v>
      </c>
      <c r="AR47" s="43">
        <v>6.2</v>
      </c>
      <c r="AS47" s="1">
        <v>1.8</v>
      </c>
      <c r="AT47" s="1">
        <v>1.3169999999999999</v>
      </c>
      <c r="AU47" s="1">
        <v>1.8</v>
      </c>
      <c r="AV47" s="1">
        <v>8.3049999999999997</v>
      </c>
      <c r="AW47" s="1">
        <v>2.0760000000000001</v>
      </c>
      <c r="AX47" s="1">
        <v>0.63400000000000001</v>
      </c>
      <c r="AZ47" s="1" t="s">
        <v>65</v>
      </c>
      <c r="BA47" s="1">
        <v>5</v>
      </c>
      <c r="BB47" s="43">
        <v>6.7450000000000001</v>
      </c>
      <c r="BC47" s="1">
        <v>-1.7450000000000001</v>
      </c>
      <c r="BD47" s="1">
        <v>2.4340000000000002</v>
      </c>
      <c r="BE47" s="1">
        <v>1.7450000000000001</v>
      </c>
      <c r="BF47" s="1">
        <v>10</v>
      </c>
      <c r="BG47" s="1">
        <v>2.5</v>
      </c>
      <c r="BH47" s="1">
        <v>0.97299999999999998</v>
      </c>
      <c r="BJ47" s="1" t="s">
        <v>65</v>
      </c>
      <c r="BK47" s="1">
        <v>10</v>
      </c>
      <c r="BL47" s="43">
        <v>9.8960000000000008</v>
      </c>
      <c r="BM47" s="1">
        <v>0.104</v>
      </c>
      <c r="BN47" s="1">
        <v>0.46400000000000002</v>
      </c>
      <c r="BO47" s="1">
        <v>0.104</v>
      </c>
      <c r="BP47" s="1">
        <v>2.65</v>
      </c>
      <c r="BQ47" s="1">
        <v>0.66300000000000003</v>
      </c>
      <c r="BR47" s="1">
        <v>0.7</v>
      </c>
    </row>
    <row r="48" spans="2:70" x14ac:dyDescent="0.2">
      <c r="B48" s="1" t="s">
        <v>64</v>
      </c>
      <c r="C48" s="1">
        <v>3</v>
      </c>
      <c r="D48" s="43">
        <v>4.7069999999999999</v>
      </c>
      <c r="E48" s="1">
        <v>-1.7070000000000001</v>
      </c>
      <c r="F48" s="1">
        <v>-1.698</v>
      </c>
      <c r="G48" s="1">
        <v>1.7070000000000001</v>
      </c>
      <c r="H48" s="1">
        <v>4.7960000000000003</v>
      </c>
      <c r="I48" s="1">
        <v>0.95899999999999996</v>
      </c>
      <c r="J48" s="1">
        <v>-1.77</v>
      </c>
      <c r="L48" s="1" t="s">
        <v>64</v>
      </c>
      <c r="M48" s="1">
        <v>5</v>
      </c>
      <c r="N48" s="43">
        <v>3.5979999999999999</v>
      </c>
      <c r="O48" s="1">
        <v>1.4019999999999999</v>
      </c>
      <c r="P48" s="1">
        <v>2.024</v>
      </c>
      <c r="Q48" s="1">
        <v>1.4019999999999999</v>
      </c>
      <c r="R48" s="1">
        <v>6.9969999999999999</v>
      </c>
      <c r="S48" s="1">
        <v>1.399</v>
      </c>
      <c r="T48" s="1">
        <v>1.4470000000000001</v>
      </c>
      <c r="V48" s="1" t="s">
        <v>64</v>
      </c>
      <c r="W48" s="1">
        <v>5</v>
      </c>
      <c r="X48" s="43">
        <v>8.1679999999999993</v>
      </c>
      <c r="Y48" s="1">
        <v>-3.1680000000000001</v>
      </c>
      <c r="Z48" s="1">
        <v>-0.95799999999999996</v>
      </c>
      <c r="AA48" s="1">
        <v>3.1680000000000001</v>
      </c>
      <c r="AB48" s="1">
        <v>7.1680000000000001</v>
      </c>
      <c r="AC48" s="1">
        <v>1.4339999999999999</v>
      </c>
      <c r="AD48" s="1">
        <v>-0.66800000000000004</v>
      </c>
      <c r="AF48" s="1" t="s">
        <v>64</v>
      </c>
      <c r="AG48" s="1">
        <v>8</v>
      </c>
      <c r="AH48" s="43">
        <v>5.0330000000000004</v>
      </c>
      <c r="AI48" s="1">
        <v>2.9670000000000001</v>
      </c>
      <c r="AJ48" s="1">
        <v>-0.49199999999999999</v>
      </c>
      <c r="AK48" s="1">
        <v>2.9670000000000001</v>
      </c>
      <c r="AL48" s="1">
        <v>6.4269999999999996</v>
      </c>
      <c r="AM48" s="1">
        <v>1.2849999999999999</v>
      </c>
      <c r="AN48" s="1">
        <v>-0.38300000000000001</v>
      </c>
      <c r="AP48" s="1" t="s">
        <v>64</v>
      </c>
      <c r="AQ48" s="1">
        <v>5</v>
      </c>
      <c r="AR48" s="43">
        <v>6.0540000000000003</v>
      </c>
      <c r="AS48" s="1">
        <v>-1.054</v>
      </c>
      <c r="AT48" s="1">
        <v>0.26300000000000001</v>
      </c>
      <c r="AU48" s="1">
        <v>1.054</v>
      </c>
      <c r="AV48" s="1">
        <v>9.359</v>
      </c>
      <c r="AW48" s="1">
        <v>1.8720000000000001</v>
      </c>
      <c r="AX48" s="1">
        <v>0.14099999999999999</v>
      </c>
      <c r="AZ48" s="1" t="s">
        <v>64</v>
      </c>
      <c r="BA48" s="1">
        <v>5</v>
      </c>
      <c r="BB48" s="43">
        <v>6.6470000000000002</v>
      </c>
      <c r="BC48" s="1">
        <v>-1.647</v>
      </c>
      <c r="BD48" s="1">
        <v>0.78700000000000003</v>
      </c>
      <c r="BE48" s="1">
        <v>1.647</v>
      </c>
      <c r="BF48" s="1">
        <v>11.647</v>
      </c>
      <c r="BG48" s="1">
        <v>2.3290000000000002</v>
      </c>
      <c r="BH48" s="1">
        <v>0.33800000000000002</v>
      </c>
      <c r="BJ48" s="1" t="s">
        <v>64</v>
      </c>
      <c r="BK48" s="1">
        <v>5</v>
      </c>
      <c r="BL48" s="43">
        <v>9.5709999999999997</v>
      </c>
      <c r="BM48" s="1">
        <v>-4.5709999999999997</v>
      </c>
      <c r="BN48" s="1">
        <v>-4.1070000000000002</v>
      </c>
      <c r="BO48" s="1">
        <v>4.5709999999999997</v>
      </c>
      <c r="BP48" s="1">
        <v>7.2210000000000001</v>
      </c>
      <c r="BQ48" s="1">
        <v>1.444</v>
      </c>
      <c r="BR48" s="1">
        <v>-2.8439999999999999</v>
      </c>
    </row>
    <row r="49" spans="2:70" x14ac:dyDescent="0.2">
      <c r="B49" s="1" t="s">
        <v>63</v>
      </c>
      <c r="C49" s="1">
        <v>3</v>
      </c>
      <c r="D49" s="43">
        <v>4.7910000000000004</v>
      </c>
      <c r="E49" s="1">
        <v>-1.7909999999999999</v>
      </c>
      <c r="F49" s="1">
        <v>-3.49</v>
      </c>
      <c r="G49" s="1">
        <v>1.7909999999999999</v>
      </c>
      <c r="H49" s="1">
        <v>6.5869999999999997</v>
      </c>
      <c r="I49" s="1">
        <v>1.0980000000000001</v>
      </c>
      <c r="J49" s="1">
        <v>-3.1779999999999999</v>
      </c>
      <c r="L49" s="1" t="s">
        <v>63</v>
      </c>
      <c r="M49" s="1">
        <v>3</v>
      </c>
      <c r="N49" s="43">
        <v>3.6989999999999998</v>
      </c>
      <c r="O49" s="1">
        <v>-0.69899999999999995</v>
      </c>
      <c r="P49" s="1">
        <v>1.325</v>
      </c>
      <c r="Q49" s="1">
        <v>0.69899999999999995</v>
      </c>
      <c r="R49" s="1">
        <v>7.6959999999999997</v>
      </c>
      <c r="S49" s="1">
        <v>1.2829999999999999</v>
      </c>
      <c r="T49" s="1">
        <v>1.0329999999999999</v>
      </c>
      <c r="V49" s="1" t="s">
        <v>63</v>
      </c>
      <c r="W49" s="1">
        <v>5</v>
      </c>
      <c r="X49" s="43">
        <v>8.0559999999999992</v>
      </c>
      <c r="Y49" s="1">
        <v>-3.056</v>
      </c>
      <c r="Z49" s="1">
        <v>-4.0140000000000002</v>
      </c>
      <c r="AA49" s="1">
        <v>3.056</v>
      </c>
      <c r="AB49" s="1">
        <v>10.224</v>
      </c>
      <c r="AC49" s="1">
        <v>1.704</v>
      </c>
      <c r="AD49" s="1">
        <v>-2.3559999999999999</v>
      </c>
      <c r="AF49" s="1" t="s">
        <v>63</v>
      </c>
      <c r="AG49" s="1">
        <v>5</v>
      </c>
      <c r="AH49" s="43">
        <v>4.9000000000000004</v>
      </c>
      <c r="AI49" s="1">
        <v>0.1</v>
      </c>
      <c r="AJ49" s="1">
        <v>-0.39200000000000002</v>
      </c>
      <c r="AK49" s="1">
        <v>0.1</v>
      </c>
      <c r="AL49" s="1">
        <v>6.5270000000000001</v>
      </c>
      <c r="AM49" s="1">
        <v>1.0880000000000001</v>
      </c>
      <c r="AN49" s="1">
        <v>-0.36</v>
      </c>
      <c r="AP49" s="1" t="s">
        <v>63</v>
      </c>
      <c r="AQ49" s="1">
        <v>3</v>
      </c>
      <c r="AR49" s="43">
        <v>5.907</v>
      </c>
      <c r="AS49" s="1">
        <v>-2.907</v>
      </c>
      <c r="AT49" s="1">
        <v>-2.6429999999999998</v>
      </c>
      <c r="AU49" s="1">
        <v>2.907</v>
      </c>
      <c r="AV49" s="1">
        <v>12.266</v>
      </c>
      <c r="AW49" s="1">
        <v>2.044</v>
      </c>
      <c r="AX49" s="1">
        <v>-1.2929999999999999</v>
      </c>
      <c r="AZ49" s="1" t="s">
        <v>63</v>
      </c>
      <c r="BA49" s="1">
        <v>3</v>
      </c>
      <c r="BB49" s="43">
        <v>6.5490000000000004</v>
      </c>
      <c r="BC49" s="1">
        <v>-3.5489999999999999</v>
      </c>
      <c r="BD49" s="1">
        <v>-2.762</v>
      </c>
      <c r="BE49" s="1">
        <v>3.5489999999999999</v>
      </c>
      <c r="BF49" s="1">
        <v>15.196</v>
      </c>
      <c r="BG49" s="1">
        <v>2.5329999999999999</v>
      </c>
      <c r="BH49" s="1">
        <v>-1.091</v>
      </c>
      <c r="BJ49" s="1" t="s">
        <v>63</v>
      </c>
      <c r="BK49" s="1">
        <v>12</v>
      </c>
      <c r="BL49" s="43">
        <v>9.2460000000000004</v>
      </c>
      <c r="BM49" s="1">
        <v>2.754</v>
      </c>
      <c r="BN49" s="1">
        <v>-1.353</v>
      </c>
      <c r="BO49" s="1">
        <v>2.754</v>
      </c>
      <c r="BP49" s="1">
        <v>9.9760000000000009</v>
      </c>
      <c r="BQ49" s="1">
        <v>1.663</v>
      </c>
      <c r="BR49" s="1">
        <v>-0.81399999999999995</v>
      </c>
    </row>
    <row r="50" spans="2:70" x14ac:dyDescent="0.2">
      <c r="B50" s="1" t="s">
        <v>62</v>
      </c>
      <c r="C50" s="1">
        <v>5</v>
      </c>
      <c r="D50" s="43">
        <v>4.875</v>
      </c>
      <c r="E50" s="1">
        <v>0.125</v>
      </c>
      <c r="F50" s="1">
        <v>-3.3650000000000002</v>
      </c>
      <c r="G50" s="1">
        <v>0.125</v>
      </c>
      <c r="H50" s="1">
        <v>6.7119999999999997</v>
      </c>
      <c r="I50" s="1">
        <v>0.95899999999999996</v>
      </c>
      <c r="J50" s="1">
        <v>-3.5089999999999999</v>
      </c>
      <c r="L50" s="1" t="s">
        <v>62</v>
      </c>
      <c r="M50" s="1">
        <v>3</v>
      </c>
      <c r="N50" s="43">
        <v>3.8010000000000002</v>
      </c>
      <c r="O50" s="1">
        <v>-0.80100000000000005</v>
      </c>
      <c r="P50" s="1">
        <v>0.52400000000000002</v>
      </c>
      <c r="Q50" s="1">
        <v>0.80100000000000005</v>
      </c>
      <c r="R50" s="1">
        <v>8.4969999999999999</v>
      </c>
      <c r="S50" s="1">
        <v>1.214</v>
      </c>
      <c r="T50" s="1">
        <v>0.432</v>
      </c>
      <c r="V50" s="1" t="s">
        <v>62</v>
      </c>
      <c r="W50" s="1">
        <v>12</v>
      </c>
      <c r="X50" s="43">
        <v>7.944</v>
      </c>
      <c r="Y50" s="1">
        <v>4.056</v>
      </c>
      <c r="Z50" s="1">
        <v>4.2000000000000003E-2</v>
      </c>
      <c r="AA50" s="1">
        <v>4.056</v>
      </c>
      <c r="AB50" s="1">
        <v>14.28</v>
      </c>
      <c r="AC50" s="1">
        <v>2.04</v>
      </c>
      <c r="AD50" s="1">
        <v>2.1000000000000001E-2</v>
      </c>
      <c r="AF50" s="1" t="s">
        <v>62</v>
      </c>
      <c r="AG50" s="1">
        <v>8</v>
      </c>
      <c r="AH50" s="43">
        <v>4.7670000000000003</v>
      </c>
      <c r="AI50" s="1">
        <v>3.2330000000000001</v>
      </c>
      <c r="AJ50" s="1">
        <v>2.8410000000000002</v>
      </c>
      <c r="AK50" s="1">
        <v>3.2330000000000001</v>
      </c>
      <c r="AL50" s="1">
        <v>9.76</v>
      </c>
      <c r="AM50" s="1">
        <v>1.3939999999999999</v>
      </c>
      <c r="AN50" s="1">
        <v>2.0379999999999998</v>
      </c>
      <c r="AP50" s="1" t="s">
        <v>62</v>
      </c>
      <c r="AQ50" s="1">
        <v>8</v>
      </c>
      <c r="AR50" s="43">
        <v>5.76</v>
      </c>
      <c r="AS50" s="1">
        <v>2.2400000000000002</v>
      </c>
      <c r="AT50" s="1">
        <v>-0.40300000000000002</v>
      </c>
      <c r="AU50" s="1">
        <v>2.2400000000000002</v>
      </c>
      <c r="AV50" s="1">
        <v>14.506</v>
      </c>
      <c r="AW50" s="1">
        <v>2.0720000000000001</v>
      </c>
      <c r="AX50" s="1">
        <v>-0.19500000000000001</v>
      </c>
      <c r="AZ50" s="1" t="s">
        <v>62</v>
      </c>
      <c r="BA50" s="1">
        <v>10</v>
      </c>
      <c r="BB50" s="43">
        <v>6.4509999999999996</v>
      </c>
      <c r="BC50" s="1">
        <v>3.5489999999999999</v>
      </c>
      <c r="BD50" s="1">
        <v>0.78700000000000003</v>
      </c>
      <c r="BE50" s="1">
        <v>3.5489999999999999</v>
      </c>
      <c r="BF50" s="1">
        <v>18.745000000000001</v>
      </c>
      <c r="BG50" s="1">
        <v>2.6779999999999999</v>
      </c>
      <c r="BH50" s="1">
        <v>0.29399999999999998</v>
      </c>
      <c r="BJ50" s="1" t="s">
        <v>62</v>
      </c>
      <c r="BK50" s="1">
        <v>12</v>
      </c>
      <c r="BL50" s="43">
        <v>8.9209999999999994</v>
      </c>
      <c r="BM50" s="1">
        <v>3.0790000000000002</v>
      </c>
      <c r="BN50" s="1">
        <v>1.726</v>
      </c>
      <c r="BO50" s="1">
        <v>3.0790000000000002</v>
      </c>
      <c r="BP50" s="1">
        <v>13.055</v>
      </c>
      <c r="BQ50" s="1">
        <v>1.865</v>
      </c>
      <c r="BR50" s="1">
        <v>0.92600000000000005</v>
      </c>
    </row>
    <row r="51" spans="2:70" x14ac:dyDescent="0.2">
      <c r="B51" s="1" t="s">
        <v>61</v>
      </c>
      <c r="C51" s="1">
        <v>8</v>
      </c>
      <c r="D51" s="43">
        <v>4.9589999999999996</v>
      </c>
      <c r="E51" s="1">
        <v>3.0409999999999999</v>
      </c>
      <c r="F51" s="1">
        <v>-0.32400000000000001</v>
      </c>
      <c r="G51" s="1">
        <v>3.0409999999999999</v>
      </c>
      <c r="H51" s="1">
        <v>9.7530000000000001</v>
      </c>
      <c r="I51" s="1">
        <v>1.2190000000000001</v>
      </c>
      <c r="J51" s="1">
        <v>-0.26600000000000001</v>
      </c>
      <c r="L51" s="1" t="s">
        <v>61</v>
      </c>
      <c r="M51" s="1">
        <v>5</v>
      </c>
      <c r="N51" s="43">
        <v>3.9020000000000001</v>
      </c>
      <c r="O51" s="1">
        <v>1.0980000000000001</v>
      </c>
      <c r="P51" s="1">
        <v>1.6220000000000001</v>
      </c>
      <c r="Q51" s="1">
        <v>1.0980000000000001</v>
      </c>
      <c r="R51" s="1">
        <v>9.5939999999999994</v>
      </c>
      <c r="S51" s="1">
        <v>1.1990000000000001</v>
      </c>
      <c r="T51" s="1">
        <v>1.353</v>
      </c>
      <c r="V51" s="1" t="s">
        <v>61</v>
      </c>
      <c r="W51" s="1">
        <v>5</v>
      </c>
      <c r="X51" s="43">
        <v>7.8319999999999999</v>
      </c>
      <c r="Y51" s="1">
        <v>-2.8319999999999999</v>
      </c>
      <c r="Z51" s="1">
        <v>-2.79</v>
      </c>
      <c r="AA51" s="1">
        <v>2.8319999999999999</v>
      </c>
      <c r="AB51" s="1">
        <v>17.111999999999998</v>
      </c>
      <c r="AC51" s="1">
        <v>2.1389999999999998</v>
      </c>
      <c r="AD51" s="1">
        <v>-1.304</v>
      </c>
      <c r="AF51" s="1" t="s">
        <v>61</v>
      </c>
      <c r="AG51" s="1">
        <v>3</v>
      </c>
      <c r="AH51" s="43">
        <v>4.6340000000000003</v>
      </c>
      <c r="AI51" s="1">
        <v>-1.6339999999999999</v>
      </c>
      <c r="AJ51" s="1">
        <v>1.2070000000000001</v>
      </c>
      <c r="AK51" s="1">
        <v>1.6339999999999999</v>
      </c>
      <c r="AL51" s="1">
        <v>11.394</v>
      </c>
      <c r="AM51" s="1">
        <v>1.4239999999999999</v>
      </c>
      <c r="AN51" s="1">
        <v>0.84799999999999998</v>
      </c>
      <c r="AP51" s="1" t="s">
        <v>61</v>
      </c>
      <c r="AQ51" s="1">
        <v>8</v>
      </c>
      <c r="AR51" s="43">
        <v>5.6130000000000004</v>
      </c>
      <c r="AS51" s="1">
        <v>2.387</v>
      </c>
      <c r="AT51" s="1">
        <v>1.984</v>
      </c>
      <c r="AU51" s="1">
        <v>2.387</v>
      </c>
      <c r="AV51" s="1">
        <v>16.893000000000001</v>
      </c>
      <c r="AW51" s="1">
        <v>2.1120000000000001</v>
      </c>
      <c r="AX51" s="1">
        <v>0.93899999999999995</v>
      </c>
      <c r="AZ51" s="1" t="s">
        <v>61</v>
      </c>
      <c r="BA51" s="1">
        <v>6</v>
      </c>
      <c r="BB51" s="43">
        <v>6.3529999999999998</v>
      </c>
      <c r="BC51" s="1">
        <v>-0.35299999999999998</v>
      </c>
      <c r="BD51" s="1">
        <v>0.434</v>
      </c>
      <c r="BE51" s="1">
        <v>0.35299999999999998</v>
      </c>
      <c r="BF51" s="1">
        <v>19.097999999999999</v>
      </c>
      <c r="BG51" s="1">
        <v>2.387</v>
      </c>
      <c r="BH51" s="1">
        <v>0.182</v>
      </c>
      <c r="BJ51" s="1" t="s">
        <v>61</v>
      </c>
      <c r="BK51" s="1">
        <v>10</v>
      </c>
      <c r="BL51" s="43">
        <v>8.5960000000000001</v>
      </c>
      <c r="BM51" s="1">
        <v>1.4039999999999999</v>
      </c>
      <c r="BN51" s="1">
        <v>3.1309999999999998</v>
      </c>
      <c r="BO51" s="1">
        <v>1.4039999999999999</v>
      </c>
      <c r="BP51" s="1">
        <v>14.459</v>
      </c>
      <c r="BQ51" s="1">
        <v>1.8069999999999999</v>
      </c>
      <c r="BR51" s="1">
        <v>1.732</v>
      </c>
    </row>
    <row r="52" spans="2:70" x14ac:dyDescent="0.2">
      <c r="B52" s="1" t="s">
        <v>21</v>
      </c>
      <c r="C52" s="1">
        <v>8</v>
      </c>
      <c r="D52" s="43">
        <v>5.0430000000000001</v>
      </c>
      <c r="E52" s="1">
        <v>2.9569999999999999</v>
      </c>
      <c r="F52" s="1">
        <v>2.633</v>
      </c>
      <c r="G52" s="1">
        <v>2.9569999999999999</v>
      </c>
      <c r="H52" s="1">
        <v>12.71</v>
      </c>
      <c r="I52" s="1">
        <v>1.4119999999999999</v>
      </c>
      <c r="J52" s="1">
        <v>1.8640000000000001</v>
      </c>
      <c r="L52" s="1" t="s">
        <v>21</v>
      </c>
      <c r="M52" s="1">
        <v>3</v>
      </c>
      <c r="N52" s="43">
        <v>4.0030000000000001</v>
      </c>
      <c r="O52" s="1">
        <v>-1.0029999999999999</v>
      </c>
      <c r="P52" s="1">
        <v>0.61899999999999999</v>
      </c>
      <c r="Q52" s="1">
        <v>1.0029999999999999</v>
      </c>
      <c r="R52" s="1">
        <v>10.598000000000001</v>
      </c>
      <c r="S52" s="1">
        <v>1.1779999999999999</v>
      </c>
      <c r="T52" s="1">
        <v>0.52600000000000002</v>
      </c>
      <c r="V52" s="1" t="s">
        <v>21</v>
      </c>
      <c r="W52" s="1">
        <v>12</v>
      </c>
      <c r="X52" s="43">
        <v>7.72</v>
      </c>
      <c r="Y52" s="1">
        <v>4.28</v>
      </c>
      <c r="Z52" s="1">
        <v>1.49</v>
      </c>
      <c r="AA52" s="1">
        <v>4.28</v>
      </c>
      <c r="AB52" s="1">
        <v>21.391999999999999</v>
      </c>
      <c r="AC52" s="1">
        <v>2.3769999999999998</v>
      </c>
      <c r="AD52" s="1">
        <v>0.627</v>
      </c>
      <c r="AF52" s="1" t="s">
        <v>21</v>
      </c>
      <c r="AG52" s="1">
        <v>5</v>
      </c>
      <c r="AH52" s="43">
        <v>4.5010000000000003</v>
      </c>
      <c r="AI52" s="1">
        <v>0.499</v>
      </c>
      <c r="AJ52" s="1">
        <v>1.706</v>
      </c>
      <c r="AK52" s="1">
        <v>0.499</v>
      </c>
      <c r="AL52" s="1">
        <v>11.893000000000001</v>
      </c>
      <c r="AM52" s="1">
        <v>1.321</v>
      </c>
      <c r="AN52" s="1">
        <v>1.2909999999999999</v>
      </c>
      <c r="AP52" s="1" t="s">
        <v>21</v>
      </c>
      <c r="AQ52" s="1">
        <v>3</v>
      </c>
      <c r="AR52" s="43">
        <v>5.4660000000000002</v>
      </c>
      <c r="AS52" s="1">
        <v>-2.4660000000000002</v>
      </c>
      <c r="AT52" s="1">
        <v>-0.48299999999999998</v>
      </c>
      <c r="AU52" s="1">
        <v>2.4660000000000002</v>
      </c>
      <c r="AV52" s="1">
        <v>19.359000000000002</v>
      </c>
      <c r="AW52" s="1">
        <v>2.1509999999999998</v>
      </c>
      <c r="AX52" s="1">
        <v>-0.224</v>
      </c>
      <c r="AZ52" s="1" t="s">
        <v>21</v>
      </c>
      <c r="BA52" s="1">
        <v>5</v>
      </c>
      <c r="BB52" s="43">
        <v>6.2549999999999999</v>
      </c>
      <c r="BC52" s="1">
        <v>-1.2549999999999999</v>
      </c>
      <c r="BD52" s="1">
        <v>-0.82199999999999995</v>
      </c>
      <c r="BE52" s="1">
        <v>1.2549999999999999</v>
      </c>
      <c r="BF52" s="1">
        <v>20.353000000000002</v>
      </c>
      <c r="BG52" s="1">
        <v>2.2610000000000001</v>
      </c>
      <c r="BH52" s="1">
        <v>-0.36299999999999999</v>
      </c>
      <c r="BJ52" s="1" t="s">
        <v>21</v>
      </c>
      <c r="BK52" s="1">
        <v>8</v>
      </c>
      <c r="BL52" s="43">
        <v>8.27</v>
      </c>
      <c r="BM52" s="1">
        <v>-0.27</v>
      </c>
      <c r="BN52" s="1">
        <v>2.86</v>
      </c>
      <c r="BO52" s="1">
        <v>0.27</v>
      </c>
      <c r="BP52" s="1">
        <v>14.73</v>
      </c>
      <c r="BQ52" s="1">
        <v>1.637</v>
      </c>
      <c r="BR52" s="1">
        <v>1.748</v>
      </c>
    </row>
    <row r="53" spans="2:70" x14ac:dyDescent="0.2">
      <c r="B53" s="1" t="s">
        <v>60</v>
      </c>
      <c r="C53" s="1">
        <v>5</v>
      </c>
      <c r="D53" s="43">
        <v>5.1269999999999998</v>
      </c>
      <c r="E53" s="1">
        <v>-0.127</v>
      </c>
      <c r="F53" s="1">
        <v>2.5059999999999998</v>
      </c>
      <c r="G53" s="1">
        <v>0.127</v>
      </c>
      <c r="H53" s="1">
        <v>12.837</v>
      </c>
      <c r="I53" s="1">
        <v>1.284</v>
      </c>
      <c r="J53" s="1">
        <v>1.952</v>
      </c>
      <c r="L53" s="1" t="s">
        <v>60</v>
      </c>
      <c r="M53" s="1">
        <v>2</v>
      </c>
      <c r="N53" s="43">
        <v>4.1050000000000004</v>
      </c>
      <c r="O53" s="1">
        <v>-2.105</v>
      </c>
      <c r="P53" s="1">
        <v>-1.486</v>
      </c>
      <c r="Q53" s="1">
        <v>2.105</v>
      </c>
      <c r="R53" s="1">
        <v>12.702999999999999</v>
      </c>
      <c r="S53" s="1">
        <v>1.27</v>
      </c>
      <c r="T53" s="1">
        <v>-1.17</v>
      </c>
      <c r="V53" s="1" t="s">
        <v>60</v>
      </c>
      <c r="W53" s="1">
        <v>8</v>
      </c>
      <c r="X53" s="43">
        <v>7.6079999999999997</v>
      </c>
      <c r="Y53" s="1">
        <v>0.39200000000000002</v>
      </c>
      <c r="Z53" s="1">
        <v>1.881</v>
      </c>
      <c r="AA53" s="1">
        <v>0.39200000000000002</v>
      </c>
      <c r="AB53" s="1">
        <v>21.783000000000001</v>
      </c>
      <c r="AC53" s="1">
        <v>2.1779999999999999</v>
      </c>
      <c r="AD53" s="1">
        <v>0.86399999999999999</v>
      </c>
      <c r="AF53" s="1" t="s">
        <v>60</v>
      </c>
      <c r="AG53" s="1">
        <v>5</v>
      </c>
      <c r="AH53" s="43">
        <v>4.3680000000000003</v>
      </c>
      <c r="AI53" s="1">
        <v>0.63200000000000001</v>
      </c>
      <c r="AJ53" s="1">
        <v>2.3380000000000001</v>
      </c>
      <c r="AK53" s="1">
        <v>0.63200000000000001</v>
      </c>
      <c r="AL53" s="1">
        <v>12.523999999999999</v>
      </c>
      <c r="AM53" s="1">
        <v>1.252</v>
      </c>
      <c r="AN53" s="1">
        <v>1.867</v>
      </c>
      <c r="AP53" s="1" t="s">
        <v>60</v>
      </c>
      <c r="AQ53" s="1">
        <v>5</v>
      </c>
      <c r="AR53" s="43">
        <v>5.319</v>
      </c>
      <c r="AS53" s="1">
        <v>-0.31900000000000001</v>
      </c>
      <c r="AT53" s="1">
        <v>-0.80200000000000005</v>
      </c>
      <c r="AU53" s="1">
        <v>0.31900000000000001</v>
      </c>
      <c r="AV53" s="1">
        <v>19.678000000000001</v>
      </c>
      <c r="AW53" s="1">
        <v>1.968</v>
      </c>
      <c r="AX53" s="1">
        <v>-0.40699999999999997</v>
      </c>
      <c r="AZ53" s="1" t="s">
        <v>60</v>
      </c>
      <c r="BA53" s="1">
        <v>5</v>
      </c>
      <c r="BB53" s="43">
        <v>6.157</v>
      </c>
      <c r="BC53" s="1">
        <v>-1.157</v>
      </c>
      <c r="BD53" s="1">
        <v>-1.9790000000000001</v>
      </c>
      <c r="BE53" s="1">
        <v>1.157</v>
      </c>
      <c r="BF53" s="1">
        <v>21.51</v>
      </c>
      <c r="BG53" s="1">
        <v>2.1509999999999998</v>
      </c>
      <c r="BH53" s="1">
        <v>-0.92</v>
      </c>
      <c r="BJ53" s="1" t="s">
        <v>60</v>
      </c>
      <c r="BK53" s="1">
        <v>5</v>
      </c>
      <c r="BL53" s="43">
        <v>7.9450000000000003</v>
      </c>
      <c r="BM53" s="1">
        <v>-2.9449999999999998</v>
      </c>
      <c r="BN53" s="1">
        <v>-8.5000000000000006E-2</v>
      </c>
      <c r="BO53" s="1">
        <v>2.9449999999999998</v>
      </c>
      <c r="BP53" s="1">
        <v>17.675000000000001</v>
      </c>
      <c r="BQ53" s="1">
        <v>1.7669999999999999</v>
      </c>
      <c r="BR53" s="1">
        <v>-4.8000000000000001E-2</v>
      </c>
    </row>
    <row r="54" spans="2:70" x14ac:dyDescent="0.2">
      <c r="B54" s="1" t="s">
        <v>23</v>
      </c>
      <c r="C54" s="1">
        <v>5</v>
      </c>
      <c r="D54" s="43">
        <v>5.2110000000000003</v>
      </c>
      <c r="E54" s="1">
        <v>-0.21099999999999999</v>
      </c>
      <c r="F54" s="1">
        <v>2.2949999999999999</v>
      </c>
      <c r="G54" s="1">
        <v>0.21099999999999999</v>
      </c>
      <c r="H54" s="1">
        <v>13.048</v>
      </c>
      <c r="I54" s="1">
        <v>1.1859999999999999</v>
      </c>
      <c r="J54" s="1">
        <v>1.9350000000000001</v>
      </c>
      <c r="L54" s="1" t="s">
        <v>23</v>
      </c>
      <c r="M54" s="1">
        <v>5</v>
      </c>
      <c r="N54" s="43">
        <v>4.2060000000000004</v>
      </c>
      <c r="O54" s="1">
        <v>0.79400000000000004</v>
      </c>
      <c r="P54" s="1">
        <v>-0.69199999999999995</v>
      </c>
      <c r="Q54" s="1">
        <v>0.79400000000000004</v>
      </c>
      <c r="R54" s="1">
        <v>13.497</v>
      </c>
      <c r="S54" s="1">
        <v>1.2270000000000001</v>
      </c>
      <c r="T54" s="1">
        <v>-0.56399999999999995</v>
      </c>
      <c r="V54" s="1" t="s">
        <v>23</v>
      </c>
      <c r="W54" s="1">
        <v>5</v>
      </c>
      <c r="X54" s="43">
        <v>7.4969999999999999</v>
      </c>
      <c r="Y54" s="1">
        <v>-2.4969999999999999</v>
      </c>
      <c r="Z54" s="1">
        <v>-0.61499999999999999</v>
      </c>
      <c r="AA54" s="1">
        <v>2.4969999999999999</v>
      </c>
      <c r="AB54" s="1">
        <v>24.28</v>
      </c>
      <c r="AC54" s="1">
        <v>2.2069999999999999</v>
      </c>
      <c r="AD54" s="1">
        <v>-0.27900000000000003</v>
      </c>
      <c r="AF54" s="1" t="s">
        <v>23</v>
      </c>
      <c r="AG54" s="1">
        <v>3</v>
      </c>
      <c r="AH54" s="43">
        <v>4.2350000000000003</v>
      </c>
      <c r="AI54" s="1">
        <v>-1.2350000000000001</v>
      </c>
      <c r="AJ54" s="1">
        <v>1.103</v>
      </c>
      <c r="AK54" s="1">
        <v>1.2350000000000001</v>
      </c>
      <c r="AL54" s="1">
        <v>13.76</v>
      </c>
      <c r="AM54" s="1">
        <v>1.2509999999999999</v>
      </c>
      <c r="AN54" s="1">
        <v>0.88100000000000001</v>
      </c>
      <c r="AP54" s="1" t="s">
        <v>23</v>
      </c>
      <c r="AQ54" s="1">
        <v>8</v>
      </c>
      <c r="AR54" s="43">
        <v>5.1719999999999997</v>
      </c>
      <c r="AS54" s="1">
        <v>2.8279999999999998</v>
      </c>
      <c r="AT54" s="1">
        <v>2.0259999999999998</v>
      </c>
      <c r="AU54" s="1">
        <v>2.8279999999999998</v>
      </c>
      <c r="AV54" s="1">
        <v>22.506</v>
      </c>
      <c r="AW54" s="1">
        <v>2.0459999999999998</v>
      </c>
      <c r="AX54" s="1">
        <v>0.99</v>
      </c>
      <c r="AZ54" s="1" t="s">
        <v>23</v>
      </c>
      <c r="BA54" s="1">
        <v>6</v>
      </c>
      <c r="BB54" s="43">
        <v>6.0590000000000002</v>
      </c>
      <c r="BC54" s="1">
        <v>-5.8999999999999997E-2</v>
      </c>
      <c r="BD54" s="1">
        <v>-2.0379999999999998</v>
      </c>
      <c r="BE54" s="1">
        <v>5.8999999999999997E-2</v>
      </c>
      <c r="BF54" s="1">
        <v>21.57</v>
      </c>
      <c r="BG54" s="1">
        <v>1.9610000000000001</v>
      </c>
      <c r="BH54" s="1">
        <v>-1.04</v>
      </c>
      <c r="BJ54" s="1" t="s">
        <v>23</v>
      </c>
      <c r="BK54" s="1">
        <v>5</v>
      </c>
      <c r="BL54" s="43">
        <v>7.62</v>
      </c>
      <c r="BM54" s="1">
        <v>-2.62</v>
      </c>
      <c r="BN54" s="1">
        <v>-2.7050000000000001</v>
      </c>
      <c r="BO54" s="1">
        <v>2.62</v>
      </c>
      <c r="BP54" s="1">
        <v>20.295000000000002</v>
      </c>
      <c r="BQ54" s="1">
        <v>1.845</v>
      </c>
      <c r="BR54" s="1">
        <v>-1.466</v>
      </c>
    </row>
    <row r="55" spans="2:70" x14ac:dyDescent="0.2">
      <c r="B55" s="1" t="s">
        <v>59</v>
      </c>
      <c r="C55" s="1">
        <v>3</v>
      </c>
      <c r="D55" s="43">
        <v>5.2949999999999999</v>
      </c>
      <c r="E55" s="1">
        <v>-2.2949999999999999</v>
      </c>
      <c r="F55" s="1">
        <v>0</v>
      </c>
      <c r="G55" s="1">
        <v>2.2949999999999999</v>
      </c>
      <c r="H55" s="1">
        <v>15.343</v>
      </c>
      <c r="I55" s="1">
        <v>1.2789999999999999</v>
      </c>
      <c r="J55" s="1">
        <v>0</v>
      </c>
      <c r="L55" s="1" t="s">
        <v>59</v>
      </c>
      <c r="M55" s="1">
        <v>5</v>
      </c>
      <c r="N55" s="43">
        <v>4.3079999999999998</v>
      </c>
      <c r="O55" s="1">
        <v>0.69199999999999995</v>
      </c>
      <c r="P55" s="1">
        <v>0</v>
      </c>
      <c r="Q55" s="1">
        <v>0.69199999999999995</v>
      </c>
      <c r="R55" s="1">
        <v>14.189</v>
      </c>
      <c r="S55" s="1">
        <v>1.1819999999999999</v>
      </c>
      <c r="T55" s="1">
        <v>0</v>
      </c>
      <c r="V55" s="1" t="s">
        <v>59</v>
      </c>
      <c r="W55" s="1">
        <v>8</v>
      </c>
      <c r="X55" s="43">
        <v>7.3849999999999998</v>
      </c>
      <c r="Y55" s="1">
        <v>0.61499999999999999</v>
      </c>
      <c r="Z55" s="1">
        <v>0</v>
      </c>
      <c r="AA55" s="1">
        <v>0.61499999999999999</v>
      </c>
      <c r="AB55" s="1">
        <v>24.895</v>
      </c>
      <c r="AC55" s="1">
        <v>2.0750000000000002</v>
      </c>
      <c r="AD55" s="1">
        <v>0</v>
      </c>
      <c r="AF55" s="1" t="s">
        <v>59</v>
      </c>
      <c r="AG55" s="1">
        <v>3</v>
      </c>
      <c r="AH55" s="43">
        <v>4.1029999999999998</v>
      </c>
      <c r="AI55" s="1">
        <v>-1.103</v>
      </c>
      <c r="AJ55" s="1">
        <v>0</v>
      </c>
      <c r="AK55" s="1">
        <v>1.103</v>
      </c>
      <c r="AL55" s="1">
        <v>14.862</v>
      </c>
      <c r="AM55" s="1">
        <v>1.2390000000000001</v>
      </c>
      <c r="AN55" s="1">
        <v>0</v>
      </c>
      <c r="AP55" s="1" t="s">
        <v>59</v>
      </c>
      <c r="AQ55" s="1">
        <v>3</v>
      </c>
      <c r="AR55" s="43">
        <v>5.0259999999999998</v>
      </c>
      <c r="AS55" s="1">
        <v>-2.0259999999999998</v>
      </c>
      <c r="AT55" s="1">
        <v>0</v>
      </c>
      <c r="AU55" s="1">
        <v>2.0259999999999998</v>
      </c>
      <c r="AV55" s="1">
        <v>24.530999999999999</v>
      </c>
      <c r="AW55" s="1">
        <v>2.044</v>
      </c>
      <c r="AX55" s="1">
        <v>0</v>
      </c>
      <c r="AZ55" s="1" t="s">
        <v>59</v>
      </c>
      <c r="BA55" s="1">
        <v>8</v>
      </c>
      <c r="BB55" s="43">
        <v>5.9619999999999997</v>
      </c>
      <c r="BC55" s="1">
        <v>2.0379999999999998</v>
      </c>
      <c r="BD55" s="1">
        <v>0</v>
      </c>
      <c r="BE55" s="1">
        <v>2.0379999999999998</v>
      </c>
      <c r="BF55" s="1">
        <v>23.608000000000001</v>
      </c>
      <c r="BG55" s="1">
        <v>1.9670000000000001</v>
      </c>
      <c r="BH55" s="1">
        <v>0</v>
      </c>
      <c r="BJ55" s="1" t="s">
        <v>59</v>
      </c>
      <c r="BK55" s="1">
        <v>10</v>
      </c>
      <c r="BL55" s="43">
        <v>7.2949999999999999</v>
      </c>
      <c r="BM55" s="1">
        <v>2.7050000000000001</v>
      </c>
      <c r="BN55" s="1">
        <v>0</v>
      </c>
      <c r="BO55" s="1">
        <v>2.7050000000000001</v>
      </c>
      <c r="BP55" s="1">
        <v>23</v>
      </c>
      <c r="BQ55" s="1">
        <v>1.917</v>
      </c>
      <c r="BR55" s="1">
        <v>0</v>
      </c>
    </row>
    <row r="56" spans="2:70" x14ac:dyDescent="0.2">
      <c r="D56" s="43">
        <f>SUM(D44:D55)</f>
        <v>58</v>
      </c>
      <c r="N56" s="43">
        <f>SUM(N44:N55)</f>
        <v>45.000000000000007</v>
      </c>
      <c r="X56" s="43">
        <f>SUM(X44:X55)</f>
        <v>96</v>
      </c>
      <c r="AH56" s="43">
        <f>SUM(AH44:AH55)</f>
        <v>58.000000000000007</v>
      </c>
      <c r="AR56" s="43">
        <f>SUM(AR44:AR55)</f>
        <v>69.998999999999995</v>
      </c>
      <c r="BB56" s="43">
        <f>SUM(BB44:BB55)</f>
        <v>78</v>
      </c>
      <c r="BL56" s="43">
        <f>SUM(BL44:BL55)</f>
        <v>109.00000000000001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CC883-0C3D-4B86-B2CB-DFFAE5B7D055}">
  <dimension ref="B3:AI135"/>
  <sheetViews>
    <sheetView workbookViewId="0">
      <selection activeCell="G21" sqref="G21"/>
    </sheetView>
  </sheetViews>
  <sheetFormatPr defaultRowHeight="12" x14ac:dyDescent="0.2"/>
  <cols>
    <col min="1" max="16384" width="9.140625" style="44"/>
  </cols>
  <sheetData>
    <row r="3" spans="2:21" x14ac:dyDescent="0.2">
      <c r="B3" s="44" t="s">
        <v>151</v>
      </c>
    </row>
    <row r="4" spans="2:21" x14ac:dyDescent="0.2">
      <c r="B4" s="44" t="s">
        <v>83</v>
      </c>
      <c r="E4" s="44" t="s">
        <v>82</v>
      </c>
      <c r="H4" s="44" t="s">
        <v>81</v>
      </c>
      <c r="K4" s="44" t="s">
        <v>80</v>
      </c>
      <c r="N4" s="44" t="s">
        <v>79</v>
      </c>
      <c r="Q4" s="44" t="s">
        <v>78</v>
      </c>
      <c r="T4" s="44" t="s">
        <v>77</v>
      </c>
    </row>
    <row r="5" spans="2:21" x14ac:dyDescent="0.2">
      <c r="B5" s="44" t="s">
        <v>112</v>
      </c>
      <c r="C5" s="44" t="s">
        <v>111</v>
      </c>
      <c r="E5" s="44" t="s">
        <v>112</v>
      </c>
      <c r="F5" s="44" t="s">
        <v>111</v>
      </c>
      <c r="H5" s="44" t="s">
        <v>112</v>
      </c>
      <c r="I5" s="44" t="s">
        <v>111</v>
      </c>
      <c r="K5" s="44" t="s">
        <v>112</v>
      </c>
      <c r="L5" s="44" t="s">
        <v>111</v>
      </c>
      <c r="N5" s="44" t="s">
        <v>112</v>
      </c>
      <c r="O5" s="44" t="s">
        <v>111</v>
      </c>
      <c r="Q5" s="44" t="s">
        <v>112</v>
      </c>
      <c r="R5" s="44" t="s">
        <v>111</v>
      </c>
      <c r="T5" s="44" t="s">
        <v>112</v>
      </c>
      <c r="U5" s="44" t="s">
        <v>111</v>
      </c>
    </row>
    <row r="6" spans="2:21" x14ac:dyDescent="0.2">
      <c r="B6" s="44" t="s">
        <v>109</v>
      </c>
      <c r="E6" s="44" t="s">
        <v>109</v>
      </c>
      <c r="H6" s="44" t="s">
        <v>109</v>
      </c>
      <c r="K6" s="44" t="s">
        <v>109</v>
      </c>
      <c r="N6" s="44" t="s">
        <v>109</v>
      </c>
      <c r="Q6" s="44" t="s">
        <v>109</v>
      </c>
      <c r="T6" s="44" t="s">
        <v>109</v>
      </c>
    </row>
    <row r="7" spans="2:21" x14ac:dyDescent="0.2">
      <c r="B7" s="44" t="s">
        <v>108</v>
      </c>
      <c r="C7" s="44">
        <v>-0.1</v>
      </c>
      <c r="E7" s="44" t="s">
        <v>108</v>
      </c>
      <c r="F7" s="44">
        <v>0.1</v>
      </c>
      <c r="H7" s="44" t="s">
        <v>108</v>
      </c>
      <c r="I7" s="44">
        <v>-0.9</v>
      </c>
      <c r="K7" s="44" t="s">
        <v>108</v>
      </c>
      <c r="L7" s="44">
        <v>1.1000000000000001</v>
      </c>
      <c r="N7" s="44" t="s">
        <v>108</v>
      </c>
      <c r="O7" s="44">
        <v>-0.35</v>
      </c>
      <c r="Q7" s="44" t="s">
        <v>108</v>
      </c>
      <c r="R7" s="44">
        <v>-1.1000000000000001</v>
      </c>
      <c r="T7" s="44" t="s">
        <v>108</v>
      </c>
      <c r="U7" s="44">
        <v>0.4</v>
      </c>
    </row>
    <row r="8" spans="2:21" x14ac:dyDescent="0.2">
      <c r="B8" s="44" t="s">
        <v>107</v>
      </c>
      <c r="C8" s="44">
        <v>7.3</v>
      </c>
      <c r="E8" s="44" t="s">
        <v>107</v>
      </c>
      <c r="F8" s="44">
        <v>4.5999999999999996</v>
      </c>
      <c r="H8" s="44" t="s">
        <v>107</v>
      </c>
      <c r="I8" s="44">
        <v>5.7</v>
      </c>
      <c r="K8" s="44" t="s">
        <v>107</v>
      </c>
      <c r="L8" s="44">
        <v>5</v>
      </c>
      <c r="N8" s="44" t="s">
        <v>107</v>
      </c>
      <c r="O8" s="44">
        <v>5.55</v>
      </c>
      <c r="Q8" s="44" t="s">
        <v>107</v>
      </c>
      <c r="R8" s="44">
        <v>4</v>
      </c>
      <c r="T8" s="44" t="s">
        <v>107</v>
      </c>
      <c r="U8" s="44">
        <v>5.8</v>
      </c>
    </row>
    <row r="9" spans="2:21" x14ac:dyDescent="0.2">
      <c r="B9" s="44" t="s">
        <v>106</v>
      </c>
      <c r="C9" s="44">
        <v>72.7</v>
      </c>
      <c r="E9" s="44" t="s">
        <v>106</v>
      </c>
      <c r="F9" s="44">
        <v>29.8</v>
      </c>
      <c r="H9" s="44" t="s">
        <v>106</v>
      </c>
      <c r="I9" s="44">
        <v>42.1</v>
      </c>
      <c r="K9" s="44" t="s">
        <v>106</v>
      </c>
      <c r="L9" s="44">
        <v>40.6</v>
      </c>
      <c r="N9" s="44" t="s">
        <v>106</v>
      </c>
      <c r="O9" s="44">
        <v>35.729999999999997</v>
      </c>
      <c r="Q9" s="44" t="s">
        <v>106</v>
      </c>
      <c r="R9" s="44">
        <v>24.35</v>
      </c>
      <c r="T9" s="44" t="s">
        <v>106</v>
      </c>
      <c r="U9" s="44">
        <v>51.3</v>
      </c>
    </row>
    <row r="10" spans="2:21" x14ac:dyDescent="0.2">
      <c r="B10" s="44" t="s">
        <v>148</v>
      </c>
      <c r="C10" s="44">
        <v>9.5299999999999994</v>
      </c>
      <c r="E10" s="44" t="s">
        <v>148</v>
      </c>
      <c r="F10" s="44">
        <v>6.1</v>
      </c>
      <c r="H10" s="44" t="s">
        <v>148</v>
      </c>
      <c r="I10" s="44">
        <v>7.25</v>
      </c>
      <c r="K10" s="44" t="s">
        <v>148</v>
      </c>
      <c r="L10" s="44">
        <v>7.12</v>
      </c>
      <c r="N10" s="44" t="s">
        <v>148</v>
      </c>
      <c r="O10" s="44">
        <v>6.68</v>
      </c>
      <c r="Q10" s="44" t="s">
        <v>148</v>
      </c>
      <c r="R10" s="44">
        <v>5.52</v>
      </c>
      <c r="T10" s="44" t="s">
        <v>148</v>
      </c>
      <c r="U10" s="44">
        <v>8.01</v>
      </c>
    </row>
    <row r="11" spans="2:21" x14ac:dyDescent="0.2">
      <c r="B11" s="44" t="s">
        <v>104</v>
      </c>
      <c r="C11" s="46">
        <v>0.45450000000000002</v>
      </c>
      <c r="E11" s="44" t="s">
        <v>104</v>
      </c>
      <c r="F11" s="46">
        <v>0.2399</v>
      </c>
      <c r="H11" s="44" t="s">
        <v>104</v>
      </c>
      <c r="I11" s="46">
        <v>0.3367</v>
      </c>
      <c r="K11" s="44" t="s">
        <v>104</v>
      </c>
      <c r="L11" s="46">
        <v>0.27329999999999999</v>
      </c>
      <c r="N11" s="44" t="s">
        <v>104</v>
      </c>
      <c r="O11" s="46">
        <v>0.29580000000000001</v>
      </c>
      <c r="Q11" s="44" t="s">
        <v>104</v>
      </c>
      <c r="R11" s="46">
        <v>0.25600000000000001</v>
      </c>
      <c r="T11" s="44" t="s">
        <v>104</v>
      </c>
      <c r="U11" s="46">
        <v>0.33050000000000002</v>
      </c>
    </row>
    <row r="12" spans="2:21" x14ac:dyDescent="0.2">
      <c r="B12" s="44" t="s">
        <v>75</v>
      </c>
      <c r="E12" s="44" t="s">
        <v>75</v>
      </c>
      <c r="H12" s="44" t="s">
        <v>75</v>
      </c>
      <c r="K12" s="44" t="s">
        <v>75</v>
      </c>
      <c r="N12" s="44" t="s">
        <v>75</v>
      </c>
      <c r="Q12" s="44" t="s">
        <v>75</v>
      </c>
      <c r="T12" s="44" t="s">
        <v>75</v>
      </c>
    </row>
    <row r="13" spans="2:21" x14ac:dyDescent="0.2">
      <c r="B13" s="44" t="s">
        <v>143</v>
      </c>
      <c r="C13" s="44">
        <v>24</v>
      </c>
      <c r="E13" s="44" t="s">
        <v>143</v>
      </c>
      <c r="F13" s="44">
        <v>25</v>
      </c>
      <c r="H13" s="44" t="s">
        <v>143</v>
      </c>
      <c r="I13" s="44">
        <v>15.5</v>
      </c>
      <c r="K13" s="44" t="s">
        <v>143</v>
      </c>
      <c r="L13" s="44">
        <v>23.5</v>
      </c>
      <c r="N13" s="44" t="s">
        <v>143</v>
      </c>
      <c r="O13" s="44">
        <v>16</v>
      </c>
      <c r="Q13" s="44" t="s">
        <v>143</v>
      </c>
      <c r="R13" s="44">
        <v>14</v>
      </c>
      <c r="T13" s="44" t="s">
        <v>143</v>
      </c>
      <c r="U13" s="44">
        <v>23</v>
      </c>
    </row>
    <row r="16" spans="2:21" x14ac:dyDescent="0.2">
      <c r="B16" s="44" t="s">
        <v>150</v>
      </c>
    </row>
    <row r="17" spans="2:21" x14ac:dyDescent="0.2">
      <c r="B17" s="44" t="s">
        <v>83</v>
      </c>
      <c r="E17" s="44" t="s">
        <v>82</v>
      </c>
      <c r="H17" s="44" t="s">
        <v>81</v>
      </c>
      <c r="K17" s="44" t="s">
        <v>80</v>
      </c>
      <c r="N17" s="44" t="s">
        <v>79</v>
      </c>
      <c r="Q17" s="44" t="s">
        <v>78</v>
      </c>
      <c r="T17" s="44" t="s">
        <v>77</v>
      </c>
    </row>
    <row r="18" spans="2:21" x14ac:dyDescent="0.2">
      <c r="B18" s="44" t="s">
        <v>112</v>
      </c>
      <c r="C18" s="44" t="s">
        <v>111</v>
      </c>
      <c r="E18" s="44" t="s">
        <v>112</v>
      </c>
      <c r="F18" s="44" t="s">
        <v>111</v>
      </c>
      <c r="H18" s="44" t="s">
        <v>112</v>
      </c>
      <c r="I18" s="44" t="s">
        <v>111</v>
      </c>
      <c r="K18" s="44" t="s">
        <v>112</v>
      </c>
      <c r="L18" s="44" t="s">
        <v>111</v>
      </c>
      <c r="N18" s="44" t="s">
        <v>112</v>
      </c>
      <c r="O18" s="44" t="s">
        <v>111</v>
      </c>
      <c r="Q18" s="44" t="s">
        <v>112</v>
      </c>
      <c r="R18" s="44" t="s">
        <v>111</v>
      </c>
      <c r="T18" s="44" t="s">
        <v>112</v>
      </c>
      <c r="U18" s="44" t="s">
        <v>111</v>
      </c>
    </row>
    <row r="19" spans="2:21" x14ac:dyDescent="0.2">
      <c r="B19" s="44" t="s">
        <v>109</v>
      </c>
      <c r="E19" s="44" t="s">
        <v>109</v>
      </c>
      <c r="H19" s="44" t="s">
        <v>109</v>
      </c>
      <c r="K19" s="44" t="s">
        <v>109</v>
      </c>
      <c r="N19" s="44" t="s">
        <v>109</v>
      </c>
      <c r="Q19" s="44" t="s">
        <v>109</v>
      </c>
      <c r="T19" s="44" t="s">
        <v>109</v>
      </c>
    </row>
    <row r="20" spans="2:21" x14ac:dyDescent="0.2">
      <c r="B20" s="44" t="s">
        <v>108</v>
      </c>
      <c r="C20" s="44">
        <v>0</v>
      </c>
      <c r="E20" s="44" t="s">
        <v>108</v>
      </c>
      <c r="F20" s="44">
        <v>-0.95</v>
      </c>
      <c r="H20" s="44" t="s">
        <v>108</v>
      </c>
      <c r="I20" s="44">
        <v>-0.7</v>
      </c>
      <c r="K20" s="44" t="s">
        <v>108</v>
      </c>
      <c r="L20" s="44">
        <v>-1.05</v>
      </c>
      <c r="N20" s="44" t="s">
        <v>108</v>
      </c>
      <c r="O20" s="44">
        <v>-0.1</v>
      </c>
      <c r="Q20" s="44" t="s">
        <v>108</v>
      </c>
      <c r="R20" s="44">
        <v>0.9</v>
      </c>
      <c r="T20" s="44" t="s">
        <v>108</v>
      </c>
      <c r="U20" s="44">
        <v>1.05</v>
      </c>
    </row>
    <row r="21" spans="2:21" x14ac:dyDescent="0.2">
      <c r="B21" s="44" t="s">
        <v>107</v>
      </c>
      <c r="C21" s="44">
        <v>5.7</v>
      </c>
      <c r="E21" s="44" t="s">
        <v>107</v>
      </c>
      <c r="F21" s="44">
        <v>5.65</v>
      </c>
      <c r="H21" s="44" t="s">
        <v>107</v>
      </c>
      <c r="I21" s="44">
        <v>6.1</v>
      </c>
      <c r="K21" s="44" t="s">
        <v>107</v>
      </c>
      <c r="L21" s="44">
        <v>5.25</v>
      </c>
      <c r="N21" s="44" t="s">
        <v>107</v>
      </c>
      <c r="O21" s="44">
        <v>5.7</v>
      </c>
      <c r="Q21" s="44" t="s">
        <v>107</v>
      </c>
      <c r="R21" s="44">
        <v>3.9</v>
      </c>
      <c r="T21" s="44" t="s">
        <v>107</v>
      </c>
      <c r="U21" s="44">
        <v>5.65</v>
      </c>
    </row>
    <row r="22" spans="2:21" x14ac:dyDescent="0.2">
      <c r="B22" s="44" t="s">
        <v>106</v>
      </c>
      <c r="C22" s="44">
        <v>44.5</v>
      </c>
      <c r="E22" s="44" t="s">
        <v>106</v>
      </c>
      <c r="F22" s="44">
        <v>43.93</v>
      </c>
      <c r="H22" s="44" t="s">
        <v>106</v>
      </c>
      <c r="I22" s="44">
        <v>54.8</v>
      </c>
      <c r="K22" s="44" t="s">
        <v>106</v>
      </c>
      <c r="L22" s="44">
        <v>39.68</v>
      </c>
      <c r="N22" s="44" t="s">
        <v>106</v>
      </c>
      <c r="O22" s="44">
        <v>45.3</v>
      </c>
      <c r="Q22" s="44" t="s">
        <v>106</v>
      </c>
      <c r="R22" s="44">
        <v>17.3</v>
      </c>
      <c r="T22" s="44" t="s">
        <v>106</v>
      </c>
      <c r="U22" s="44">
        <v>42.48</v>
      </c>
    </row>
    <row r="23" spans="2:21" x14ac:dyDescent="0.2">
      <c r="B23" s="44" t="s">
        <v>148</v>
      </c>
      <c r="C23" s="44">
        <v>7.46</v>
      </c>
      <c r="E23" s="44" t="s">
        <v>148</v>
      </c>
      <c r="F23" s="44">
        <v>7.41</v>
      </c>
      <c r="H23" s="44" t="s">
        <v>148</v>
      </c>
      <c r="I23" s="44">
        <v>8.2799999999999994</v>
      </c>
      <c r="K23" s="44" t="s">
        <v>148</v>
      </c>
      <c r="L23" s="44">
        <v>7.04</v>
      </c>
      <c r="N23" s="44" t="s">
        <v>148</v>
      </c>
      <c r="O23" s="44">
        <v>7.52</v>
      </c>
      <c r="Q23" s="44" t="s">
        <v>148</v>
      </c>
      <c r="R23" s="44">
        <v>4.6500000000000004</v>
      </c>
      <c r="T23" s="44" t="s">
        <v>148</v>
      </c>
      <c r="U23" s="44">
        <v>7.29</v>
      </c>
    </row>
    <row r="24" spans="2:21" x14ac:dyDescent="0.2">
      <c r="B24" s="44" t="s">
        <v>104</v>
      </c>
      <c r="C24" s="46">
        <v>0.3805</v>
      </c>
      <c r="E24" s="44" t="s">
        <v>104</v>
      </c>
      <c r="F24" s="46">
        <v>0.4829</v>
      </c>
      <c r="H24" s="44" t="s">
        <v>104</v>
      </c>
      <c r="I24" s="46">
        <v>0.42899999999999999</v>
      </c>
      <c r="K24" s="44" t="s">
        <v>104</v>
      </c>
      <c r="L24" s="46">
        <v>0.50370000000000004</v>
      </c>
      <c r="N24" s="44" t="s">
        <v>104</v>
      </c>
      <c r="O24" s="46">
        <v>0.39460000000000001</v>
      </c>
      <c r="Q24" s="44" t="s">
        <v>104</v>
      </c>
      <c r="R24" s="46">
        <v>0.2424</v>
      </c>
      <c r="T24" s="44" t="s">
        <v>104</v>
      </c>
      <c r="U24" s="46">
        <v>0.36830000000000002</v>
      </c>
    </row>
    <row r="25" spans="2:21" x14ac:dyDescent="0.2">
      <c r="B25" s="44" t="s">
        <v>75</v>
      </c>
      <c r="E25" s="44" t="s">
        <v>75</v>
      </c>
      <c r="H25" s="44" t="s">
        <v>75</v>
      </c>
      <c r="K25" s="44" t="s">
        <v>75</v>
      </c>
      <c r="N25" s="44" t="s">
        <v>75</v>
      </c>
      <c r="Q25" s="44" t="s">
        <v>75</v>
      </c>
      <c r="T25" s="44" t="s">
        <v>75</v>
      </c>
    </row>
    <row r="26" spans="2:21" x14ac:dyDescent="0.2">
      <c r="B26" s="44" t="s">
        <v>143</v>
      </c>
      <c r="C26" s="44">
        <v>20</v>
      </c>
      <c r="E26" s="44" t="s">
        <v>143</v>
      </c>
      <c r="F26" s="44">
        <v>14</v>
      </c>
      <c r="H26" s="44" t="s">
        <v>143</v>
      </c>
      <c r="I26" s="44">
        <v>18</v>
      </c>
      <c r="K26" s="44" t="s">
        <v>143</v>
      </c>
      <c r="L26" s="44">
        <v>6.5</v>
      </c>
      <c r="N26" s="44" t="s">
        <v>143</v>
      </c>
      <c r="O26" s="44">
        <v>15</v>
      </c>
      <c r="Q26" s="44" t="s">
        <v>143</v>
      </c>
      <c r="R26" s="44">
        <v>16</v>
      </c>
      <c r="T26" s="44" t="s">
        <v>143</v>
      </c>
      <c r="U26" s="44">
        <v>20</v>
      </c>
    </row>
    <row r="29" spans="2:21" x14ac:dyDescent="0.2">
      <c r="B29" s="44" t="s">
        <v>149</v>
      </c>
    </row>
    <row r="30" spans="2:21" x14ac:dyDescent="0.2">
      <c r="B30" s="44" t="s">
        <v>83</v>
      </c>
      <c r="E30" s="44" t="s">
        <v>82</v>
      </c>
      <c r="H30" s="44" t="s">
        <v>81</v>
      </c>
      <c r="K30" s="44" t="s">
        <v>80</v>
      </c>
      <c r="N30" s="44" t="s">
        <v>79</v>
      </c>
      <c r="Q30" s="44" t="s">
        <v>78</v>
      </c>
      <c r="T30" s="44" t="s">
        <v>77</v>
      </c>
    </row>
    <row r="31" spans="2:21" x14ac:dyDescent="0.2">
      <c r="B31" s="44" t="s">
        <v>112</v>
      </c>
      <c r="C31" s="44" t="s">
        <v>111</v>
      </c>
      <c r="E31" s="44" t="s">
        <v>112</v>
      </c>
      <c r="F31" s="44" t="s">
        <v>111</v>
      </c>
      <c r="H31" s="44" t="s">
        <v>112</v>
      </c>
      <c r="I31" s="44" t="s">
        <v>111</v>
      </c>
      <c r="K31" s="44" t="s">
        <v>112</v>
      </c>
      <c r="L31" s="44" t="s">
        <v>111</v>
      </c>
      <c r="N31" s="44" t="s">
        <v>112</v>
      </c>
      <c r="O31" s="44" t="s">
        <v>111</v>
      </c>
      <c r="Q31" s="44" t="s">
        <v>112</v>
      </c>
      <c r="R31" s="44" t="s">
        <v>111</v>
      </c>
      <c r="T31" s="44" t="s">
        <v>112</v>
      </c>
      <c r="U31" s="44" t="s">
        <v>111</v>
      </c>
    </row>
    <row r="32" spans="2:21" x14ac:dyDescent="0.2">
      <c r="B32" s="44" t="s">
        <v>109</v>
      </c>
      <c r="E32" s="44" t="s">
        <v>109</v>
      </c>
      <c r="H32" s="44" t="s">
        <v>109</v>
      </c>
      <c r="K32" s="44" t="s">
        <v>109</v>
      </c>
      <c r="N32" s="44" t="s">
        <v>109</v>
      </c>
      <c r="Q32" s="44" t="s">
        <v>109</v>
      </c>
      <c r="T32" s="44" t="s">
        <v>109</v>
      </c>
    </row>
    <row r="33" spans="2:21" x14ac:dyDescent="0.2">
      <c r="B33" s="44" t="s">
        <v>108</v>
      </c>
      <c r="C33" s="44">
        <v>0.25</v>
      </c>
      <c r="E33" s="44" t="s">
        <v>108</v>
      </c>
      <c r="F33" s="44">
        <v>0.4</v>
      </c>
      <c r="H33" s="44" t="s">
        <v>108</v>
      </c>
      <c r="I33" s="44">
        <v>-1.1000000000000001</v>
      </c>
      <c r="K33" s="44" t="s">
        <v>108</v>
      </c>
      <c r="L33" s="44">
        <v>-0.05</v>
      </c>
      <c r="N33" s="44" t="s">
        <v>108</v>
      </c>
      <c r="O33" s="44">
        <v>0.2</v>
      </c>
      <c r="Q33" s="44" t="s">
        <v>108</v>
      </c>
      <c r="R33" s="44">
        <v>0.05</v>
      </c>
      <c r="T33" s="44" t="s">
        <v>108</v>
      </c>
      <c r="U33" s="44">
        <v>0.05</v>
      </c>
    </row>
    <row r="34" spans="2:21" x14ac:dyDescent="0.2">
      <c r="B34" s="44" t="s">
        <v>107</v>
      </c>
      <c r="C34" s="44">
        <v>5.85</v>
      </c>
      <c r="E34" s="44" t="s">
        <v>107</v>
      </c>
      <c r="F34" s="44">
        <v>4.5</v>
      </c>
      <c r="H34" s="44" t="s">
        <v>107</v>
      </c>
      <c r="I34" s="44">
        <v>5.4</v>
      </c>
      <c r="K34" s="44" t="s">
        <v>107</v>
      </c>
      <c r="L34" s="44">
        <v>4.8499999999999996</v>
      </c>
      <c r="N34" s="44" t="s">
        <v>107</v>
      </c>
      <c r="O34" s="44">
        <v>4.7</v>
      </c>
      <c r="Q34" s="44" t="s">
        <v>107</v>
      </c>
      <c r="R34" s="44">
        <v>4.6500000000000004</v>
      </c>
      <c r="T34" s="44" t="s">
        <v>107</v>
      </c>
      <c r="U34" s="44">
        <v>3.65</v>
      </c>
    </row>
    <row r="35" spans="2:21" x14ac:dyDescent="0.2">
      <c r="B35" s="44" t="s">
        <v>106</v>
      </c>
      <c r="C35" s="44">
        <v>41.58</v>
      </c>
      <c r="E35" s="44" t="s">
        <v>106</v>
      </c>
      <c r="F35" s="44">
        <v>32.200000000000003</v>
      </c>
      <c r="H35" s="44" t="s">
        <v>106</v>
      </c>
      <c r="I35" s="44">
        <v>41.05</v>
      </c>
      <c r="K35" s="44" t="s">
        <v>106</v>
      </c>
      <c r="L35" s="44">
        <v>37.630000000000003</v>
      </c>
      <c r="N35" s="44" t="s">
        <v>106</v>
      </c>
      <c r="O35" s="44">
        <v>29.15</v>
      </c>
      <c r="Q35" s="44" t="s">
        <v>106</v>
      </c>
      <c r="R35" s="44">
        <v>31.13</v>
      </c>
      <c r="T35" s="44" t="s">
        <v>106</v>
      </c>
      <c r="U35" s="44">
        <v>21.78</v>
      </c>
    </row>
    <row r="36" spans="2:21" x14ac:dyDescent="0.2">
      <c r="B36" s="44" t="s">
        <v>148</v>
      </c>
      <c r="C36" s="44">
        <v>7.21</v>
      </c>
      <c r="E36" s="44" t="s">
        <v>148</v>
      </c>
      <c r="F36" s="44">
        <v>6.34</v>
      </c>
      <c r="H36" s="44" t="s">
        <v>148</v>
      </c>
      <c r="I36" s="44">
        <v>7.16</v>
      </c>
      <c r="K36" s="44" t="s">
        <v>148</v>
      </c>
      <c r="L36" s="44">
        <v>6.86</v>
      </c>
      <c r="N36" s="44" t="s">
        <v>148</v>
      </c>
      <c r="O36" s="44">
        <v>6.04</v>
      </c>
      <c r="Q36" s="44" t="s">
        <v>148</v>
      </c>
      <c r="R36" s="44">
        <v>6.24</v>
      </c>
      <c r="T36" s="44" t="s">
        <v>148</v>
      </c>
      <c r="U36" s="44">
        <v>5.22</v>
      </c>
    </row>
    <row r="37" spans="2:21" x14ac:dyDescent="0.2">
      <c r="B37" s="44" t="s">
        <v>104</v>
      </c>
      <c r="C37" s="46">
        <v>0.49609999999999999</v>
      </c>
      <c r="E37" s="44" t="s">
        <v>104</v>
      </c>
      <c r="F37" s="47">
        <v>0.3</v>
      </c>
      <c r="H37" s="44" t="s">
        <v>104</v>
      </c>
      <c r="I37" s="47">
        <v>0.57999999999999996</v>
      </c>
      <c r="K37" s="44" t="s">
        <v>104</v>
      </c>
      <c r="L37" s="46">
        <v>0.47310000000000002</v>
      </c>
      <c r="N37" s="44" t="s">
        <v>104</v>
      </c>
      <c r="O37" s="46">
        <v>0.41349999999999998</v>
      </c>
      <c r="Q37" s="44" t="s">
        <v>104</v>
      </c>
      <c r="R37" s="46">
        <v>0.47960000000000003</v>
      </c>
      <c r="T37" s="44" t="s">
        <v>104</v>
      </c>
      <c r="U37" s="46">
        <v>0.249</v>
      </c>
    </row>
    <row r="38" spans="2:21" x14ac:dyDescent="0.2">
      <c r="B38" s="44" t="s">
        <v>75</v>
      </c>
      <c r="E38" s="44" t="s">
        <v>75</v>
      </c>
      <c r="H38" s="44" t="s">
        <v>75</v>
      </c>
      <c r="K38" s="44" t="s">
        <v>75</v>
      </c>
      <c r="N38" s="44" t="s">
        <v>75</v>
      </c>
      <c r="Q38" s="44" t="s">
        <v>75</v>
      </c>
      <c r="T38" s="44" t="s">
        <v>75</v>
      </c>
    </row>
    <row r="39" spans="2:21" x14ac:dyDescent="0.2">
      <c r="B39" s="44" t="s">
        <v>143</v>
      </c>
      <c r="C39" s="44">
        <v>20</v>
      </c>
      <c r="E39" s="44" t="s">
        <v>143</v>
      </c>
      <c r="F39" s="44">
        <v>15</v>
      </c>
      <c r="H39" s="44" t="s">
        <v>143</v>
      </c>
      <c r="I39" s="44">
        <v>14</v>
      </c>
      <c r="K39" s="44" t="s">
        <v>143</v>
      </c>
      <c r="L39" s="44">
        <v>15</v>
      </c>
      <c r="N39" s="44" t="s">
        <v>143</v>
      </c>
      <c r="O39" s="44">
        <v>13</v>
      </c>
      <c r="Q39" s="44" t="s">
        <v>143</v>
      </c>
      <c r="R39" s="44">
        <v>9</v>
      </c>
      <c r="T39" s="44" t="s">
        <v>143</v>
      </c>
      <c r="U39" s="44">
        <v>12.5</v>
      </c>
    </row>
    <row r="42" spans="2:21" x14ac:dyDescent="0.2">
      <c r="B42" s="44" t="s">
        <v>147</v>
      </c>
    </row>
    <row r="43" spans="2:21" x14ac:dyDescent="0.2">
      <c r="B43" s="44" t="s">
        <v>83</v>
      </c>
      <c r="E43" s="44" t="s">
        <v>82</v>
      </c>
      <c r="H43" s="44" t="s">
        <v>81</v>
      </c>
      <c r="K43" s="44" t="s">
        <v>80</v>
      </c>
      <c r="N43" s="44" t="s">
        <v>79</v>
      </c>
      <c r="Q43" s="44" t="s">
        <v>78</v>
      </c>
      <c r="T43" s="44" t="s">
        <v>77</v>
      </c>
    </row>
    <row r="44" spans="2:21" x14ac:dyDescent="0.2">
      <c r="B44" s="44" t="s">
        <v>112</v>
      </c>
      <c r="C44" s="44" t="s">
        <v>111</v>
      </c>
      <c r="E44" s="6" t="s">
        <v>112</v>
      </c>
      <c r="F44" s="44" t="s">
        <v>111</v>
      </c>
      <c r="H44" s="44" t="s">
        <v>112</v>
      </c>
      <c r="I44" s="44" t="s">
        <v>111</v>
      </c>
      <c r="K44" s="44" t="s">
        <v>112</v>
      </c>
      <c r="L44" s="44" t="s">
        <v>111</v>
      </c>
      <c r="N44" s="44" t="s">
        <v>112</v>
      </c>
      <c r="O44" s="44" t="s">
        <v>111</v>
      </c>
      <c r="Q44" s="44" t="s">
        <v>112</v>
      </c>
      <c r="R44" s="44" t="s">
        <v>111</v>
      </c>
      <c r="T44" s="44" t="s">
        <v>112</v>
      </c>
      <c r="U44" s="44" t="s">
        <v>111</v>
      </c>
    </row>
    <row r="45" spans="2:21" ht="24" x14ac:dyDescent="0.2">
      <c r="B45" s="44" t="s">
        <v>109</v>
      </c>
      <c r="E45" s="6" t="s">
        <v>109</v>
      </c>
      <c r="H45" s="44" t="s">
        <v>109</v>
      </c>
      <c r="K45" s="44" t="s">
        <v>109</v>
      </c>
      <c r="N45" s="44" t="s">
        <v>109</v>
      </c>
      <c r="Q45" s="44" t="s">
        <v>109</v>
      </c>
      <c r="T45" s="44" t="s">
        <v>109</v>
      </c>
    </row>
    <row r="46" spans="2:21" ht="24" x14ac:dyDescent="0.2">
      <c r="B46" s="44" t="s">
        <v>108</v>
      </c>
      <c r="C46" s="44">
        <v>-1.66</v>
      </c>
      <c r="E46" s="6" t="s">
        <v>108</v>
      </c>
      <c r="F46" s="44">
        <v>-0.28999999999999998</v>
      </c>
      <c r="H46" s="44" t="s">
        <v>108</v>
      </c>
      <c r="I46" s="44">
        <v>-2.31</v>
      </c>
      <c r="K46" s="44" t="s">
        <v>108</v>
      </c>
      <c r="L46" s="44">
        <v>1.54</v>
      </c>
      <c r="N46" s="44" t="s">
        <v>108</v>
      </c>
      <c r="O46" s="44">
        <v>1.57</v>
      </c>
      <c r="Q46" s="44" t="s">
        <v>108</v>
      </c>
      <c r="R46" s="44">
        <v>0.43</v>
      </c>
      <c r="T46" s="44" t="s">
        <v>108</v>
      </c>
      <c r="U46" s="44">
        <v>0.04</v>
      </c>
    </row>
    <row r="47" spans="2:21" ht="48" x14ac:dyDescent="0.2">
      <c r="B47" s="44" t="s">
        <v>107</v>
      </c>
      <c r="C47" s="44">
        <v>5.5</v>
      </c>
      <c r="E47" s="6" t="s">
        <v>107</v>
      </c>
      <c r="F47" s="44">
        <v>3.57</v>
      </c>
      <c r="H47" s="44" t="s">
        <v>107</v>
      </c>
      <c r="I47" s="44">
        <v>4.5999999999999996</v>
      </c>
      <c r="K47" s="44" t="s">
        <v>107</v>
      </c>
      <c r="L47" s="44">
        <v>4.53</v>
      </c>
      <c r="N47" s="44" t="s">
        <v>107</v>
      </c>
      <c r="O47" s="44">
        <v>4.54</v>
      </c>
      <c r="Q47" s="44" t="s">
        <v>107</v>
      </c>
      <c r="R47" s="44">
        <v>4.67</v>
      </c>
      <c r="T47" s="44" t="s">
        <v>107</v>
      </c>
      <c r="U47" s="44">
        <v>6.06</v>
      </c>
    </row>
    <row r="48" spans="2:21" ht="48" x14ac:dyDescent="0.2">
      <c r="B48" s="44" t="s">
        <v>106</v>
      </c>
      <c r="C48" s="44">
        <v>49.6</v>
      </c>
      <c r="E48" s="6" t="s">
        <v>106</v>
      </c>
      <c r="F48" s="44">
        <v>23.38</v>
      </c>
      <c r="H48" s="44" t="s">
        <v>106</v>
      </c>
      <c r="I48" s="44">
        <v>31.94</v>
      </c>
      <c r="K48" s="44" t="s">
        <v>106</v>
      </c>
      <c r="L48" s="44">
        <v>29.08</v>
      </c>
      <c r="N48" s="44" t="s">
        <v>106</v>
      </c>
      <c r="O48" s="44">
        <v>30.47</v>
      </c>
      <c r="Q48" s="44" t="s">
        <v>106</v>
      </c>
      <c r="R48" s="44">
        <v>38.799999999999997</v>
      </c>
      <c r="T48" s="44" t="s">
        <v>106</v>
      </c>
      <c r="U48" s="44">
        <v>54.6</v>
      </c>
    </row>
    <row r="49" spans="2:21" ht="48" x14ac:dyDescent="0.2">
      <c r="B49" s="44" t="s">
        <v>144</v>
      </c>
      <c r="C49" s="44">
        <v>7.79</v>
      </c>
      <c r="E49" s="6" t="s">
        <v>144</v>
      </c>
      <c r="F49" s="44">
        <v>5.35</v>
      </c>
      <c r="H49" s="44" t="s">
        <v>144</v>
      </c>
      <c r="I49" s="44">
        <v>6.25</v>
      </c>
      <c r="K49" s="44" t="s">
        <v>144</v>
      </c>
      <c r="L49" s="44">
        <v>5.96</v>
      </c>
      <c r="N49" s="44" t="s">
        <v>144</v>
      </c>
      <c r="O49" s="44">
        <v>6.1</v>
      </c>
      <c r="Q49" s="44" t="s">
        <v>144</v>
      </c>
      <c r="R49" s="44">
        <v>6.89</v>
      </c>
      <c r="T49" s="44" t="s">
        <v>144</v>
      </c>
      <c r="U49" s="44">
        <v>8.17</v>
      </c>
    </row>
    <row r="50" spans="2:21" ht="60" x14ac:dyDescent="0.2">
      <c r="B50" s="44" t="s">
        <v>104</v>
      </c>
      <c r="C50" s="46">
        <v>0.35460000000000003</v>
      </c>
      <c r="E50" s="6" t="s">
        <v>104</v>
      </c>
      <c r="F50" s="46">
        <v>0.18529999999999999</v>
      </c>
      <c r="H50" s="44" t="s">
        <v>104</v>
      </c>
      <c r="I50" s="46">
        <v>0.27929999999999999</v>
      </c>
      <c r="K50" s="44" t="s">
        <v>104</v>
      </c>
      <c r="L50" s="46">
        <v>0.24929999999999999</v>
      </c>
      <c r="N50" s="44" t="s">
        <v>104</v>
      </c>
      <c r="O50" s="46">
        <v>0.2329</v>
      </c>
      <c r="Q50" s="44" t="s">
        <v>104</v>
      </c>
      <c r="R50" s="46">
        <v>0.26590000000000003</v>
      </c>
      <c r="T50" s="44" t="s">
        <v>104</v>
      </c>
      <c r="U50" s="46">
        <v>0.33579999999999999</v>
      </c>
    </row>
    <row r="51" spans="2:21" x14ac:dyDescent="0.2">
      <c r="B51" s="44" t="s">
        <v>75</v>
      </c>
      <c r="E51" s="6" t="s">
        <v>75</v>
      </c>
      <c r="H51" s="44" t="s">
        <v>75</v>
      </c>
      <c r="K51" s="44" t="s">
        <v>75</v>
      </c>
      <c r="N51" s="44" t="s">
        <v>75</v>
      </c>
      <c r="Q51" s="44" t="s">
        <v>75</v>
      </c>
      <c r="T51" s="44" t="s">
        <v>75</v>
      </c>
    </row>
    <row r="52" spans="2:21" x14ac:dyDescent="0.2">
      <c r="B52" s="44" t="s">
        <v>143</v>
      </c>
      <c r="C52" s="44">
        <v>21.61</v>
      </c>
      <c r="E52" s="6" t="s">
        <v>143</v>
      </c>
      <c r="F52" s="44">
        <v>23.49</v>
      </c>
      <c r="H52" s="44" t="s">
        <v>143</v>
      </c>
      <c r="I52" s="44">
        <v>19.41</v>
      </c>
      <c r="K52" s="44" t="s">
        <v>143</v>
      </c>
      <c r="L52" s="44">
        <v>20.68</v>
      </c>
      <c r="N52" s="44" t="s">
        <v>143</v>
      </c>
      <c r="O52" s="44">
        <v>18.11</v>
      </c>
      <c r="Q52" s="44" t="s">
        <v>143</v>
      </c>
      <c r="R52" s="44">
        <v>13.14</v>
      </c>
      <c r="T52" s="44" t="s">
        <v>143</v>
      </c>
      <c r="U52" s="44">
        <v>20.329999999999998</v>
      </c>
    </row>
    <row r="53" spans="2:21" x14ac:dyDescent="0.2">
      <c r="E53" s="6"/>
    </row>
    <row r="54" spans="2:21" x14ac:dyDescent="0.2">
      <c r="E54" s="6"/>
    </row>
    <row r="55" spans="2:21" x14ac:dyDescent="0.2">
      <c r="B55" s="44" t="s">
        <v>146</v>
      </c>
      <c r="E55" s="6"/>
    </row>
    <row r="56" spans="2:21" x14ac:dyDescent="0.2">
      <c r="B56" s="44" t="s">
        <v>83</v>
      </c>
      <c r="E56" s="44" t="s">
        <v>82</v>
      </c>
      <c r="H56" s="44" t="s">
        <v>81</v>
      </c>
      <c r="K56" s="44" t="s">
        <v>80</v>
      </c>
      <c r="N56" s="44" t="s">
        <v>79</v>
      </c>
      <c r="Q56" s="44" t="s">
        <v>78</v>
      </c>
      <c r="T56" s="44" t="s">
        <v>77</v>
      </c>
    </row>
    <row r="57" spans="2:21" x14ac:dyDescent="0.2">
      <c r="B57" s="44" t="s">
        <v>112</v>
      </c>
      <c r="C57" s="44" t="s">
        <v>111</v>
      </c>
      <c r="E57" s="44" t="s">
        <v>112</v>
      </c>
      <c r="F57" s="44" t="s">
        <v>111</v>
      </c>
      <c r="H57" s="44" t="s">
        <v>112</v>
      </c>
      <c r="I57" s="44" t="s">
        <v>111</v>
      </c>
      <c r="K57" s="44" t="s">
        <v>112</v>
      </c>
      <c r="L57" s="44" t="s">
        <v>111</v>
      </c>
      <c r="N57" s="44" t="s">
        <v>112</v>
      </c>
      <c r="O57" s="44" t="s">
        <v>111</v>
      </c>
      <c r="Q57" s="44" t="s">
        <v>112</v>
      </c>
      <c r="R57" s="44" t="s">
        <v>111</v>
      </c>
      <c r="T57" s="44" t="s">
        <v>112</v>
      </c>
      <c r="U57" s="44" t="s">
        <v>111</v>
      </c>
    </row>
    <row r="58" spans="2:21" x14ac:dyDescent="0.2">
      <c r="B58" s="44" t="s">
        <v>109</v>
      </c>
      <c r="E58" s="44" t="s">
        <v>109</v>
      </c>
      <c r="H58" s="44" t="s">
        <v>109</v>
      </c>
      <c r="K58" s="44" t="s">
        <v>109</v>
      </c>
      <c r="N58" s="44" t="s">
        <v>109</v>
      </c>
      <c r="Q58" s="44" t="s">
        <v>109</v>
      </c>
      <c r="T58" s="44" t="s">
        <v>109</v>
      </c>
    </row>
    <row r="59" spans="2:21" x14ac:dyDescent="0.2">
      <c r="B59" s="44" t="s">
        <v>108</v>
      </c>
      <c r="C59" s="44">
        <v>-2.4900000000000002</v>
      </c>
      <c r="E59" s="44" t="s">
        <v>108</v>
      </c>
      <c r="F59" s="44">
        <v>0.36</v>
      </c>
      <c r="H59" s="44" t="s">
        <v>108</v>
      </c>
      <c r="I59" s="44">
        <v>2.67</v>
      </c>
      <c r="K59" s="44" t="s">
        <v>108</v>
      </c>
      <c r="L59" s="44">
        <v>-2.59</v>
      </c>
      <c r="N59" s="44" t="s">
        <v>108</v>
      </c>
      <c r="O59" s="44">
        <v>-0.55000000000000004</v>
      </c>
      <c r="Q59" s="44" t="s">
        <v>108</v>
      </c>
      <c r="R59" s="44">
        <v>-2.09</v>
      </c>
      <c r="T59" s="44" t="s">
        <v>108</v>
      </c>
      <c r="U59" s="44">
        <v>-1.26</v>
      </c>
    </row>
    <row r="60" spans="2:21" x14ac:dyDescent="0.2">
      <c r="B60" s="44" t="s">
        <v>107</v>
      </c>
      <c r="C60" s="44">
        <v>6.03</v>
      </c>
      <c r="E60" s="44" t="s">
        <v>107</v>
      </c>
      <c r="F60" s="44">
        <v>4.7300000000000004</v>
      </c>
      <c r="H60" s="44" t="s">
        <v>107</v>
      </c>
      <c r="I60" s="44">
        <v>5.73</v>
      </c>
      <c r="K60" s="44" t="s">
        <v>107</v>
      </c>
      <c r="L60" s="44">
        <v>5.13</v>
      </c>
      <c r="N60" s="44" t="s">
        <v>107</v>
      </c>
      <c r="O60" s="44">
        <v>3.82</v>
      </c>
      <c r="Q60" s="44" t="s">
        <v>107</v>
      </c>
      <c r="R60" s="44">
        <v>3.55</v>
      </c>
      <c r="T60" s="44" t="s">
        <v>107</v>
      </c>
      <c r="U60" s="44">
        <v>4.97</v>
      </c>
    </row>
    <row r="61" spans="2:21" x14ac:dyDescent="0.2">
      <c r="B61" s="44" t="s">
        <v>106</v>
      </c>
      <c r="C61" s="44">
        <v>47.78</v>
      </c>
      <c r="E61" s="44" t="s">
        <v>106</v>
      </c>
      <c r="F61" s="44">
        <v>30.91</v>
      </c>
      <c r="H61" s="44" t="s">
        <v>106</v>
      </c>
      <c r="I61" s="44">
        <v>63.05</v>
      </c>
      <c r="K61" s="44" t="s">
        <v>106</v>
      </c>
      <c r="L61" s="44">
        <v>36.340000000000003</v>
      </c>
      <c r="N61" s="44" t="s">
        <v>106</v>
      </c>
      <c r="O61" s="44">
        <v>19.27</v>
      </c>
      <c r="Q61" s="44" t="s">
        <v>106</v>
      </c>
      <c r="R61" s="44">
        <v>20.27</v>
      </c>
      <c r="T61" s="44" t="s">
        <v>106</v>
      </c>
      <c r="U61" s="44">
        <v>33.880000000000003</v>
      </c>
    </row>
    <row r="62" spans="2:21" x14ac:dyDescent="0.2">
      <c r="B62" s="44" t="s">
        <v>144</v>
      </c>
      <c r="C62" s="44">
        <v>7.64</v>
      </c>
      <c r="E62" s="44" t="s">
        <v>144</v>
      </c>
      <c r="F62" s="44">
        <v>6.15</v>
      </c>
      <c r="H62" s="44" t="s">
        <v>144</v>
      </c>
      <c r="I62" s="44">
        <v>8.7799999999999994</v>
      </c>
      <c r="K62" s="44" t="s">
        <v>144</v>
      </c>
      <c r="L62" s="44">
        <v>6.66</v>
      </c>
      <c r="N62" s="44" t="s">
        <v>144</v>
      </c>
      <c r="O62" s="44">
        <v>4.8499999999999996</v>
      </c>
      <c r="Q62" s="44" t="s">
        <v>144</v>
      </c>
      <c r="R62" s="44">
        <v>4.9800000000000004</v>
      </c>
      <c r="T62" s="44" t="s">
        <v>144</v>
      </c>
      <c r="U62" s="44">
        <v>6.43</v>
      </c>
    </row>
    <row r="63" spans="2:21" x14ac:dyDescent="0.2">
      <c r="B63" s="44" t="s">
        <v>104</v>
      </c>
      <c r="C63" s="46">
        <v>0.4194</v>
      </c>
      <c r="E63" s="44" t="s">
        <v>104</v>
      </c>
      <c r="F63" s="46">
        <v>0.38109999999999999</v>
      </c>
      <c r="H63" s="44" t="s">
        <v>104</v>
      </c>
      <c r="I63" s="46">
        <v>0.3387</v>
      </c>
      <c r="K63" s="44" t="s">
        <v>104</v>
      </c>
      <c r="L63" s="46">
        <v>0.52659999999999996</v>
      </c>
      <c r="N63" s="44" t="s">
        <v>104</v>
      </c>
      <c r="O63" s="46">
        <v>0.27789999999999998</v>
      </c>
      <c r="Q63" s="44" t="s">
        <v>104</v>
      </c>
      <c r="R63" s="46">
        <v>0.29380000000000001</v>
      </c>
      <c r="T63" s="44" t="s">
        <v>104</v>
      </c>
      <c r="U63" s="46">
        <v>0.36049999999999999</v>
      </c>
    </row>
    <row r="64" spans="2:21" x14ac:dyDescent="0.2">
      <c r="B64" s="44" t="s">
        <v>75</v>
      </c>
      <c r="E64" s="44" t="s">
        <v>75</v>
      </c>
      <c r="H64" s="44" t="s">
        <v>75</v>
      </c>
      <c r="K64" s="44" t="s">
        <v>75</v>
      </c>
      <c r="N64" s="44" t="s">
        <v>75</v>
      </c>
      <c r="Q64" s="44" t="s">
        <v>75</v>
      </c>
      <c r="T64" s="44" t="s">
        <v>75</v>
      </c>
    </row>
    <row r="65" spans="2:21" x14ac:dyDescent="0.2">
      <c r="B65" s="44" t="s">
        <v>143</v>
      </c>
      <c r="C65" s="44">
        <v>17.059999999999999</v>
      </c>
      <c r="E65" s="44" t="s">
        <v>143</v>
      </c>
      <c r="F65" s="44">
        <v>15</v>
      </c>
      <c r="H65" s="44" t="s">
        <v>143</v>
      </c>
      <c r="I65" s="44">
        <v>15</v>
      </c>
      <c r="K65" s="44" t="s">
        <v>143</v>
      </c>
      <c r="L65" s="44">
        <v>12.01</v>
      </c>
      <c r="N65" s="44" t="s">
        <v>143</v>
      </c>
      <c r="O65" s="44">
        <v>16</v>
      </c>
      <c r="Q65" s="44" t="s">
        <v>143</v>
      </c>
      <c r="R65" s="44">
        <v>18</v>
      </c>
      <c r="T65" s="44" t="s">
        <v>143</v>
      </c>
      <c r="U65" s="44">
        <v>17.510000000000002</v>
      </c>
    </row>
    <row r="68" spans="2:21" x14ac:dyDescent="0.2">
      <c r="B68" s="44" t="s">
        <v>145</v>
      </c>
    </row>
    <row r="69" spans="2:21" x14ac:dyDescent="0.2">
      <c r="B69" s="44" t="s">
        <v>83</v>
      </c>
      <c r="E69" s="44" t="s">
        <v>82</v>
      </c>
      <c r="H69" s="44" t="s">
        <v>81</v>
      </c>
      <c r="K69" s="44" t="s">
        <v>80</v>
      </c>
      <c r="N69" s="44" t="s">
        <v>79</v>
      </c>
      <c r="Q69" s="44" t="s">
        <v>78</v>
      </c>
      <c r="T69" s="44" t="s">
        <v>77</v>
      </c>
    </row>
    <row r="70" spans="2:21" x14ac:dyDescent="0.2">
      <c r="B70" s="44" t="s">
        <v>112</v>
      </c>
      <c r="C70" s="44" t="s">
        <v>111</v>
      </c>
      <c r="E70" s="44" t="s">
        <v>112</v>
      </c>
      <c r="F70" s="44" t="s">
        <v>111</v>
      </c>
      <c r="H70" s="44" t="s">
        <v>112</v>
      </c>
      <c r="I70" s="44" t="s">
        <v>111</v>
      </c>
      <c r="K70" s="44" t="s">
        <v>112</v>
      </c>
      <c r="L70" s="44" t="s">
        <v>111</v>
      </c>
      <c r="N70" s="44" t="s">
        <v>112</v>
      </c>
      <c r="O70" s="44" t="s">
        <v>111</v>
      </c>
      <c r="Q70" s="44" t="s">
        <v>112</v>
      </c>
      <c r="R70" s="44" t="s">
        <v>111</v>
      </c>
      <c r="T70" s="44" t="s">
        <v>112</v>
      </c>
      <c r="U70" s="44" t="s">
        <v>111</v>
      </c>
    </row>
    <row r="71" spans="2:21" x14ac:dyDescent="0.2">
      <c r="B71" s="44" t="s">
        <v>109</v>
      </c>
      <c r="E71" s="44" t="s">
        <v>109</v>
      </c>
      <c r="H71" s="44" t="s">
        <v>109</v>
      </c>
      <c r="K71" s="44" t="s">
        <v>109</v>
      </c>
      <c r="N71" s="44" t="s">
        <v>109</v>
      </c>
      <c r="Q71" s="44" t="s">
        <v>109</v>
      </c>
      <c r="T71" s="44" t="s">
        <v>109</v>
      </c>
    </row>
    <row r="72" spans="2:21" x14ac:dyDescent="0.2">
      <c r="B72" s="44" t="s">
        <v>108</v>
      </c>
      <c r="C72" s="44">
        <v>-2.11</v>
      </c>
      <c r="E72" s="44" t="s">
        <v>108</v>
      </c>
      <c r="F72" s="44">
        <v>-2.0299999999999998</v>
      </c>
      <c r="H72" s="44" t="s">
        <v>108</v>
      </c>
      <c r="I72" s="44">
        <v>-2.0099999999999998</v>
      </c>
      <c r="K72" s="44" t="s">
        <v>108</v>
      </c>
      <c r="L72" s="44">
        <v>-0.56000000000000005</v>
      </c>
      <c r="N72" s="44" t="s">
        <v>108</v>
      </c>
      <c r="O72" s="44">
        <v>2.66</v>
      </c>
      <c r="Q72" s="44" t="s">
        <v>108</v>
      </c>
      <c r="R72" s="44">
        <v>0.63</v>
      </c>
      <c r="T72" s="44" t="s">
        <v>108</v>
      </c>
      <c r="U72" s="44">
        <v>1.1000000000000001</v>
      </c>
    </row>
    <row r="73" spans="2:21" x14ac:dyDescent="0.2">
      <c r="B73" s="44" t="s">
        <v>107</v>
      </c>
      <c r="C73" s="44">
        <v>5.71</v>
      </c>
      <c r="E73" s="44" t="s">
        <v>107</v>
      </c>
      <c r="F73" s="44">
        <v>4.5599999999999996</v>
      </c>
      <c r="H73" s="44" t="s">
        <v>107</v>
      </c>
      <c r="I73" s="44">
        <v>4.9800000000000004</v>
      </c>
      <c r="K73" s="44" t="s">
        <v>107</v>
      </c>
      <c r="L73" s="44">
        <v>4.34</v>
      </c>
      <c r="N73" s="44" t="s">
        <v>107</v>
      </c>
      <c r="O73" s="44">
        <v>4.16</v>
      </c>
      <c r="Q73" s="44" t="s">
        <v>107</v>
      </c>
      <c r="R73" s="44">
        <v>4.53</v>
      </c>
      <c r="T73" s="44" t="s">
        <v>107</v>
      </c>
      <c r="U73" s="44">
        <v>2.87</v>
      </c>
    </row>
    <row r="74" spans="2:21" x14ac:dyDescent="0.2">
      <c r="B74" s="44" t="s">
        <v>106</v>
      </c>
      <c r="C74" s="44">
        <v>46.54</v>
      </c>
      <c r="E74" s="44" t="s">
        <v>106</v>
      </c>
      <c r="F74" s="44">
        <v>30.72</v>
      </c>
      <c r="H74" s="44" t="s">
        <v>106</v>
      </c>
      <c r="I74" s="44">
        <v>33.619999999999997</v>
      </c>
      <c r="K74" s="44" t="s">
        <v>106</v>
      </c>
      <c r="L74" s="44">
        <v>30.66</v>
      </c>
      <c r="N74" s="44" t="s">
        <v>106</v>
      </c>
      <c r="O74" s="44">
        <v>27.78</v>
      </c>
      <c r="Q74" s="44" t="s">
        <v>106</v>
      </c>
      <c r="R74" s="44">
        <v>29.78</v>
      </c>
      <c r="T74" s="44" t="s">
        <v>106</v>
      </c>
      <c r="U74" s="44">
        <v>16.350000000000001</v>
      </c>
    </row>
    <row r="75" spans="2:21" x14ac:dyDescent="0.2">
      <c r="B75" s="44" t="s">
        <v>144</v>
      </c>
      <c r="C75" s="44">
        <v>7.54</v>
      </c>
      <c r="E75" s="44" t="s">
        <v>144</v>
      </c>
      <c r="F75" s="44">
        <v>6.13</v>
      </c>
      <c r="H75" s="44" t="s">
        <v>144</v>
      </c>
      <c r="I75" s="44">
        <v>6.41</v>
      </c>
      <c r="K75" s="44" t="s">
        <v>144</v>
      </c>
      <c r="L75" s="44">
        <v>6.12</v>
      </c>
      <c r="N75" s="44" t="s">
        <v>144</v>
      </c>
      <c r="O75" s="44">
        <v>5.83</v>
      </c>
      <c r="Q75" s="44" t="s">
        <v>144</v>
      </c>
      <c r="R75" s="44">
        <v>6.03</v>
      </c>
      <c r="T75" s="44" t="s">
        <v>144</v>
      </c>
      <c r="U75" s="44">
        <v>4.47</v>
      </c>
    </row>
    <row r="76" spans="2:21" x14ac:dyDescent="0.2">
      <c r="B76" s="44" t="s">
        <v>104</v>
      </c>
      <c r="C76" s="46">
        <v>0.57420000000000004</v>
      </c>
      <c r="E76" s="44" t="s">
        <v>104</v>
      </c>
      <c r="F76" s="46">
        <v>0.34960000000000002</v>
      </c>
      <c r="H76" s="44" t="s">
        <v>104</v>
      </c>
      <c r="I76" s="46">
        <v>0.53949999999999998</v>
      </c>
      <c r="K76" s="44" t="s">
        <v>104</v>
      </c>
      <c r="L76" s="46">
        <v>0.441</v>
      </c>
      <c r="N76" s="44" t="s">
        <v>104</v>
      </c>
      <c r="O76" s="46">
        <v>0.29520000000000002</v>
      </c>
      <c r="Q76" s="44" t="s">
        <v>104</v>
      </c>
      <c r="R76" s="46">
        <v>0.48060000000000003</v>
      </c>
      <c r="T76" s="44" t="s">
        <v>104</v>
      </c>
      <c r="U76" s="46">
        <v>0.19320000000000001</v>
      </c>
    </row>
    <row r="77" spans="2:21" x14ac:dyDescent="0.2">
      <c r="B77" s="44" t="s">
        <v>75</v>
      </c>
      <c r="E77" s="44" t="s">
        <v>75</v>
      </c>
      <c r="H77" s="44" t="s">
        <v>75</v>
      </c>
      <c r="K77" s="44" t="s">
        <v>75</v>
      </c>
      <c r="N77" s="44" t="s">
        <v>75</v>
      </c>
      <c r="Q77" s="44" t="s">
        <v>75</v>
      </c>
      <c r="T77" s="44" t="s">
        <v>75</v>
      </c>
    </row>
    <row r="78" spans="2:21" x14ac:dyDescent="0.2">
      <c r="B78" s="44" t="s">
        <v>143</v>
      </c>
      <c r="C78" s="44">
        <v>15.82</v>
      </c>
      <c r="E78" s="44" t="s">
        <v>143</v>
      </c>
      <c r="F78" s="44">
        <v>17.309999999999999</v>
      </c>
      <c r="H78" s="44" t="s">
        <v>143</v>
      </c>
      <c r="I78" s="44">
        <v>11.6</v>
      </c>
      <c r="K78" s="44" t="s">
        <v>143</v>
      </c>
      <c r="L78" s="44">
        <v>13.1</v>
      </c>
      <c r="N78" s="44" t="s">
        <v>143</v>
      </c>
      <c r="O78" s="44">
        <v>11.8</v>
      </c>
      <c r="Q78" s="44" t="s">
        <v>143</v>
      </c>
      <c r="R78" s="44">
        <v>8.86</v>
      </c>
      <c r="T78" s="44" t="s">
        <v>143</v>
      </c>
      <c r="U78" s="44">
        <v>13.87</v>
      </c>
    </row>
    <row r="81" spans="2:35" x14ac:dyDescent="0.2">
      <c r="B81" s="44" t="s">
        <v>142</v>
      </c>
    </row>
    <row r="82" spans="2:35" x14ac:dyDescent="0.2">
      <c r="B82" s="44" t="s">
        <v>83</v>
      </c>
      <c r="G82" s="44" t="s">
        <v>82</v>
      </c>
      <c r="L82" s="44" t="s">
        <v>81</v>
      </c>
      <c r="Q82" s="44" t="s">
        <v>80</v>
      </c>
      <c r="V82" s="44" t="s">
        <v>79</v>
      </c>
      <c r="AA82" s="44" t="s">
        <v>78</v>
      </c>
      <c r="AF82" s="44" t="s">
        <v>77</v>
      </c>
    </row>
    <row r="83" spans="2:35" x14ac:dyDescent="0.2">
      <c r="B83" s="44" t="s">
        <v>112</v>
      </c>
      <c r="C83" s="44" t="s">
        <v>111</v>
      </c>
      <c r="D83" s="44" t="s">
        <v>110</v>
      </c>
      <c r="E83" s="44" t="s">
        <v>75</v>
      </c>
      <c r="G83" s="44" t="s">
        <v>112</v>
      </c>
      <c r="H83" s="44" t="s">
        <v>111</v>
      </c>
      <c r="I83" s="44" t="s">
        <v>110</v>
      </c>
      <c r="J83" s="44" t="s">
        <v>75</v>
      </c>
      <c r="L83" s="44" t="s">
        <v>112</v>
      </c>
      <c r="M83" s="44" t="s">
        <v>111</v>
      </c>
      <c r="N83" s="44" t="s">
        <v>110</v>
      </c>
      <c r="O83" s="44" t="s">
        <v>75</v>
      </c>
      <c r="Q83" s="6" t="s">
        <v>112</v>
      </c>
      <c r="R83" s="44" t="s">
        <v>111</v>
      </c>
      <c r="S83" s="44" t="s">
        <v>110</v>
      </c>
      <c r="T83" s="44" t="s">
        <v>75</v>
      </c>
      <c r="V83" s="44" t="s">
        <v>112</v>
      </c>
      <c r="W83" s="44" t="s">
        <v>111</v>
      </c>
      <c r="X83" s="44" t="s">
        <v>110</v>
      </c>
      <c r="Y83" s="44" t="s">
        <v>75</v>
      </c>
      <c r="AA83" s="44" t="s">
        <v>112</v>
      </c>
      <c r="AB83" s="44" t="s">
        <v>111</v>
      </c>
      <c r="AC83" s="44" t="s">
        <v>110</v>
      </c>
      <c r="AD83" s="44" t="s">
        <v>75</v>
      </c>
      <c r="AF83" s="44" t="s">
        <v>112</v>
      </c>
      <c r="AG83" s="44" t="s">
        <v>111</v>
      </c>
      <c r="AH83" s="44" t="s">
        <v>110</v>
      </c>
      <c r="AI83" s="44" t="s">
        <v>75</v>
      </c>
    </row>
    <row r="84" spans="2:35" ht="24" x14ac:dyDescent="0.2">
      <c r="B84" s="44" t="s">
        <v>109</v>
      </c>
      <c r="D84" s="44">
        <v>13</v>
      </c>
      <c r="E84" s="44">
        <v>17.920000000000002</v>
      </c>
      <c r="G84" s="44" t="s">
        <v>109</v>
      </c>
      <c r="I84" s="44">
        <v>13</v>
      </c>
      <c r="J84" s="44">
        <v>22.14</v>
      </c>
      <c r="L84" s="44" t="s">
        <v>109</v>
      </c>
      <c r="N84" s="44">
        <v>13</v>
      </c>
      <c r="O84" s="44">
        <v>17.440000000000001</v>
      </c>
      <c r="Q84" s="6" t="s">
        <v>109</v>
      </c>
      <c r="S84" s="44">
        <v>13</v>
      </c>
      <c r="T84" s="44">
        <v>22.8</v>
      </c>
      <c r="V84" s="44" t="s">
        <v>109</v>
      </c>
      <c r="X84" s="44">
        <v>13</v>
      </c>
      <c r="Y84" s="44">
        <v>17.120999999999999</v>
      </c>
      <c r="AA84" s="44" t="s">
        <v>109</v>
      </c>
      <c r="AC84" s="44">
        <v>13</v>
      </c>
      <c r="AD84" s="44">
        <v>19.45</v>
      </c>
      <c r="AF84" s="44" t="s">
        <v>109</v>
      </c>
      <c r="AH84" s="44">
        <v>13</v>
      </c>
      <c r="AI84" s="44">
        <v>21.53</v>
      </c>
    </row>
    <row r="85" spans="2:35" ht="24" x14ac:dyDescent="0.2">
      <c r="B85" s="44" t="s">
        <v>108</v>
      </c>
      <c r="C85" s="44">
        <v>0</v>
      </c>
      <c r="D85" s="44">
        <v>14</v>
      </c>
      <c r="E85" s="44">
        <v>17.399999999999999</v>
      </c>
      <c r="G85" s="44" t="s">
        <v>108</v>
      </c>
      <c r="H85" s="44">
        <v>0</v>
      </c>
      <c r="I85" s="44">
        <v>14</v>
      </c>
      <c r="J85" s="44">
        <v>22.23</v>
      </c>
      <c r="L85" s="44" t="s">
        <v>108</v>
      </c>
      <c r="M85" s="44">
        <v>0</v>
      </c>
      <c r="N85" s="44">
        <v>14</v>
      </c>
      <c r="O85" s="44">
        <v>17.02</v>
      </c>
      <c r="Q85" s="6" t="s">
        <v>108</v>
      </c>
      <c r="R85" s="44">
        <v>0</v>
      </c>
      <c r="S85" s="44">
        <v>14</v>
      </c>
      <c r="T85" s="44">
        <v>22.98</v>
      </c>
      <c r="V85" s="44" t="s">
        <v>108</v>
      </c>
      <c r="W85" s="44">
        <v>0</v>
      </c>
      <c r="X85" s="44">
        <v>14</v>
      </c>
      <c r="Y85" s="44">
        <v>16.768000000000001</v>
      </c>
      <c r="AA85" s="44" t="s">
        <v>108</v>
      </c>
      <c r="AB85" s="44">
        <v>0</v>
      </c>
      <c r="AC85" s="44">
        <v>14</v>
      </c>
      <c r="AD85" s="44">
        <v>19.489999999999998</v>
      </c>
      <c r="AF85" s="44" t="s">
        <v>108</v>
      </c>
      <c r="AG85" s="44">
        <v>0</v>
      </c>
      <c r="AH85" s="44">
        <v>14</v>
      </c>
      <c r="AI85" s="44">
        <v>21.59</v>
      </c>
    </row>
    <row r="86" spans="2:35" ht="48" x14ac:dyDescent="0.2">
      <c r="B86" s="44" t="s">
        <v>107</v>
      </c>
      <c r="C86" s="44">
        <v>4.7300000000000004</v>
      </c>
      <c r="D86" s="44">
        <v>15</v>
      </c>
      <c r="E86" s="44">
        <v>16.88</v>
      </c>
      <c r="G86" s="44" t="s">
        <v>107</v>
      </c>
      <c r="H86" s="44">
        <v>3.33</v>
      </c>
      <c r="I86" s="44">
        <v>15</v>
      </c>
      <c r="J86" s="44">
        <v>22.33</v>
      </c>
      <c r="L86" s="44" t="s">
        <v>107</v>
      </c>
      <c r="M86" s="44">
        <v>3.82</v>
      </c>
      <c r="N86" s="44">
        <v>15</v>
      </c>
      <c r="O86" s="44">
        <v>16.600000000000001</v>
      </c>
      <c r="Q86" s="6" t="s">
        <v>107</v>
      </c>
      <c r="R86" s="44">
        <v>3.8</v>
      </c>
      <c r="S86" s="44">
        <v>15</v>
      </c>
      <c r="T86" s="44">
        <v>23.15</v>
      </c>
      <c r="V86" s="44" t="s">
        <v>107</v>
      </c>
      <c r="W86" s="44">
        <v>3.6909999999999998</v>
      </c>
      <c r="X86" s="44">
        <v>15</v>
      </c>
      <c r="Y86" s="44">
        <v>16.414999999999999</v>
      </c>
      <c r="AA86" s="44" t="s">
        <v>107</v>
      </c>
      <c r="AB86" s="44">
        <v>4.22</v>
      </c>
      <c r="AC86" s="44">
        <v>15</v>
      </c>
      <c r="AD86" s="44">
        <v>19.52</v>
      </c>
      <c r="AF86" s="44" t="s">
        <v>107</v>
      </c>
      <c r="AG86" s="44">
        <v>4.0199999999999996</v>
      </c>
      <c r="AH86" s="44">
        <v>15</v>
      </c>
      <c r="AI86" s="44">
        <v>21.64</v>
      </c>
    </row>
    <row r="87" spans="2:35" ht="48" x14ac:dyDescent="0.2">
      <c r="B87" s="44" t="s">
        <v>106</v>
      </c>
      <c r="C87" s="44">
        <v>32.94</v>
      </c>
      <c r="D87" s="44">
        <v>16</v>
      </c>
      <c r="E87" s="44">
        <v>16.350000000000001</v>
      </c>
      <c r="G87" s="44" t="s">
        <v>106</v>
      </c>
      <c r="H87" s="44">
        <v>14.64</v>
      </c>
      <c r="I87" s="44">
        <v>16</v>
      </c>
      <c r="J87" s="44">
        <v>22.43</v>
      </c>
      <c r="L87" s="44" t="s">
        <v>106</v>
      </c>
      <c r="M87" s="44">
        <v>20.54</v>
      </c>
      <c r="N87" s="44">
        <v>16</v>
      </c>
      <c r="O87" s="44">
        <v>16.18</v>
      </c>
      <c r="Q87" s="6" t="s">
        <v>106</v>
      </c>
      <c r="R87" s="44">
        <v>23.52</v>
      </c>
      <c r="S87" s="44">
        <v>16</v>
      </c>
      <c r="T87" s="44">
        <v>23.33</v>
      </c>
      <c r="V87" s="44" t="s">
        <v>106</v>
      </c>
      <c r="W87" s="44">
        <v>18.09</v>
      </c>
      <c r="X87" s="44">
        <v>16</v>
      </c>
      <c r="Y87" s="44">
        <v>16.062000000000001</v>
      </c>
      <c r="AA87" s="44" t="s">
        <v>106</v>
      </c>
      <c r="AB87" s="44">
        <v>25.34</v>
      </c>
      <c r="AC87" s="44">
        <v>16</v>
      </c>
      <c r="AD87" s="44">
        <v>19.55</v>
      </c>
      <c r="AF87" s="44" t="s">
        <v>106</v>
      </c>
      <c r="AG87" s="44">
        <v>24.1</v>
      </c>
      <c r="AH87" s="44">
        <v>16</v>
      </c>
      <c r="AI87" s="44">
        <v>21.7</v>
      </c>
    </row>
    <row r="88" spans="2:35" ht="48" x14ac:dyDescent="0.2">
      <c r="B88" s="44" t="s">
        <v>105</v>
      </c>
      <c r="C88" s="44">
        <v>6.29</v>
      </c>
      <c r="D88" s="44">
        <v>17</v>
      </c>
      <c r="E88" s="44">
        <v>15.83</v>
      </c>
      <c r="G88" s="44" t="s">
        <v>105</v>
      </c>
      <c r="H88" s="44">
        <v>4.1900000000000004</v>
      </c>
      <c r="I88" s="44">
        <v>17</v>
      </c>
      <c r="J88" s="44">
        <v>22.53</v>
      </c>
      <c r="L88" s="44" t="s">
        <v>105</v>
      </c>
      <c r="M88" s="44">
        <v>4.96</v>
      </c>
      <c r="N88" s="44">
        <v>17</v>
      </c>
      <c r="O88" s="44">
        <v>15.76</v>
      </c>
      <c r="Q88" s="6" t="s">
        <v>105</v>
      </c>
      <c r="R88" s="44">
        <v>5.31</v>
      </c>
      <c r="S88" s="44">
        <v>17</v>
      </c>
      <c r="T88" s="44">
        <v>23.5</v>
      </c>
      <c r="V88" s="44" t="s">
        <v>105</v>
      </c>
      <c r="W88" s="44">
        <v>4.6589999999999998</v>
      </c>
      <c r="X88" s="44">
        <v>17</v>
      </c>
      <c r="Y88" s="44">
        <v>15.709</v>
      </c>
      <c r="AA88" s="44" t="s">
        <v>105</v>
      </c>
      <c r="AB88" s="44">
        <v>5.51</v>
      </c>
      <c r="AC88" s="44">
        <v>17</v>
      </c>
      <c r="AD88" s="44">
        <v>19.579999999999998</v>
      </c>
      <c r="AF88" s="44" t="s">
        <v>105</v>
      </c>
      <c r="AG88" s="44">
        <v>5.38</v>
      </c>
      <c r="AH88" s="44">
        <v>17</v>
      </c>
      <c r="AI88" s="44">
        <v>21.75</v>
      </c>
    </row>
    <row r="89" spans="2:35" ht="60" x14ac:dyDescent="0.2">
      <c r="B89" s="44" t="s">
        <v>104</v>
      </c>
      <c r="C89" s="46">
        <v>0.28370000000000001</v>
      </c>
      <c r="D89" s="44">
        <v>18</v>
      </c>
      <c r="E89" s="44">
        <v>15.3</v>
      </c>
      <c r="G89" s="44" t="s">
        <v>104</v>
      </c>
      <c r="H89" s="46">
        <v>0.16450000000000001</v>
      </c>
      <c r="I89" s="44">
        <v>18</v>
      </c>
      <c r="J89" s="44">
        <v>22.63</v>
      </c>
      <c r="L89" s="44" t="s">
        <v>104</v>
      </c>
      <c r="M89" s="46">
        <v>0.2092</v>
      </c>
      <c r="N89" s="44">
        <v>18</v>
      </c>
      <c r="O89" s="44">
        <v>15.34</v>
      </c>
      <c r="Q89" s="6" t="s">
        <v>104</v>
      </c>
      <c r="R89" s="46">
        <v>0.22650000000000001</v>
      </c>
      <c r="S89" s="44">
        <v>18</v>
      </c>
      <c r="T89" s="44">
        <v>23.68</v>
      </c>
      <c r="V89" s="44" t="s">
        <v>104</v>
      </c>
      <c r="W89" s="46">
        <v>0.20361000000000001</v>
      </c>
      <c r="X89" s="44">
        <v>18</v>
      </c>
      <c r="Y89" s="44">
        <v>15.355</v>
      </c>
      <c r="Z89" s="46"/>
      <c r="AA89" s="44" t="s">
        <v>104</v>
      </c>
      <c r="AB89" s="46">
        <v>0.27889999999999998</v>
      </c>
      <c r="AC89" s="44">
        <v>18</v>
      </c>
      <c r="AD89" s="44">
        <v>19.61</v>
      </c>
      <c r="AF89" s="44" t="s">
        <v>104</v>
      </c>
      <c r="AG89" s="46">
        <v>0.2278</v>
      </c>
      <c r="AH89" s="44">
        <v>18</v>
      </c>
      <c r="AI89" s="44">
        <v>21.81</v>
      </c>
    </row>
    <row r="90" spans="2:35" ht="24" x14ac:dyDescent="0.2">
      <c r="B90" s="44" t="s">
        <v>103</v>
      </c>
      <c r="D90" s="44">
        <v>19</v>
      </c>
      <c r="E90" s="44">
        <v>14.78</v>
      </c>
      <c r="G90" s="44" t="s">
        <v>103</v>
      </c>
      <c r="I90" s="44">
        <v>19</v>
      </c>
      <c r="J90" s="44">
        <v>22.72</v>
      </c>
      <c r="L90" s="44" t="s">
        <v>103</v>
      </c>
      <c r="N90" s="44">
        <v>19</v>
      </c>
      <c r="O90" s="44">
        <v>14.92</v>
      </c>
      <c r="Q90" s="6" t="s">
        <v>103</v>
      </c>
      <c r="S90" s="44">
        <v>19</v>
      </c>
      <c r="T90" s="44">
        <v>23.85</v>
      </c>
      <c r="V90" s="44" t="s">
        <v>103</v>
      </c>
      <c r="X90" s="44">
        <v>19</v>
      </c>
      <c r="Y90" s="44">
        <v>15.002000000000001</v>
      </c>
      <c r="AA90" s="44" t="s">
        <v>103</v>
      </c>
      <c r="AC90" s="44">
        <v>19</v>
      </c>
      <c r="AD90" s="44">
        <v>19.64</v>
      </c>
      <c r="AF90" s="44" t="s">
        <v>103</v>
      </c>
      <c r="AH90" s="44">
        <v>19</v>
      </c>
      <c r="AI90" s="44">
        <v>21.87</v>
      </c>
    </row>
    <row r="91" spans="2:35" ht="24" x14ac:dyDescent="0.2">
      <c r="B91" s="44" t="s">
        <v>141</v>
      </c>
      <c r="D91" s="44">
        <v>20</v>
      </c>
      <c r="E91" s="44">
        <v>14.25</v>
      </c>
      <c r="G91" s="44" t="s">
        <v>140</v>
      </c>
      <c r="I91" s="44">
        <v>20</v>
      </c>
      <c r="J91" s="44">
        <v>22.82</v>
      </c>
      <c r="L91" s="44" t="s">
        <v>139</v>
      </c>
      <c r="N91" s="44">
        <v>20</v>
      </c>
      <c r="O91" s="44">
        <v>14.5</v>
      </c>
      <c r="Q91" s="6" t="s">
        <v>138</v>
      </c>
      <c r="S91" s="44">
        <v>20</v>
      </c>
      <c r="T91" s="44">
        <v>24.03</v>
      </c>
      <c r="V91" s="44" t="s">
        <v>137</v>
      </c>
      <c r="X91" s="44">
        <v>20</v>
      </c>
      <c r="Y91" s="44">
        <v>14.648999999999999</v>
      </c>
      <c r="AA91" s="44" t="s">
        <v>136</v>
      </c>
      <c r="AC91" s="44">
        <v>20</v>
      </c>
      <c r="AD91" s="44">
        <v>19.670000000000002</v>
      </c>
      <c r="AF91" s="44" t="s">
        <v>135</v>
      </c>
      <c r="AH91" s="44">
        <v>20</v>
      </c>
      <c r="AI91" s="44">
        <v>21.92</v>
      </c>
    </row>
    <row r="92" spans="2:35" ht="24" x14ac:dyDescent="0.2">
      <c r="B92" s="44" t="s">
        <v>134</v>
      </c>
      <c r="D92" s="44">
        <v>21</v>
      </c>
      <c r="E92" s="44">
        <v>13.73</v>
      </c>
      <c r="G92" s="44" t="s">
        <v>133</v>
      </c>
      <c r="I92" s="44">
        <v>21</v>
      </c>
      <c r="J92" s="44">
        <v>22.92</v>
      </c>
      <c r="L92" s="44" t="s">
        <v>132</v>
      </c>
      <c r="N92" s="44">
        <v>21</v>
      </c>
      <c r="O92" s="44">
        <v>14.08</v>
      </c>
      <c r="Q92" s="6" t="s">
        <v>131</v>
      </c>
      <c r="S92" s="44">
        <v>21</v>
      </c>
      <c r="T92" s="44">
        <v>24.2</v>
      </c>
      <c r="V92" s="44" t="s">
        <v>130</v>
      </c>
      <c r="X92" s="44">
        <v>21</v>
      </c>
      <c r="Y92" s="44">
        <v>14.295999999999999</v>
      </c>
      <c r="AA92" s="44" t="s">
        <v>129</v>
      </c>
      <c r="AC92" s="44">
        <v>21</v>
      </c>
      <c r="AD92" s="44">
        <v>19.71</v>
      </c>
      <c r="AF92" s="44" t="s">
        <v>128</v>
      </c>
      <c r="AH92" s="44">
        <v>21</v>
      </c>
      <c r="AI92" s="44">
        <v>21.98</v>
      </c>
    </row>
    <row r="93" spans="2:35" x14ac:dyDescent="0.2">
      <c r="B93" s="44" t="s">
        <v>90</v>
      </c>
      <c r="D93" s="44">
        <v>22</v>
      </c>
      <c r="E93" s="44">
        <v>13.2</v>
      </c>
      <c r="G93" s="44" t="s">
        <v>90</v>
      </c>
      <c r="I93" s="44">
        <v>22</v>
      </c>
      <c r="J93" s="44">
        <v>23.02</v>
      </c>
      <c r="L93" s="44" t="s">
        <v>90</v>
      </c>
      <c r="N93" s="44">
        <v>22</v>
      </c>
      <c r="O93" s="44">
        <v>13.66</v>
      </c>
      <c r="Q93" s="6" t="s">
        <v>90</v>
      </c>
      <c r="S93" s="44">
        <v>22</v>
      </c>
      <c r="T93" s="44">
        <v>24.38</v>
      </c>
      <c r="V93" s="44" t="s">
        <v>90</v>
      </c>
      <c r="X93" s="44">
        <v>22</v>
      </c>
      <c r="Y93" s="44">
        <v>13.943</v>
      </c>
      <c r="AA93" s="44" t="s">
        <v>90</v>
      </c>
      <c r="AC93" s="44">
        <v>22</v>
      </c>
      <c r="AD93" s="44">
        <v>19.739999999999998</v>
      </c>
      <c r="AF93" s="44" t="s">
        <v>90</v>
      </c>
      <c r="AH93" s="44">
        <v>22</v>
      </c>
      <c r="AI93" s="44">
        <v>22.03</v>
      </c>
    </row>
    <row r="94" spans="2:35" ht="24" x14ac:dyDescent="0.2">
      <c r="B94" s="44" t="s">
        <v>89</v>
      </c>
      <c r="C94" s="44">
        <v>-0.3</v>
      </c>
      <c r="D94" s="44">
        <v>23</v>
      </c>
      <c r="E94" s="44">
        <v>12.68</v>
      </c>
      <c r="G94" s="44" t="s">
        <v>89</v>
      </c>
      <c r="H94" s="44">
        <v>0.09</v>
      </c>
      <c r="I94" s="44">
        <v>23</v>
      </c>
      <c r="J94" s="44">
        <v>23.12</v>
      </c>
      <c r="L94" s="44" t="s">
        <v>89</v>
      </c>
      <c r="M94" s="44">
        <v>-0.3</v>
      </c>
      <c r="N94" s="44">
        <v>23</v>
      </c>
      <c r="O94" s="44">
        <v>13.24</v>
      </c>
      <c r="Q94" s="6" t="s">
        <v>89</v>
      </c>
      <c r="R94" s="44">
        <v>0.12</v>
      </c>
      <c r="S94" s="44">
        <v>23</v>
      </c>
      <c r="T94" s="44">
        <v>24.55</v>
      </c>
      <c r="V94" s="44" t="s">
        <v>89</v>
      </c>
      <c r="W94" s="44">
        <v>-0.27600000000000002</v>
      </c>
      <c r="X94" s="44">
        <v>23</v>
      </c>
      <c r="Y94" s="44">
        <v>13.59</v>
      </c>
      <c r="AA94" s="44" t="s">
        <v>89</v>
      </c>
      <c r="AB94" s="44">
        <v>0.02</v>
      </c>
      <c r="AC94" s="44">
        <v>23</v>
      </c>
      <c r="AD94" s="44">
        <v>19.77</v>
      </c>
      <c r="AF94" s="44" t="s">
        <v>89</v>
      </c>
      <c r="AG94" s="44">
        <v>0.04</v>
      </c>
      <c r="AH94" s="44">
        <v>23</v>
      </c>
      <c r="AI94" s="44">
        <v>22.09</v>
      </c>
    </row>
    <row r="95" spans="2:35" x14ac:dyDescent="0.2">
      <c r="B95" s="44" t="s">
        <v>88</v>
      </c>
      <c r="C95" s="44">
        <v>0.09</v>
      </c>
      <c r="D95" s="44">
        <v>24</v>
      </c>
      <c r="E95" s="44">
        <v>12.16</v>
      </c>
      <c r="G95" s="44" t="s">
        <v>88</v>
      </c>
      <c r="H95" s="44">
        <v>0.01</v>
      </c>
      <c r="I95" s="44">
        <v>24</v>
      </c>
      <c r="J95" s="44">
        <v>23.21</v>
      </c>
      <c r="L95" s="44" t="s">
        <v>88</v>
      </c>
      <c r="M95" s="44">
        <v>0.09</v>
      </c>
      <c r="N95" s="44">
        <v>24</v>
      </c>
      <c r="O95" s="44">
        <v>12.82</v>
      </c>
      <c r="Q95" s="44" t="s">
        <v>88</v>
      </c>
      <c r="R95" s="44">
        <v>0.02</v>
      </c>
      <c r="S95" s="44">
        <v>24</v>
      </c>
      <c r="T95" s="44">
        <v>24.73</v>
      </c>
      <c r="V95" s="44" t="s">
        <v>88</v>
      </c>
      <c r="W95" s="44">
        <v>7.5999999999999998E-2</v>
      </c>
      <c r="X95" s="44">
        <v>24</v>
      </c>
      <c r="Y95" s="44">
        <v>13.237</v>
      </c>
      <c r="AA95" s="44" t="s">
        <v>88</v>
      </c>
      <c r="AB95" s="44">
        <v>0</v>
      </c>
      <c r="AC95" s="44">
        <v>24</v>
      </c>
      <c r="AD95" s="44">
        <v>19.8</v>
      </c>
      <c r="AF95" s="44" t="s">
        <v>88</v>
      </c>
      <c r="AG95" s="44">
        <v>0</v>
      </c>
      <c r="AH95" s="44">
        <v>24</v>
      </c>
      <c r="AI95" s="44">
        <v>22.15</v>
      </c>
    </row>
    <row r="96" spans="2:35" x14ac:dyDescent="0.2">
      <c r="B96" s="44" t="s">
        <v>75</v>
      </c>
      <c r="D96" s="44">
        <v>25</v>
      </c>
      <c r="E96" s="44">
        <v>11.63</v>
      </c>
      <c r="G96" s="44" t="s">
        <v>75</v>
      </c>
      <c r="I96" s="44">
        <v>25</v>
      </c>
      <c r="J96" s="44">
        <v>23.31</v>
      </c>
      <c r="L96" s="44" t="s">
        <v>75</v>
      </c>
      <c r="N96" s="44">
        <v>25</v>
      </c>
      <c r="O96" s="44">
        <v>12.4</v>
      </c>
      <c r="Q96" s="44" t="s">
        <v>75</v>
      </c>
      <c r="S96" s="44">
        <v>25</v>
      </c>
      <c r="T96" s="44">
        <v>24.9</v>
      </c>
      <c r="V96" s="44" t="s">
        <v>75</v>
      </c>
      <c r="X96" s="44">
        <v>25</v>
      </c>
      <c r="Y96" s="44">
        <v>12.882999999999999</v>
      </c>
      <c r="AA96" s="44" t="s">
        <v>75</v>
      </c>
      <c r="AC96" s="44">
        <v>25</v>
      </c>
      <c r="AD96" s="44">
        <v>19.829999999999998</v>
      </c>
      <c r="AF96" s="44" t="s">
        <v>75</v>
      </c>
      <c r="AH96" s="44">
        <v>25</v>
      </c>
      <c r="AI96" s="44">
        <v>22.2</v>
      </c>
    </row>
    <row r="97" spans="2:35" x14ac:dyDescent="0.2">
      <c r="B97" s="44" t="s">
        <v>87</v>
      </c>
      <c r="C97" s="45">
        <v>2369348</v>
      </c>
      <c r="D97" s="44">
        <v>26</v>
      </c>
      <c r="E97" s="44">
        <v>11.11</v>
      </c>
      <c r="G97" s="44" t="s">
        <v>87</v>
      </c>
      <c r="H97" s="45">
        <v>2105944</v>
      </c>
      <c r="I97" s="44">
        <v>26</v>
      </c>
      <c r="J97" s="44">
        <v>23.41</v>
      </c>
      <c r="L97" s="44" t="s">
        <v>87</v>
      </c>
      <c r="M97" s="45">
        <v>2205478</v>
      </c>
      <c r="N97" s="44">
        <v>26</v>
      </c>
      <c r="O97" s="44">
        <v>11.98</v>
      </c>
      <c r="Q97" s="44" t="s">
        <v>87</v>
      </c>
      <c r="R97" s="45">
        <v>2087995</v>
      </c>
      <c r="S97" s="44">
        <v>26</v>
      </c>
      <c r="T97" s="44">
        <v>25.08</v>
      </c>
      <c r="V97" s="44" t="s">
        <v>87</v>
      </c>
      <c r="W97" s="45">
        <v>2100583</v>
      </c>
      <c r="X97" s="44">
        <v>26</v>
      </c>
      <c r="Y97" s="44">
        <v>12.53</v>
      </c>
      <c r="Z97" s="45"/>
      <c r="AA97" s="44" t="s">
        <v>87</v>
      </c>
      <c r="AB97" s="45">
        <v>1910839</v>
      </c>
      <c r="AC97" s="44">
        <v>26</v>
      </c>
      <c r="AD97" s="44">
        <v>19.86</v>
      </c>
      <c r="AF97" s="44" t="s">
        <v>87</v>
      </c>
      <c r="AG97" s="45">
        <v>2091492</v>
      </c>
      <c r="AH97" s="44">
        <v>26</v>
      </c>
      <c r="AI97" s="44">
        <v>22.26</v>
      </c>
    </row>
    <row r="100" spans="2:35" x14ac:dyDescent="0.2">
      <c r="B100" s="44" t="s">
        <v>127</v>
      </c>
    </row>
    <row r="101" spans="2:35" x14ac:dyDescent="0.2">
      <c r="B101" s="44" t="s">
        <v>83</v>
      </c>
      <c r="G101" s="44" t="s">
        <v>82</v>
      </c>
      <c r="L101" s="44" t="s">
        <v>81</v>
      </c>
      <c r="Q101" s="44" t="s">
        <v>80</v>
      </c>
      <c r="V101" s="44" t="s">
        <v>79</v>
      </c>
      <c r="AA101" s="44" t="s">
        <v>78</v>
      </c>
      <c r="AF101" s="44" t="s">
        <v>77</v>
      </c>
    </row>
    <row r="102" spans="2:35" x14ac:dyDescent="0.2">
      <c r="B102" s="44" t="s">
        <v>112</v>
      </c>
      <c r="C102" s="44" t="s">
        <v>111</v>
      </c>
      <c r="D102" s="44" t="s">
        <v>110</v>
      </c>
      <c r="E102" s="44" t="s">
        <v>75</v>
      </c>
      <c r="G102" s="44" t="s">
        <v>112</v>
      </c>
      <c r="H102" s="44" t="s">
        <v>111</v>
      </c>
      <c r="I102" s="44" t="s">
        <v>110</v>
      </c>
      <c r="J102" s="44" t="s">
        <v>75</v>
      </c>
      <c r="L102" s="44" t="s">
        <v>112</v>
      </c>
      <c r="M102" s="44" t="s">
        <v>111</v>
      </c>
      <c r="N102" s="44" t="s">
        <v>110</v>
      </c>
      <c r="O102" s="44" t="s">
        <v>75</v>
      </c>
      <c r="Q102" s="44" t="s">
        <v>112</v>
      </c>
      <c r="R102" s="44" t="s">
        <v>111</v>
      </c>
      <c r="S102" s="44" t="s">
        <v>110</v>
      </c>
      <c r="T102" s="44" t="s">
        <v>75</v>
      </c>
      <c r="V102" s="44" t="s">
        <v>112</v>
      </c>
      <c r="W102" s="44" t="s">
        <v>111</v>
      </c>
      <c r="X102" s="44" t="s">
        <v>110</v>
      </c>
      <c r="Y102" s="44" t="s">
        <v>75</v>
      </c>
      <c r="AA102" s="44" t="s">
        <v>112</v>
      </c>
      <c r="AB102" s="44" t="s">
        <v>111</v>
      </c>
      <c r="AC102" s="44" t="s">
        <v>110</v>
      </c>
      <c r="AD102" s="44" t="s">
        <v>75</v>
      </c>
      <c r="AF102" s="44" t="s">
        <v>112</v>
      </c>
      <c r="AG102" s="44" t="s">
        <v>111</v>
      </c>
      <c r="AH102" s="44" t="s">
        <v>110</v>
      </c>
      <c r="AI102" s="44" t="s">
        <v>75</v>
      </c>
    </row>
    <row r="103" spans="2:35" x14ac:dyDescent="0.2">
      <c r="B103" s="44" t="s">
        <v>109</v>
      </c>
      <c r="D103" s="44">
        <v>13</v>
      </c>
      <c r="E103" s="44">
        <v>14.98</v>
      </c>
      <c r="G103" s="44" t="s">
        <v>109</v>
      </c>
      <c r="I103" s="44">
        <v>13</v>
      </c>
      <c r="J103" s="44">
        <v>12.33</v>
      </c>
      <c r="L103" s="44" t="s">
        <v>109</v>
      </c>
      <c r="N103" s="44">
        <v>13</v>
      </c>
      <c r="O103" s="44">
        <v>15.12</v>
      </c>
      <c r="Q103" s="44" t="s">
        <v>109</v>
      </c>
      <c r="S103" s="44">
        <v>13</v>
      </c>
      <c r="T103" s="44">
        <v>10.050000000000001</v>
      </c>
      <c r="V103" s="44" t="s">
        <v>109</v>
      </c>
      <c r="X103" s="44">
        <v>13</v>
      </c>
      <c r="Y103" s="44">
        <v>16</v>
      </c>
      <c r="AA103" s="44" t="s">
        <v>109</v>
      </c>
      <c r="AC103" s="44">
        <v>13</v>
      </c>
      <c r="AD103" s="44">
        <v>18.52</v>
      </c>
      <c r="AF103" s="44" t="s">
        <v>109</v>
      </c>
      <c r="AH103" s="44">
        <v>13</v>
      </c>
      <c r="AI103" s="44">
        <v>18.940000000000001</v>
      </c>
    </row>
    <row r="104" spans="2:35" x14ac:dyDescent="0.2">
      <c r="B104" s="44" t="s">
        <v>108</v>
      </c>
      <c r="C104" s="44">
        <v>0</v>
      </c>
      <c r="D104" s="44">
        <v>14</v>
      </c>
      <c r="E104" s="44">
        <v>14.61</v>
      </c>
      <c r="G104" s="44" t="s">
        <v>108</v>
      </c>
      <c r="H104" s="44">
        <v>0</v>
      </c>
      <c r="I104" s="44">
        <v>14</v>
      </c>
      <c r="J104" s="44">
        <v>11.87</v>
      </c>
      <c r="L104" s="44" t="s">
        <v>108</v>
      </c>
      <c r="M104" s="44">
        <v>0</v>
      </c>
      <c r="N104" s="44">
        <v>14</v>
      </c>
      <c r="O104" s="44">
        <v>15.04</v>
      </c>
      <c r="Q104" s="44" t="s">
        <v>108</v>
      </c>
      <c r="R104" s="44">
        <v>0</v>
      </c>
      <c r="S104" s="44">
        <v>14</v>
      </c>
      <c r="T104" s="44">
        <v>9.51</v>
      </c>
      <c r="V104" s="44" t="s">
        <v>108</v>
      </c>
      <c r="W104" s="44">
        <v>0</v>
      </c>
      <c r="X104" s="44">
        <v>14</v>
      </c>
      <c r="Y104" s="44">
        <v>16.079999999999998</v>
      </c>
      <c r="AA104" s="44" t="s">
        <v>108</v>
      </c>
      <c r="AB104" s="44">
        <v>0</v>
      </c>
      <c r="AC104" s="44">
        <v>14</v>
      </c>
      <c r="AD104" s="44">
        <v>18.89</v>
      </c>
      <c r="AF104" s="44" t="s">
        <v>108</v>
      </c>
      <c r="AG104" s="44">
        <v>0</v>
      </c>
      <c r="AH104" s="44">
        <v>14</v>
      </c>
      <c r="AI104" s="44">
        <v>19.399999999999999</v>
      </c>
    </row>
    <row r="105" spans="2:35" x14ac:dyDescent="0.2">
      <c r="B105" s="44" t="s">
        <v>107</v>
      </c>
      <c r="C105" s="44">
        <v>4.6399999999999997</v>
      </c>
      <c r="D105" s="44">
        <v>15</v>
      </c>
      <c r="E105" s="44">
        <v>14.24</v>
      </c>
      <c r="G105" s="44" t="s">
        <v>107</v>
      </c>
      <c r="H105" s="44">
        <v>4.49</v>
      </c>
      <c r="I105" s="44">
        <v>15</v>
      </c>
      <c r="J105" s="44">
        <v>11.41</v>
      </c>
      <c r="L105" s="44" t="s">
        <v>107</v>
      </c>
      <c r="M105" s="44">
        <v>5.01</v>
      </c>
      <c r="N105" s="44">
        <v>15</v>
      </c>
      <c r="O105" s="44">
        <v>14.95</v>
      </c>
      <c r="Q105" s="44" t="s">
        <v>107</v>
      </c>
      <c r="R105" s="44">
        <v>3.91</v>
      </c>
      <c r="S105" s="44">
        <v>15</v>
      </c>
      <c r="T105" s="44">
        <v>8.98</v>
      </c>
      <c r="V105" s="44" t="s">
        <v>107</v>
      </c>
      <c r="W105" s="44">
        <v>3.62</v>
      </c>
      <c r="X105" s="44">
        <v>15</v>
      </c>
      <c r="Y105" s="44">
        <v>16.149999999999999</v>
      </c>
      <c r="AA105" s="44" t="s">
        <v>107</v>
      </c>
      <c r="AB105" s="44">
        <v>3.13</v>
      </c>
      <c r="AC105" s="44">
        <v>15</v>
      </c>
      <c r="AD105" s="44">
        <v>19.260000000000002</v>
      </c>
      <c r="AF105" s="44" t="s">
        <v>107</v>
      </c>
      <c r="AG105" s="44">
        <v>4.12</v>
      </c>
      <c r="AH105" s="44">
        <v>15</v>
      </c>
      <c r="AI105" s="44">
        <v>19.87</v>
      </c>
    </row>
    <row r="106" spans="2:35" x14ac:dyDescent="0.2">
      <c r="B106" s="44" t="s">
        <v>106</v>
      </c>
      <c r="C106" s="44">
        <v>28.58</v>
      </c>
      <c r="D106" s="44">
        <v>16</v>
      </c>
      <c r="E106" s="44">
        <v>13.86</v>
      </c>
      <c r="G106" s="44" t="s">
        <v>106</v>
      </c>
      <c r="H106" s="44">
        <v>25.68</v>
      </c>
      <c r="I106" s="44">
        <v>16</v>
      </c>
      <c r="J106" s="44">
        <v>10.95</v>
      </c>
      <c r="L106" s="44" t="s">
        <v>106</v>
      </c>
      <c r="M106" s="44">
        <v>40.97</v>
      </c>
      <c r="N106" s="44">
        <v>16</v>
      </c>
      <c r="O106" s="44">
        <v>14.87</v>
      </c>
      <c r="Q106" s="44" t="s">
        <v>106</v>
      </c>
      <c r="R106" s="44">
        <v>23.22</v>
      </c>
      <c r="S106" s="44">
        <v>16</v>
      </c>
      <c r="T106" s="44">
        <v>8.4499999999999993</v>
      </c>
      <c r="V106" s="44" t="s">
        <v>106</v>
      </c>
      <c r="W106" s="44">
        <v>17.350000000000001</v>
      </c>
      <c r="X106" s="44">
        <v>16</v>
      </c>
      <c r="Y106" s="44">
        <v>16.23</v>
      </c>
      <c r="AA106" s="44" t="s">
        <v>106</v>
      </c>
      <c r="AB106" s="44">
        <v>13.24</v>
      </c>
      <c r="AC106" s="44">
        <v>16</v>
      </c>
      <c r="AD106" s="44">
        <v>19.64</v>
      </c>
      <c r="AF106" s="44" t="s">
        <v>106</v>
      </c>
      <c r="AG106" s="44">
        <v>20.329999999999998</v>
      </c>
      <c r="AH106" s="44">
        <v>16</v>
      </c>
      <c r="AI106" s="44">
        <v>20.329999999999998</v>
      </c>
    </row>
    <row r="107" spans="2:35" x14ac:dyDescent="0.2">
      <c r="B107" s="44" t="s">
        <v>105</v>
      </c>
      <c r="C107" s="44">
        <v>5.86</v>
      </c>
      <c r="D107" s="44">
        <v>17</v>
      </c>
      <c r="E107" s="44">
        <v>13.49</v>
      </c>
      <c r="G107" s="44" t="s">
        <v>105</v>
      </c>
      <c r="H107" s="44">
        <v>5.55</v>
      </c>
      <c r="I107" s="44">
        <v>17</v>
      </c>
      <c r="J107" s="44">
        <v>10.49</v>
      </c>
      <c r="L107" s="44" t="s">
        <v>105</v>
      </c>
      <c r="M107" s="44">
        <v>7.01</v>
      </c>
      <c r="N107" s="44">
        <v>17</v>
      </c>
      <c r="O107" s="44">
        <v>14.79</v>
      </c>
      <c r="Q107" s="44" t="s">
        <v>105</v>
      </c>
      <c r="R107" s="44">
        <v>5.28</v>
      </c>
      <c r="S107" s="44">
        <v>17</v>
      </c>
      <c r="T107" s="44">
        <v>7.92</v>
      </c>
      <c r="V107" s="44" t="s">
        <v>105</v>
      </c>
      <c r="W107" s="44">
        <v>4.5599999999999996</v>
      </c>
      <c r="X107" s="44">
        <v>17</v>
      </c>
      <c r="Y107" s="44">
        <v>16.309999999999999</v>
      </c>
      <c r="AA107" s="44" t="s">
        <v>105</v>
      </c>
      <c r="AB107" s="44">
        <v>3.99</v>
      </c>
      <c r="AC107" s="44">
        <v>17</v>
      </c>
      <c r="AD107" s="44">
        <v>20.010000000000002</v>
      </c>
      <c r="AF107" s="44" t="s">
        <v>105</v>
      </c>
      <c r="AG107" s="44">
        <v>4.9400000000000004</v>
      </c>
      <c r="AH107" s="44">
        <v>17</v>
      </c>
      <c r="AI107" s="44">
        <v>20.8</v>
      </c>
    </row>
    <row r="108" spans="2:35" x14ac:dyDescent="0.2">
      <c r="B108" s="44" t="s">
        <v>104</v>
      </c>
      <c r="C108" s="46">
        <v>0.29670000000000002</v>
      </c>
      <c r="D108" s="44">
        <v>18</v>
      </c>
      <c r="E108" s="44">
        <v>13.11</v>
      </c>
      <c r="G108" s="44" t="s">
        <v>104</v>
      </c>
      <c r="H108" s="46">
        <v>0.35189999999999999</v>
      </c>
      <c r="I108" s="44">
        <v>18</v>
      </c>
      <c r="J108" s="44">
        <v>10.029999999999999</v>
      </c>
      <c r="L108" s="44" t="s">
        <v>104</v>
      </c>
      <c r="M108" s="46">
        <v>0.35439999999999999</v>
      </c>
      <c r="N108" s="44">
        <v>18</v>
      </c>
      <c r="O108" s="44">
        <v>14.7</v>
      </c>
      <c r="Q108" s="44" t="s">
        <v>104</v>
      </c>
      <c r="R108" s="46">
        <v>0.34079999999999999</v>
      </c>
      <c r="S108" s="44">
        <v>18</v>
      </c>
      <c r="T108" s="44">
        <v>7.39</v>
      </c>
      <c r="V108" s="44" t="s">
        <v>104</v>
      </c>
      <c r="W108" s="46">
        <v>0.255</v>
      </c>
      <c r="X108" s="44">
        <v>18</v>
      </c>
      <c r="Y108" s="44">
        <v>16.38</v>
      </c>
      <c r="AA108" s="44" t="s">
        <v>104</v>
      </c>
      <c r="AB108" s="46">
        <v>0.22919999999999999</v>
      </c>
      <c r="AC108" s="44">
        <v>18</v>
      </c>
      <c r="AD108" s="44">
        <v>20.39</v>
      </c>
      <c r="AF108" s="44" t="s">
        <v>104</v>
      </c>
      <c r="AG108" s="46">
        <v>0.27800000000000002</v>
      </c>
      <c r="AH108" s="44">
        <v>18</v>
      </c>
      <c r="AI108" s="44">
        <v>21.26</v>
      </c>
    </row>
    <row r="109" spans="2:35" x14ac:dyDescent="0.2">
      <c r="B109" s="44" t="s">
        <v>103</v>
      </c>
      <c r="D109" s="44">
        <v>19</v>
      </c>
      <c r="E109" s="44">
        <v>12.74</v>
      </c>
      <c r="G109" s="44" t="s">
        <v>103</v>
      </c>
      <c r="I109" s="44">
        <v>19</v>
      </c>
      <c r="J109" s="44">
        <v>9.56</v>
      </c>
      <c r="L109" s="44" t="s">
        <v>103</v>
      </c>
      <c r="N109" s="44">
        <v>19</v>
      </c>
      <c r="O109" s="44">
        <v>14.62</v>
      </c>
      <c r="Q109" s="44" t="s">
        <v>103</v>
      </c>
      <c r="S109" s="44">
        <v>19</v>
      </c>
      <c r="T109" s="44">
        <v>6.86</v>
      </c>
      <c r="V109" s="44" t="s">
        <v>103</v>
      </c>
      <c r="X109" s="44">
        <v>19</v>
      </c>
      <c r="Y109" s="44">
        <v>16.46</v>
      </c>
      <c r="AA109" s="44" t="s">
        <v>103</v>
      </c>
      <c r="AC109" s="44">
        <v>19</v>
      </c>
      <c r="AD109" s="44">
        <v>20.76</v>
      </c>
      <c r="AF109" s="44" t="s">
        <v>103</v>
      </c>
      <c r="AH109" s="44">
        <v>19</v>
      </c>
      <c r="AI109" s="44">
        <v>21.73</v>
      </c>
    </row>
    <row r="110" spans="2:35" x14ac:dyDescent="0.2">
      <c r="B110" s="44" t="s">
        <v>126</v>
      </c>
      <c r="D110" s="44">
        <v>20</v>
      </c>
      <c r="E110" s="44">
        <v>12.37</v>
      </c>
      <c r="G110" s="44" t="s">
        <v>125</v>
      </c>
      <c r="I110" s="44">
        <v>20</v>
      </c>
      <c r="J110" s="44">
        <v>9.1</v>
      </c>
      <c r="L110" s="44" t="s">
        <v>99</v>
      </c>
      <c r="N110" s="44">
        <v>20</v>
      </c>
      <c r="O110" s="44">
        <v>14.53</v>
      </c>
      <c r="Q110" s="44" t="s">
        <v>124</v>
      </c>
      <c r="S110" s="44">
        <v>20</v>
      </c>
      <c r="T110" s="44">
        <v>6.33</v>
      </c>
      <c r="V110" s="44" t="s">
        <v>123</v>
      </c>
      <c r="X110" s="44">
        <v>20</v>
      </c>
      <c r="Y110" s="44">
        <v>16.54</v>
      </c>
      <c r="AA110" s="44" t="s">
        <v>122</v>
      </c>
      <c r="AC110" s="44">
        <v>20</v>
      </c>
      <c r="AD110" s="44">
        <v>21.13</v>
      </c>
      <c r="AF110" s="44" t="s">
        <v>121</v>
      </c>
      <c r="AH110" s="44">
        <v>20</v>
      </c>
      <c r="AI110" s="44">
        <v>22.19</v>
      </c>
    </row>
    <row r="111" spans="2:35" x14ac:dyDescent="0.2">
      <c r="B111" s="44" t="s">
        <v>120</v>
      </c>
      <c r="D111" s="44">
        <v>21</v>
      </c>
      <c r="E111" s="44">
        <v>12</v>
      </c>
      <c r="G111" s="44" t="s">
        <v>119</v>
      </c>
      <c r="I111" s="44">
        <v>21</v>
      </c>
      <c r="J111" s="44">
        <v>8.64</v>
      </c>
      <c r="L111" s="44" t="s">
        <v>118</v>
      </c>
      <c r="N111" s="44">
        <v>21</v>
      </c>
      <c r="O111" s="44">
        <v>14.45</v>
      </c>
      <c r="Q111" s="44" t="s">
        <v>117</v>
      </c>
      <c r="S111" s="44">
        <v>21</v>
      </c>
      <c r="T111" s="44">
        <v>5.79</v>
      </c>
      <c r="V111" s="44" t="s">
        <v>116</v>
      </c>
      <c r="X111" s="44">
        <v>21</v>
      </c>
      <c r="Y111" s="44">
        <v>16.62</v>
      </c>
      <c r="AA111" s="44" t="s">
        <v>115</v>
      </c>
      <c r="AC111" s="44">
        <v>21</v>
      </c>
      <c r="AD111" s="44">
        <v>21.51</v>
      </c>
      <c r="AF111" s="44" t="s">
        <v>114</v>
      </c>
      <c r="AH111" s="44">
        <v>21</v>
      </c>
      <c r="AI111" s="44">
        <v>22.66</v>
      </c>
    </row>
    <row r="112" spans="2:35" x14ac:dyDescent="0.2">
      <c r="B112" s="44" t="s">
        <v>90</v>
      </c>
      <c r="D112" s="44">
        <v>22</v>
      </c>
      <c r="E112" s="44">
        <v>11.62</v>
      </c>
      <c r="G112" s="44" t="s">
        <v>90</v>
      </c>
      <c r="I112" s="44">
        <v>22</v>
      </c>
      <c r="J112" s="44">
        <v>8.18</v>
      </c>
      <c r="L112" s="44" t="s">
        <v>90</v>
      </c>
      <c r="N112" s="44">
        <v>22</v>
      </c>
      <c r="O112" s="44">
        <v>14.37</v>
      </c>
      <c r="Q112" s="44" t="s">
        <v>90</v>
      </c>
      <c r="S112" s="44">
        <v>22</v>
      </c>
      <c r="T112" s="44">
        <v>5.26</v>
      </c>
      <c r="V112" s="44" t="s">
        <v>90</v>
      </c>
      <c r="X112" s="44">
        <v>22</v>
      </c>
      <c r="Y112" s="44">
        <v>16.690000000000001</v>
      </c>
      <c r="AA112" s="44" t="s">
        <v>90</v>
      </c>
      <c r="AC112" s="44">
        <v>22</v>
      </c>
      <c r="AD112" s="44">
        <v>21.88</v>
      </c>
      <c r="AF112" s="44" t="s">
        <v>90</v>
      </c>
      <c r="AH112" s="44">
        <v>22</v>
      </c>
      <c r="AI112" s="44">
        <v>23.12</v>
      </c>
    </row>
    <row r="113" spans="2:35" x14ac:dyDescent="0.2">
      <c r="B113" s="44" t="s">
        <v>89</v>
      </c>
      <c r="C113" s="44">
        <v>-0.23</v>
      </c>
      <c r="D113" s="44">
        <v>23</v>
      </c>
      <c r="E113" s="44">
        <v>11.24</v>
      </c>
      <c r="G113" s="44" t="s">
        <v>89</v>
      </c>
      <c r="H113" s="44">
        <v>-0.3</v>
      </c>
      <c r="I113" s="44">
        <v>23</v>
      </c>
      <c r="J113" s="44">
        <v>7.72</v>
      </c>
      <c r="L113" s="44" t="s">
        <v>89</v>
      </c>
      <c r="M113" s="44">
        <v>-0.05</v>
      </c>
      <c r="N113" s="44">
        <v>23</v>
      </c>
      <c r="O113" s="44">
        <v>14.28</v>
      </c>
      <c r="Q113" s="44" t="s">
        <v>89</v>
      </c>
      <c r="R113" s="44">
        <v>-0.36</v>
      </c>
      <c r="S113" s="44">
        <v>23</v>
      </c>
      <c r="T113" s="44">
        <v>4.7300000000000004</v>
      </c>
      <c r="V113" s="44" t="s">
        <v>89</v>
      </c>
      <c r="W113" s="44">
        <v>0.06</v>
      </c>
      <c r="X113" s="44">
        <v>23</v>
      </c>
      <c r="Y113" s="44">
        <v>16.77</v>
      </c>
      <c r="AA113" s="44" t="s">
        <v>89</v>
      </c>
      <c r="AB113" s="44">
        <v>0.33</v>
      </c>
      <c r="AC113" s="44">
        <v>23</v>
      </c>
      <c r="AD113" s="44">
        <v>22.26</v>
      </c>
      <c r="AF113" s="44" t="s">
        <v>89</v>
      </c>
      <c r="AG113" s="44">
        <v>0.34</v>
      </c>
      <c r="AH113" s="44">
        <v>23</v>
      </c>
      <c r="AI113" s="44">
        <v>23.59</v>
      </c>
    </row>
    <row r="114" spans="2:35" x14ac:dyDescent="0.2">
      <c r="B114" s="44" t="s">
        <v>88</v>
      </c>
      <c r="C114" s="44">
        <v>0.06</v>
      </c>
      <c r="D114" s="44">
        <v>24</v>
      </c>
      <c r="E114" s="44">
        <v>10.87</v>
      </c>
      <c r="G114" s="44" t="s">
        <v>88</v>
      </c>
      <c r="H114" s="44">
        <v>0.09</v>
      </c>
      <c r="I114" s="44">
        <v>24</v>
      </c>
      <c r="J114" s="44">
        <v>7.26</v>
      </c>
      <c r="L114" s="44" t="s">
        <v>88</v>
      </c>
      <c r="M114" s="44">
        <v>0</v>
      </c>
      <c r="N114" s="44">
        <v>24</v>
      </c>
      <c r="O114" s="44">
        <v>14.2</v>
      </c>
      <c r="Q114" s="44" t="s">
        <v>88</v>
      </c>
      <c r="R114" s="44">
        <v>0.13</v>
      </c>
      <c r="S114" s="44">
        <v>24</v>
      </c>
      <c r="T114" s="44">
        <v>4.2</v>
      </c>
      <c r="V114" s="44" t="s">
        <v>88</v>
      </c>
      <c r="W114" s="44">
        <v>0</v>
      </c>
      <c r="X114" s="44">
        <v>24</v>
      </c>
      <c r="Y114" s="44">
        <v>16.850000000000001</v>
      </c>
      <c r="AA114" s="44" t="s">
        <v>88</v>
      </c>
      <c r="AB114" s="44">
        <v>0.11</v>
      </c>
      <c r="AC114" s="44">
        <v>24</v>
      </c>
      <c r="AD114" s="44">
        <v>22.63</v>
      </c>
      <c r="AF114" s="44" t="s">
        <v>88</v>
      </c>
      <c r="AG114" s="44">
        <v>0.11</v>
      </c>
      <c r="AH114" s="44">
        <v>24</v>
      </c>
      <c r="AI114" s="44">
        <v>24.05</v>
      </c>
    </row>
    <row r="115" spans="2:35" x14ac:dyDescent="0.2">
      <c r="B115" s="44" t="s">
        <v>75</v>
      </c>
      <c r="D115" s="44">
        <v>25</v>
      </c>
      <c r="E115" s="44">
        <v>10.5</v>
      </c>
      <c r="G115" s="44" t="s">
        <v>75</v>
      </c>
      <c r="I115" s="44">
        <v>25</v>
      </c>
      <c r="J115" s="44">
        <v>6.79</v>
      </c>
      <c r="L115" s="44" t="s">
        <v>75</v>
      </c>
      <c r="N115" s="44">
        <v>25</v>
      </c>
      <c r="O115" s="44">
        <v>14.11</v>
      </c>
      <c r="Q115" s="44" t="s">
        <v>75</v>
      </c>
      <c r="S115" s="44">
        <v>25</v>
      </c>
      <c r="T115" s="44">
        <v>3.67</v>
      </c>
      <c r="V115" s="44" t="s">
        <v>75</v>
      </c>
      <c r="X115" s="44">
        <v>25</v>
      </c>
      <c r="Y115" s="44">
        <v>16.920000000000002</v>
      </c>
      <c r="AA115" s="44" t="s">
        <v>75</v>
      </c>
      <c r="AC115" s="44">
        <v>25</v>
      </c>
      <c r="AD115" s="44">
        <v>23</v>
      </c>
      <c r="AF115" s="44" t="s">
        <v>75</v>
      </c>
      <c r="AH115" s="44">
        <v>25</v>
      </c>
      <c r="AI115" s="44">
        <v>24.52</v>
      </c>
    </row>
    <row r="116" spans="2:35" x14ac:dyDescent="0.2">
      <c r="B116" s="44" t="s">
        <v>87</v>
      </c>
      <c r="C116" s="45">
        <v>1910023</v>
      </c>
      <c r="D116" s="44">
        <v>26</v>
      </c>
      <c r="E116" s="44">
        <v>10.119999999999999</v>
      </c>
      <c r="G116" s="44" t="s">
        <v>87</v>
      </c>
      <c r="H116" s="45">
        <v>1741026</v>
      </c>
      <c r="I116" s="44">
        <v>26</v>
      </c>
      <c r="J116" s="44">
        <v>6.33</v>
      </c>
      <c r="L116" s="44" t="s">
        <v>87</v>
      </c>
      <c r="M116" s="45">
        <v>1604429</v>
      </c>
      <c r="N116" s="44">
        <v>26</v>
      </c>
      <c r="O116" s="44">
        <v>14.03</v>
      </c>
      <c r="Q116" s="44" t="s">
        <v>87</v>
      </c>
      <c r="R116" s="45">
        <v>1589161</v>
      </c>
      <c r="S116" s="44">
        <v>26</v>
      </c>
      <c r="T116" s="44">
        <v>3.14</v>
      </c>
      <c r="V116" s="44" t="s">
        <v>87</v>
      </c>
      <c r="W116" s="45">
        <v>1515385</v>
      </c>
      <c r="X116" s="44">
        <v>26</v>
      </c>
      <c r="Y116" s="44">
        <v>17</v>
      </c>
      <c r="AA116" s="44" t="s">
        <v>87</v>
      </c>
      <c r="AB116" s="45">
        <v>1439977</v>
      </c>
      <c r="AC116" s="44">
        <v>26</v>
      </c>
      <c r="AD116" s="44">
        <v>23.38</v>
      </c>
      <c r="AF116" s="44" t="s">
        <v>87</v>
      </c>
      <c r="AG116" s="45">
        <v>1382401</v>
      </c>
      <c r="AH116" s="44">
        <v>26</v>
      </c>
      <c r="AI116" s="44">
        <v>24.98</v>
      </c>
    </row>
    <row r="119" spans="2:35" x14ac:dyDescent="0.2">
      <c r="B119" s="44" t="s">
        <v>113</v>
      </c>
    </row>
    <row r="120" spans="2:35" x14ac:dyDescent="0.2">
      <c r="B120" s="44" t="s">
        <v>83</v>
      </c>
      <c r="G120" s="44" t="s">
        <v>82</v>
      </c>
      <c r="L120" s="44" t="s">
        <v>81</v>
      </c>
      <c r="Q120" s="44" t="s">
        <v>80</v>
      </c>
      <c r="V120" s="44" t="s">
        <v>79</v>
      </c>
      <c r="AA120" s="44" t="s">
        <v>78</v>
      </c>
      <c r="AF120" s="44" t="s">
        <v>77</v>
      </c>
    </row>
    <row r="121" spans="2:35" x14ac:dyDescent="0.2">
      <c r="B121" s="44" t="s">
        <v>112</v>
      </c>
      <c r="C121" s="44" t="s">
        <v>111</v>
      </c>
      <c r="D121" s="44" t="s">
        <v>110</v>
      </c>
      <c r="E121" s="44" t="s">
        <v>75</v>
      </c>
      <c r="G121" s="44" t="s">
        <v>112</v>
      </c>
      <c r="H121" s="44" t="s">
        <v>111</v>
      </c>
      <c r="I121" s="44" t="s">
        <v>110</v>
      </c>
      <c r="J121" s="44" t="s">
        <v>75</v>
      </c>
      <c r="L121" s="6" t="s">
        <v>112</v>
      </c>
      <c r="M121" s="44" t="s">
        <v>111</v>
      </c>
      <c r="N121" s="44" t="s">
        <v>110</v>
      </c>
      <c r="O121" s="44" t="s">
        <v>75</v>
      </c>
      <c r="Q121" s="44" t="s">
        <v>112</v>
      </c>
      <c r="R121" s="44" t="s">
        <v>111</v>
      </c>
      <c r="S121" s="44" t="s">
        <v>110</v>
      </c>
      <c r="T121" s="44" t="s">
        <v>75</v>
      </c>
      <c r="V121" s="44" t="s">
        <v>112</v>
      </c>
      <c r="W121" s="44" t="s">
        <v>111</v>
      </c>
      <c r="X121" s="44" t="s">
        <v>110</v>
      </c>
      <c r="Y121" s="44" t="s">
        <v>75</v>
      </c>
      <c r="AA121" s="44" t="s">
        <v>112</v>
      </c>
      <c r="AB121" s="44" t="s">
        <v>111</v>
      </c>
      <c r="AC121" s="44" t="s">
        <v>110</v>
      </c>
      <c r="AD121" s="44" t="s">
        <v>75</v>
      </c>
      <c r="AF121" s="44" t="s">
        <v>112</v>
      </c>
      <c r="AG121" s="44" t="s">
        <v>111</v>
      </c>
      <c r="AH121" s="44" t="s">
        <v>110</v>
      </c>
      <c r="AI121" s="44" t="s">
        <v>75</v>
      </c>
    </row>
    <row r="122" spans="2:35" ht="24" x14ac:dyDescent="0.2">
      <c r="B122" s="44" t="s">
        <v>109</v>
      </c>
      <c r="D122" s="44">
        <v>13</v>
      </c>
      <c r="E122" s="44">
        <v>16.09</v>
      </c>
      <c r="G122" s="44" t="s">
        <v>109</v>
      </c>
      <c r="I122" s="44">
        <v>13</v>
      </c>
      <c r="J122" s="44">
        <v>17.77</v>
      </c>
      <c r="L122" s="6" t="s">
        <v>109</v>
      </c>
      <c r="N122" s="44">
        <v>13</v>
      </c>
      <c r="O122" s="44">
        <v>9.4499999999999993</v>
      </c>
      <c r="Q122" s="44" t="s">
        <v>109</v>
      </c>
      <c r="S122" s="44">
        <v>13</v>
      </c>
      <c r="T122" s="44">
        <v>10.62</v>
      </c>
      <c r="V122" s="44" t="s">
        <v>109</v>
      </c>
      <c r="X122" s="44">
        <v>13</v>
      </c>
      <c r="Y122" s="44">
        <v>14.05</v>
      </c>
      <c r="AA122" s="44" t="s">
        <v>109</v>
      </c>
      <c r="AC122" s="44">
        <v>13</v>
      </c>
      <c r="AD122" s="44">
        <v>11.42</v>
      </c>
      <c r="AF122" s="44" t="s">
        <v>109</v>
      </c>
      <c r="AH122" s="44">
        <v>13</v>
      </c>
      <c r="AI122" s="44">
        <v>16.2</v>
      </c>
    </row>
    <row r="123" spans="2:35" ht="24" x14ac:dyDescent="0.2">
      <c r="B123" s="44" t="s">
        <v>108</v>
      </c>
      <c r="C123" s="44">
        <v>0</v>
      </c>
      <c r="D123" s="44">
        <v>14</v>
      </c>
      <c r="E123" s="44">
        <v>16.37</v>
      </c>
      <c r="G123" s="44" t="s">
        <v>108</v>
      </c>
      <c r="H123" s="44">
        <v>0</v>
      </c>
      <c r="I123" s="44">
        <v>14</v>
      </c>
      <c r="J123" s="44">
        <v>18.010000000000002</v>
      </c>
      <c r="L123" s="6" t="s">
        <v>108</v>
      </c>
      <c r="M123" s="44">
        <v>0</v>
      </c>
      <c r="N123" s="44">
        <v>14</v>
      </c>
      <c r="O123" s="44">
        <v>9.02</v>
      </c>
      <c r="Q123" s="44" t="s">
        <v>108</v>
      </c>
      <c r="R123" s="44">
        <v>0</v>
      </c>
      <c r="S123" s="44">
        <v>14</v>
      </c>
      <c r="T123" s="44">
        <v>10.19</v>
      </c>
      <c r="V123" s="44" t="s">
        <v>108</v>
      </c>
      <c r="W123" s="44">
        <v>0</v>
      </c>
      <c r="X123" s="44">
        <v>14</v>
      </c>
      <c r="Y123" s="44">
        <v>14.32</v>
      </c>
      <c r="AA123" s="44" t="s">
        <v>108</v>
      </c>
      <c r="AB123" s="44">
        <v>0</v>
      </c>
      <c r="AC123" s="44">
        <v>14</v>
      </c>
      <c r="AD123" s="44">
        <v>11.48</v>
      </c>
      <c r="AF123" s="44" t="s">
        <v>108</v>
      </c>
      <c r="AG123" s="44">
        <v>0</v>
      </c>
      <c r="AH123" s="44">
        <v>14</v>
      </c>
      <c r="AI123" s="44">
        <v>16.559999999999999</v>
      </c>
    </row>
    <row r="124" spans="2:35" ht="48" x14ac:dyDescent="0.2">
      <c r="B124" s="44" t="s">
        <v>107</v>
      </c>
      <c r="C124" s="44">
        <v>4.37</v>
      </c>
      <c r="D124" s="44">
        <v>15</v>
      </c>
      <c r="E124" s="44">
        <v>16.66</v>
      </c>
      <c r="G124" s="44" t="s">
        <v>107</v>
      </c>
      <c r="H124" s="44">
        <v>3.8</v>
      </c>
      <c r="I124" s="44">
        <v>15</v>
      </c>
      <c r="J124" s="44">
        <v>18.239999999999998</v>
      </c>
      <c r="L124" s="6" t="s">
        <v>107</v>
      </c>
      <c r="M124" s="44">
        <v>3.87</v>
      </c>
      <c r="N124" s="44">
        <v>15</v>
      </c>
      <c r="O124" s="44">
        <v>8.59</v>
      </c>
      <c r="Q124" s="44" t="s">
        <v>107</v>
      </c>
      <c r="R124" s="44">
        <v>3.8</v>
      </c>
      <c r="S124" s="44">
        <v>15</v>
      </c>
      <c r="T124" s="44">
        <v>9.76</v>
      </c>
      <c r="V124" s="44" t="s">
        <v>107</v>
      </c>
      <c r="W124" s="44">
        <v>3.84</v>
      </c>
      <c r="X124" s="44">
        <v>15</v>
      </c>
      <c r="Y124" s="44">
        <v>14.6</v>
      </c>
      <c r="AA124" s="44" t="s">
        <v>107</v>
      </c>
      <c r="AB124" s="44">
        <v>3.46</v>
      </c>
      <c r="AC124" s="44">
        <v>15</v>
      </c>
      <c r="AD124" s="44">
        <v>11.53</v>
      </c>
      <c r="AF124" s="44" t="s">
        <v>107</v>
      </c>
      <c r="AG124" s="44">
        <v>2.64</v>
      </c>
      <c r="AH124" s="44">
        <v>15</v>
      </c>
      <c r="AI124" s="44">
        <v>16.920000000000002</v>
      </c>
    </row>
    <row r="125" spans="2:35" ht="48" x14ac:dyDescent="0.2">
      <c r="B125" s="44" t="s">
        <v>106</v>
      </c>
      <c r="C125" s="44">
        <v>29.56</v>
      </c>
      <c r="D125" s="44">
        <v>16</v>
      </c>
      <c r="E125" s="44">
        <v>16.940000000000001</v>
      </c>
      <c r="G125" s="44" t="s">
        <v>106</v>
      </c>
      <c r="H125" s="44">
        <v>19.53</v>
      </c>
      <c r="I125" s="44">
        <v>16</v>
      </c>
      <c r="J125" s="44">
        <v>18.48</v>
      </c>
      <c r="L125" s="6" t="s">
        <v>106</v>
      </c>
      <c r="M125" s="44">
        <v>21.48</v>
      </c>
      <c r="N125" s="44">
        <v>16</v>
      </c>
      <c r="O125" s="44">
        <v>8.16</v>
      </c>
      <c r="Q125" s="44" t="s">
        <v>106</v>
      </c>
      <c r="R125" s="44">
        <v>21.04</v>
      </c>
      <c r="S125" s="44">
        <v>16</v>
      </c>
      <c r="T125" s="44">
        <v>9.33</v>
      </c>
      <c r="V125" s="44" t="s">
        <v>106</v>
      </c>
      <c r="W125" s="44">
        <v>17.11</v>
      </c>
      <c r="X125" s="44">
        <v>16</v>
      </c>
      <c r="Y125" s="44">
        <v>14.87</v>
      </c>
      <c r="AA125" s="44" t="s">
        <v>106</v>
      </c>
      <c r="AB125" s="44">
        <v>19.38</v>
      </c>
      <c r="AC125" s="44">
        <v>16</v>
      </c>
      <c r="AD125" s="44">
        <v>11.58</v>
      </c>
      <c r="AF125" s="44" t="s">
        <v>106</v>
      </c>
      <c r="AG125" s="44">
        <v>11.23</v>
      </c>
      <c r="AH125" s="44">
        <v>16</v>
      </c>
      <c r="AI125" s="44">
        <v>17.29</v>
      </c>
    </row>
    <row r="126" spans="2:35" ht="48" x14ac:dyDescent="0.2">
      <c r="B126" s="44" t="s">
        <v>105</v>
      </c>
      <c r="C126" s="44">
        <v>5.96</v>
      </c>
      <c r="D126" s="44">
        <v>17</v>
      </c>
      <c r="E126" s="44">
        <v>17.22</v>
      </c>
      <c r="G126" s="44" t="s">
        <v>105</v>
      </c>
      <c r="H126" s="44">
        <v>4.84</v>
      </c>
      <c r="I126" s="44">
        <v>17</v>
      </c>
      <c r="J126" s="44">
        <v>18.71</v>
      </c>
      <c r="L126" s="6" t="s">
        <v>105</v>
      </c>
      <c r="M126" s="44">
        <v>5.08</v>
      </c>
      <c r="N126" s="44">
        <v>17</v>
      </c>
      <c r="O126" s="44">
        <v>7.73</v>
      </c>
      <c r="Q126" s="44" t="s">
        <v>105</v>
      </c>
      <c r="R126" s="44">
        <v>5.0199999999999996</v>
      </c>
      <c r="S126" s="44">
        <v>17</v>
      </c>
      <c r="T126" s="44">
        <v>8.9</v>
      </c>
      <c r="V126" s="44" t="s">
        <v>105</v>
      </c>
      <c r="W126" s="44">
        <v>4.53</v>
      </c>
      <c r="X126" s="44">
        <v>17</v>
      </c>
      <c r="Y126" s="44">
        <v>15.15</v>
      </c>
      <c r="AA126" s="44" t="s">
        <v>105</v>
      </c>
      <c r="AB126" s="44">
        <v>4.82</v>
      </c>
      <c r="AC126" s="44">
        <v>17</v>
      </c>
      <c r="AD126" s="44">
        <v>11.63</v>
      </c>
      <c r="AF126" s="44" t="s">
        <v>105</v>
      </c>
      <c r="AG126" s="44">
        <v>3.67</v>
      </c>
      <c r="AH126" s="44">
        <v>17</v>
      </c>
      <c r="AI126" s="44">
        <v>17.649999999999999</v>
      </c>
    </row>
    <row r="127" spans="2:35" ht="60" x14ac:dyDescent="0.2">
      <c r="B127" s="44" t="s">
        <v>104</v>
      </c>
      <c r="C127" s="46">
        <v>0.42930000000000001</v>
      </c>
      <c r="D127" s="44">
        <v>18</v>
      </c>
      <c r="E127" s="44">
        <v>17.510000000000002</v>
      </c>
      <c r="G127" s="44" t="s">
        <v>104</v>
      </c>
      <c r="H127" s="46">
        <v>0.26190000000000002</v>
      </c>
      <c r="I127" s="44">
        <v>18</v>
      </c>
      <c r="J127" s="44">
        <v>18.940000000000001</v>
      </c>
      <c r="L127" s="6" t="s">
        <v>104</v>
      </c>
      <c r="M127" s="46">
        <v>0.37380000000000002</v>
      </c>
      <c r="N127" s="44">
        <v>18</v>
      </c>
      <c r="O127" s="44">
        <v>7.3</v>
      </c>
      <c r="Q127" s="44" t="s">
        <v>104</v>
      </c>
      <c r="R127" s="46">
        <v>0.36890000000000001</v>
      </c>
      <c r="S127" s="44">
        <v>18</v>
      </c>
      <c r="T127" s="44">
        <v>8.4700000000000006</v>
      </c>
      <c r="V127" s="44" t="s">
        <v>104</v>
      </c>
      <c r="W127" s="46">
        <v>0.34310000000000002</v>
      </c>
      <c r="X127" s="44">
        <v>18</v>
      </c>
      <c r="Y127" s="44">
        <v>15.43</v>
      </c>
      <c r="AA127" s="44" t="s">
        <v>104</v>
      </c>
      <c r="AB127" s="46">
        <v>0.37890000000000001</v>
      </c>
      <c r="AC127" s="44">
        <v>18</v>
      </c>
      <c r="AD127" s="44">
        <v>11.69</v>
      </c>
      <c r="AF127" s="44" t="s">
        <v>104</v>
      </c>
      <c r="AG127" s="46">
        <v>0.19800000000000001</v>
      </c>
      <c r="AH127" s="44">
        <v>18</v>
      </c>
      <c r="AI127" s="44">
        <v>18.02</v>
      </c>
    </row>
    <row r="128" spans="2:35" ht="24" x14ac:dyDescent="0.2">
      <c r="B128" s="44" t="s">
        <v>103</v>
      </c>
      <c r="D128" s="44">
        <v>19</v>
      </c>
      <c r="E128" s="44">
        <v>17.79</v>
      </c>
      <c r="G128" s="44" t="s">
        <v>103</v>
      </c>
      <c r="I128" s="44">
        <v>19</v>
      </c>
      <c r="J128" s="44">
        <v>19.18</v>
      </c>
      <c r="L128" s="6" t="s">
        <v>103</v>
      </c>
      <c r="N128" s="44">
        <v>19</v>
      </c>
      <c r="O128" s="44">
        <v>6.87</v>
      </c>
      <c r="Q128" s="44" t="s">
        <v>103</v>
      </c>
      <c r="S128" s="44">
        <v>19</v>
      </c>
      <c r="T128" s="44">
        <v>8.0399999999999991</v>
      </c>
      <c r="V128" s="44" t="s">
        <v>103</v>
      </c>
      <c r="X128" s="44">
        <v>19</v>
      </c>
      <c r="Y128" s="44">
        <v>15.7</v>
      </c>
      <c r="AA128" s="44" t="s">
        <v>103</v>
      </c>
      <c r="AC128" s="44">
        <v>19</v>
      </c>
      <c r="AD128" s="44">
        <v>11.74</v>
      </c>
      <c r="AF128" s="44" t="s">
        <v>103</v>
      </c>
      <c r="AH128" s="44">
        <v>19</v>
      </c>
      <c r="AI128" s="44">
        <v>18.38</v>
      </c>
    </row>
    <row r="129" spans="2:35" ht="24" x14ac:dyDescent="0.2">
      <c r="B129" s="44" t="s">
        <v>102</v>
      </c>
      <c r="D129" s="44">
        <v>20</v>
      </c>
      <c r="E129" s="44">
        <v>18.07</v>
      </c>
      <c r="G129" s="44" t="s">
        <v>101</v>
      </c>
      <c r="I129" s="44">
        <v>20</v>
      </c>
      <c r="J129" s="44">
        <v>19.41</v>
      </c>
      <c r="L129" s="6" t="s">
        <v>100</v>
      </c>
      <c r="N129" s="44">
        <v>20</v>
      </c>
      <c r="O129" s="44">
        <v>6.44</v>
      </c>
      <c r="Q129" s="44" t="s">
        <v>99</v>
      </c>
      <c r="S129" s="44">
        <v>20</v>
      </c>
      <c r="T129" s="44">
        <v>7.61</v>
      </c>
      <c r="V129" s="44" t="s">
        <v>98</v>
      </c>
      <c r="X129" s="44">
        <v>20</v>
      </c>
      <c r="Y129" s="44">
        <v>15.98</v>
      </c>
      <c r="AA129" s="44" t="s">
        <v>97</v>
      </c>
      <c r="AC129" s="44">
        <v>20</v>
      </c>
      <c r="AD129" s="44">
        <v>11.79</v>
      </c>
      <c r="AF129" s="44" t="s">
        <v>96</v>
      </c>
      <c r="AH129" s="44">
        <v>20</v>
      </c>
      <c r="AI129" s="44">
        <v>18.739999999999998</v>
      </c>
    </row>
    <row r="130" spans="2:35" ht="24" x14ac:dyDescent="0.2">
      <c r="B130" s="44" t="s">
        <v>93</v>
      </c>
      <c r="D130" s="44">
        <v>21</v>
      </c>
      <c r="E130" s="44">
        <v>18.36</v>
      </c>
      <c r="G130" s="44" t="s">
        <v>95</v>
      </c>
      <c r="I130" s="44">
        <v>21</v>
      </c>
      <c r="J130" s="44">
        <v>19.649999999999999</v>
      </c>
      <c r="L130" s="6" t="s">
        <v>94</v>
      </c>
      <c r="N130" s="44">
        <v>21</v>
      </c>
      <c r="O130" s="44">
        <v>6.01</v>
      </c>
      <c r="Q130" s="44" t="s">
        <v>94</v>
      </c>
      <c r="S130" s="44">
        <v>21</v>
      </c>
      <c r="T130" s="44">
        <v>7.18</v>
      </c>
      <c r="V130" s="44" t="s">
        <v>93</v>
      </c>
      <c r="X130" s="44">
        <v>21</v>
      </c>
      <c r="Y130" s="44">
        <v>16.260000000000002</v>
      </c>
      <c r="AA130" s="44" t="s">
        <v>92</v>
      </c>
      <c r="AC130" s="44">
        <v>21</v>
      </c>
      <c r="AD130" s="44">
        <v>11.84</v>
      </c>
      <c r="AF130" s="44" t="s">
        <v>91</v>
      </c>
      <c r="AH130" s="44">
        <v>21</v>
      </c>
      <c r="AI130" s="44">
        <v>19.11</v>
      </c>
    </row>
    <row r="131" spans="2:35" x14ac:dyDescent="0.2">
      <c r="B131" s="44" t="s">
        <v>90</v>
      </c>
      <c r="D131" s="44">
        <v>22</v>
      </c>
      <c r="E131" s="44">
        <v>18.64</v>
      </c>
      <c r="G131" s="44" t="s">
        <v>90</v>
      </c>
      <c r="I131" s="44">
        <v>22</v>
      </c>
      <c r="J131" s="44">
        <v>19.88</v>
      </c>
      <c r="L131" s="6" t="s">
        <v>90</v>
      </c>
      <c r="N131" s="44">
        <v>22</v>
      </c>
      <c r="O131" s="44">
        <v>5.58</v>
      </c>
      <c r="Q131" s="44" t="s">
        <v>90</v>
      </c>
      <c r="S131" s="44">
        <v>22</v>
      </c>
      <c r="T131" s="44">
        <v>6.75</v>
      </c>
      <c r="V131" s="44" t="s">
        <v>90</v>
      </c>
      <c r="X131" s="44">
        <v>22</v>
      </c>
      <c r="Y131" s="44">
        <v>16.53</v>
      </c>
      <c r="AA131" s="44" t="s">
        <v>90</v>
      </c>
      <c r="AC131" s="44">
        <v>22</v>
      </c>
      <c r="AD131" s="44">
        <v>11.9</v>
      </c>
      <c r="AF131" s="44" t="s">
        <v>90</v>
      </c>
      <c r="AH131" s="44">
        <v>22</v>
      </c>
      <c r="AI131" s="44">
        <v>19.47</v>
      </c>
    </row>
    <row r="132" spans="2:35" ht="24" x14ac:dyDescent="0.2">
      <c r="B132" s="44" t="s">
        <v>89</v>
      </c>
      <c r="C132" s="44">
        <v>0.18</v>
      </c>
      <c r="D132" s="44">
        <v>23</v>
      </c>
      <c r="E132" s="44">
        <v>18.920000000000002</v>
      </c>
      <c r="G132" s="44" t="s">
        <v>89</v>
      </c>
      <c r="H132" s="44">
        <v>0.18</v>
      </c>
      <c r="I132" s="44">
        <v>23</v>
      </c>
      <c r="J132" s="44">
        <v>20.12</v>
      </c>
      <c r="L132" s="6" t="s">
        <v>89</v>
      </c>
      <c r="M132" s="44">
        <v>-0.31</v>
      </c>
      <c r="N132" s="44">
        <v>23</v>
      </c>
      <c r="O132" s="44">
        <v>5.15</v>
      </c>
      <c r="Q132" s="44" t="s">
        <v>89</v>
      </c>
      <c r="R132" s="44">
        <v>-0.31</v>
      </c>
      <c r="S132" s="44">
        <v>23</v>
      </c>
      <c r="T132" s="44">
        <v>6.32</v>
      </c>
      <c r="V132" s="44" t="s">
        <v>89</v>
      </c>
      <c r="W132" s="44">
        <v>0.22</v>
      </c>
      <c r="X132" s="44">
        <v>23</v>
      </c>
      <c r="Y132" s="44">
        <v>16.809999999999999</v>
      </c>
      <c r="AA132" s="44" t="s">
        <v>89</v>
      </c>
      <c r="AB132" s="44">
        <v>0.04</v>
      </c>
      <c r="AC132" s="44">
        <v>23</v>
      </c>
      <c r="AD132" s="44">
        <v>11.95</v>
      </c>
      <c r="AF132" s="44" t="s">
        <v>89</v>
      </c>
      <c r="AG132" s="44">
        <v>0.35</v>
      </c>
      <c r="AH132" s="44">
        <v>23</v>
      </c>
      <c r="AI132" s="44">
        <v>19.829999999999998</v>
      </c>
    </row>
    <row r="133" spans="2:35" x14ac:dyDescent="0.2">
      <c r="B133" s="44" t="s">
        <v>88</v>
      </c>
      <c r="C133" s="44">
        <v>0.03</v>
      </c>
      <c r="D133" s="44">
        <v>24</v>
      </c>
      <c r="E133" s="44">
        <v>19.21</v>
      </c>
      <c r="G133" s="44" t="s">
        <v>88</v>
      </c>
      <c r="H133" s="44">
        <v>0.03</v>
      </c>
      <c r="I133" s="44">
        <v>24</v>
      </c>
      <c r="J133" s="44">
        <v>20.350000000000001</v>
      </c>
      <c r="L133" s="44" t="s">
        <v>88</v>
      </c>
      <c r="M133" s="44">
        <v>0.09</v>
      </c>
      <c r="N133" s="44">
        <v>24</v>
      </c>
      <c r="O133" s="44">
        <v>4.72</v>
      </c>
      <c r="Q133" s="44" t="s">
        <v>88</v>
      </c>
      <c r="R133" s="44">
        <v>0.09</v>
      </c>
      <c r="S133" s="44">
        <v>24</v>
      </c>
      <c r="T133" s="44">
        <v>5.89</v>
      </c>
      <c r="V133" s="44" t="s">
        <v>88</v>
      </c>
      <c r="W133" s="44">
        <v>0.05</v>
      </c>
      <c r="X133" s="44">
        <v>24</v>
      </c>
      <c r="Y133" s="44">
        <v>17.079999999999998</v>
      </c>
      <c r="AA133" s="44" t="s">
        <v>88</v>
      </c>
      <c r="AB133" s="44">
        <v>0</v>
      </c>
      <c r="AC133" s="44">
        <v>24</v>
      </c>
      <c r="AD133" s="44">
        <v>12</v>
      </c>
      <c r="AF133" s="44" t="s">
        <v>88</v>
      </c>
      <c r="AG133" s="44">
        <v>0.12</v>
      </c>
      <c r="AH133" s="44">
        <v>24</v>
      </c>
      <c r="AI133" s="44">
        <v>20.2</v>
      </c>
    </row>
    <row r="134" spans="2:35" x14ac:dyDescent="0.2">
      <c r="B134" s="44" t="s">
        <v>75</v>
      </c>
      <c r="D134" s="44">
        <v>25</v>
      </c>
      <c r="E134" s="44">
        <v>19.489999999999998</v>
      </c>
      <c r="G134" s="44" t="s">
        <v>75</v>
      </c>
      <c r="I134" s="44">
        <v>25</v>
      </c>
      <c r="J134" s="44">
        <v>20.58</v>
      </c>
      <c r="L134" s="44" t="s">
        <v>75</v>
      </c>
      <c r="N134" s="44">
        <v>25</v>
      </c>
      <c r="O134" s="44">
        <v>4.29</v>
      </c>
      <c r="Q134" s="44" t="s">
        <v>75</v>
      </c>
      <c r="S134" s="44">
        <v>25</v>
      </c>
      <c r="T134" s="44">
        <v>5.46</v>
      </c>
      <c r="V134" s="44" t="s">
        <v>75</v>
      </c>
      <c r="X134" s="44">
        <v>25</v>
      </c>
      <c r="Y134" s="44">
        <v>17.36</v>
      </c>
      <c r="AA134" s="44" t="s">
        <v>75</v>
      </c>
      <c r="AC134" s="44">
        <v>25</v>
      </c>
      <c r="AD134" s="44">
        <v>12.05</v>
      </c>
      <c r="AF134" s="44" t="s">
        <v>75</v>
      </c>
      <c r="AH134" s="44">
        <v>25</v>
      </c>
      <c r="AI134" s="44">
        <v>20.56</v>
      </c>
    </row>
    <row r="135" spans="2:35" x14ac:dyDescent="0.2">
      <c r="B135" s="44" t="s">
        <v>87</v>
      </c>
      <c r="C135" s="45">
        <v>1297552</v>
      </c>
      <c r="D135" s="44">
        <v>26</v>
      </c>
      <c r="E135" s="44">
        <v>19.77</v>
      </c>
      <c r="G135" s="44" t="s">
        <v>87</v>
      </c>
      <c r="H135" s="45">
        <v>151958</v>
      </c>
      <c r="I135" s="44">
        <v>26</v>
      </c>
      <c r="J135" s="44">
        <v>20.82</v>
      </c>
      <c r="L135" s="44" t="s">
        <v>87</v>
      </c>
      <c r="M135" s="45">
        <v>1418531</v>
      </c>
      <c r="N135" s="44">
        <v>26</v>
      </c>
      <c r="O135" s="44">
        <v>3.86</v>
      </c>
      <c r="Q135" s="44" t="s">
        <v>87</v>
      </c>
      <c r="R135" s="45">
        <v>1535198</v>
      </c>
      <c r="S135" s="44">
        <v>26</v>
      </c>
      <c r="T135" s="44">
        <v>5.03</v>
      </c>
      <c r="V135" s="44" t="s">
        <v>87</v>
      </c>
      <c r="W135" s="45">
        <v>1100699</v>
      </c>
      <c r="X135" s="44">
        <v>26</v>
      </c>
      <c r="Y135" s="44">
        <v>17.64</v>
      </c>
      <c r="AA135" s="44" t="s">
        <v>87</v>
      </c>
      <c r="AB135" s="45">
        <v>1084732</v>
      </c>
      <c r="AC135" s="44">
        <v>26</v>
      </c>
      <c r="AD135" s="44">
        <v>12.11</v>
      </c>
      <c r="AF135" s="44" t="s">
        <v>87</v>
      </c>
      <c r="AG135" s="45">
        <v>1219697</v>
      </c>
      <c r="AH135" s="44">
        <v>26</v>
      </c>
      <c r="AI135" s="44">
        <v>20.92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FFA2F-5B86-4C8C-9659-752451BF87C0}">
  <dimension ref="B2:BR51"/>
  <sheetViews>
    <sheetView workbookViewId="0">
      <selection activeCell="G21" sqref="G21"/>
    </sheetView>
  </sheetViews>
  <sheetFormatPr defaultRowHeight="12" x14ac:dyDescent="0.2"/>
  <cols>
    <col min="1" max="16384" width="9.140625" style="1"/>
  </cols>
  <sheetData>
    <row r="2" spans="2:70" x14ac:dyDescent="0.2">
      <c r="B2" s="1" t="s">
        <v>155</v>
      </c>
    </row>
    <row r="3" spans="2:70" x14ac:dyDescent="0.2">
      <c r="B3" s="1" t="s">
        <v>154</v>
      </c>
    </row>
    <row r="4" spans="2:70" x14ac:dyDescent="0.2">
      <c r="B4" s="1" t="s">
        <v>83</v>
      </c>
      <c r="L4" s="1" t="s">
        <v>82</v>
      </c>
      <c r="V4" s="1" t="s">
        <v>81</v>
      </c>
      <c r="AF4" s="1" t="s">
        <v>80</v>
      </c>
      <c r="AP4" s="1" t="s">
        <v>79</v>
      </c>
      <c r="AZ4" s="1" t="s">
        <v>78</v>
      </c>
      <c r="BJ4" s="1" t="s">
        <v>77</v>
      </c>
    </row>
    <row r="5" spans="2:70" x14ac:dyDescent="0.2">
      <c r="C5" s="1" t="s">
        <v>76</v>
      </c>
      <c r="D5" s="1" t="s">
        <v>75</v>
      </c>
      <c r="E5" s="1" t="s">
        <v>74</v>
      </c>
      <c r="F5" s="1" t="s">
        <v>73</v>
      </c>
      <c r="G5" s="1" t="s">
        <v>72</v>
      </c>
      <c r="H5" s="1" t="s">
        <v>71</v>
      </c>
      <c r="I5" s="1" t="s">
        <v>70</v>
      </c>
      <c r="J5" s="1" t="s">
        <v>69</v>
      </c>
      <c r="M5" s="1" t="s">
        <v>76</v>
      </c>
      <c r="N5" s="1" t="s">
        <v>75</v>
      </c>
      <c r="O5" s="1" t="s">
        <v>74</v>
      </c>
      <c r="P5" s="1" t="s">
        <v>73</v>
      </c>
      <c r="Q5" s="1" t="s">
        <v>72</v>
      </c>
      <c r="R5" s="1" t="s">
        <v>71</v>
      </c>
      <c r="S5" s="1" t="s">
        <v>70</v>
      </c>
      <c r="T5" s="1" t="s">
        <v>69</v>
      </c>
      <c r="W5" s="1" t="s">
        <v>76</v>
      </c>
      <c r="X5" s="1" t="s">
        <v>75</v>
      </c>
      <c r="Y5" s="1" t="s">
        <v>74</v>
      </c>
      <c r="Z5" s="1" t="s">
        <v>73</v>
      </c>
      <c r="AA5" s="1" t="s">
        <v>72</v>
      </c>
      <c r="AB5" s="1" t="s">
        <v>71</v>
      </c>
      <c r="AC5" s="1" t="s">
        <v>70</v>
      </c>
      <c r="AD5" s="1" t="s">
        <v>69</v>
      </c>
      <c r="AG5" s="1" t="s">
        <v>76</v>
      </c>
      <c r="AH5" s="1" t="s">
        <v>75</v>
      </c>
      <c r="AI5" s="1" t="s">
        <v>74</v>
      </c>
      <c r="AJ5" s="1" t="s">
        <v>73</v>
      </c>
      <c r="AK5" s="1" t="s">
        <v>72</v>
      </c>
      <c r="AL5" s="1" t="s">
        <v>71</v>
      </c>
      <c r="AM5" s="1" t="s">
        <v>70</v>
      </c>
      <c r="AN5" s="1" t="s">
        <v>69</v>
      </c>
      <c r="AQ5" s="1" t="s">
        <v>76</v>
      </c>
      <c r="AR5" s="1" t="s">
        <v>75</v>
      </c>
      <c r="AS5" s="1" t="s">
        <v>74</v>
      </c>
      <c r="AT5" s="1" t="s">
        <v>73</v>
      </c>
      <c r="AU5" s="1" t="s">
        <v>72</v>
      </c>
      <c r="AV5" s="1" t="s">
        <v>71</v>
      </c>
      <c r="AW5" s="1" t="s">
        <v>70</v>
      </c>
      <c r="AX5" s="1" t="s">
        <v>69</v>
      </c>
      <c r="BA5" s="1" t="s">
        <v>76</v>
      </c>
      <c r="BB5" s="1" t="s">
        <v>75</v>
      </c>
      <c r="BC5" s="1" t="s">
        <v>74</v>
      </c>
      <c r="BD5" s="1" t="s">
        <v>73</v>
      </c>
      <c r="BE5" s="1" t="s">
        <v>72</v>
      </c>
      <c r="BF5" s="1" t="s">
        <v>71</v>
      </c>
      <c r="BG5" s="1" t="s">
        <v>70</v>
      </c>
      <c r="BH5" s="1" t="s">
        <v>69</v>
      </c>
      <c r="BK5" s="1" t="s">
        <v>76</v>
      </c>
      <c r="BL5" s="1" t="s">
        <v>75</v>
      </c>
      <c r="BM5" s="1" t="s">
        <v>74</v>
      </c>
      <c r="BN5" s="1" t="s">
        <v>73</v>
      </c>
      <c r="BO5" s="1" t="s">
        <v>72</v>
      </c>
      <c r="BP5" s="1" t="s">
        <v>71</v>
      </c>
      <c r="BQ5" s="1" t="s">
        <v>70</v>
      </c>
      <c r="BR5" s="1" t="s">
        <v>69</v>
      </c>
    </row>
    <row r="6" spans="2:70" x14ac:dyDescent="0.2">
      <c r="B6" s="1" t="s">
        <v>68</v>
      </c>
      <c r="C6" s="1">
        <v>28</v>
      </c>
      <c r="D6" s="1">
        <v>24.22</v>
      </c>
      <c r="E6" s="1">
        <v>3.78</v>
      </c>
      <c r="F6" s="1">
        <v>3.78</v>
      </c>
      <c r="G6" s="1">
        <v>3.78</v>
      </c>
      <c r="H6" s="1">
        <v>3.78</v>
      </c>
      <c r="I6" s="1">
        <v>3.78</v>
      </c>
      <c r="J6" s="1">
        <v>1</v>
      </c>
      <c r="L6" s="1" t="s">
        <v>68</v>
      </c>
      <c r="M6" s="1">
        <v>25</v>
      </c>
      <c r="N6" s="1">
        <v>20.96</v>
      </c>
      <c r="O6" s="1">
        <v>4.04</v>
      </c>
      <c r="P6" s="1">
        <v>4.04</v>
      </c>
      <c r="Q6" s="1">
        <v>4.04</v>
      </c>
      <c r="R6" s="1">
        <v>4.04</v>
      </c>
      <c r="S6" s="1">
        <v>4.04</v>
      </c>
      <c r="T6" s="1">
        <v>1</v>
      </c>
      <c r="V6" s="1" t="s">
        <v>68</v>
      </c>
      <c r="W6" s="1">
        <v>25</v>
      </c>
      <c r="X6" s="1">
        <v>22.47</v>
      </c>
      <c r="Y6" s="1">
        <v>2.5299999999999998</v>
      </c>
      <c r="Z6" s="1">
        <v>2.5299999999999998</v>
      </c>
      <c r="AA6" s="1">
        <v>2.5299999999999998</v>
      </c>
      <c r="AB6" s="1">
        <v>2.5299999999999998</v>
      </c>
      <c r="AC6" s="1">
        <v>2.5299999999999998</v>
      </c>
      <c r="AD6" s="1">
        <v>1</v>
      </c>
      <c r="AF6" s="1" t="s">
        <v>68</v>
      </c>
      <c r="AG6" s="1">
        <v>20</v>
      </c>
      <c r="AH6" s="1">
        <v>20.71</v>
      </c>
      <c r="AI6" s="1">
        <v>-0.71</v>
      </c>
      <c r="AJ6" s="1">
        <v>-0.71</v>
      </c>
      <c r="AK6" s="1">
        <v>0.71</v>
      </c>
      <c r="AL6" s="1">
        <v>0.71</v>
      </c>
      <c r="AM6" s="1">
        <v>0.71</v>
      </c>
      <c r="AN6" s="1">
        <v>-1</v>
      </c>
      <c r="AP6" s="1" t="s">
        <v>68</v>
      </c>
      <c r="AQ6" s="1">
        <v>15</v>
      </c>
      <c r="AR6" s="1">
        <v>21.36</v>
      </c>
      <c r="AS6" s="1">
        <v>-6.36</v>
      </c>
      <c r="AT6" s="1">
        <v>-6.36</v>
      </c>
      <c r="AU6" s="1">
        <v>6.36</v>
      </c>
      <c r="AV6" s="1">
        <v>6.36</v>
      </c>
      <c r="AW6" s="1">
        <v>6.36</v>
      </c>
      <c r="AX6" s="1">
        <v>-1</v>
      </c>
      <c r="AZ6" s="1" t="s">
        <v>68</v>
      </c>
      <c r="BA6" s="1">
        <v>10</v>
      </c>
      <c r="BB6" s="1">
        <v>19.079999999999998</v>
      </c>
      <c r="BC6" s="1">
        <v>-9.08</v>
      </c>
      <c r="BD6" s="1">
        <v>-9.08</v>
      </c>
      <c r="BE6" s="1">
        <v>9.08</v>
      </c>
      <c r="BF6" s="1">
        <v>9.08</v>
      </c>
      <c r="BG6" s="1">
        <v>9.08</v>
      </c>
      <c r="BH6" s="1">
        <v>-1</v>
      </c>
      <c r="BJ6" s="1" t="s">
        <v>68</v>
      </c>
      <c r="BK6" s="1">
        <v>20</v>
      </c>
      <c r="BL6" s="1">
        <v>20.86</v>
      </c>
      <c r="BM6" s="1">
        <v>-0.86</v>
      </c>
      <c r="BN6" s="1">
        <v>-0.86</v>
      </c>
      <c r="BO6" s="1">
        <v>0.86</v>
      </c>
      <c r="BP6" s="1">
        <v>0.86</v>
      </c>
      <c r="BQ6" s="1">
        <v>0.86</v>
      </c>
      <c r="BR6" s="1">
        <v>-1</v>
      </c>
    </row>
    <row r="7" spans="2:70" x14ac:dyDescent="0.2">
      <c r="B7" s="1" t="s">
        <v>67</v>
      </c>
      <c r="C7" s="1">
        <v>25</v>
      </c>
      <c r="D7" s="1">
        <v>23.69</v>
      </c>
      <c r="E7" s="1">
        <v>1.31</v>
      </c>
      <c r="F7" s="1">
        <v>5.09</v>
      </c>
      <c r="G7" s="1">
        <v>1.31</v>
      </c>
      <c r="H7" s="1">
        <v>5.09</v>
      </c>
      <c r="I7" s="1">
        <v>2.54</v>
      </c>
      <c r="J7" s="1">
        <v>2</v>
      </c>
      <c r="L7" s="1" t="s">
        <v>67</v>
      </c>
      <c r="M7" s="1">
        <v>24</v>
      </c>
      <c r="N7" s="1">
        <v>21.06</v>
      </c>
      <c r="O7" s="1">
        <v>2.94</v>
      </c>
      <c r="P7" s="1">
        <v>6.98</v>
      </c>
      <c r="Q7" s="1">
        <v>2.94</v>
      </c>
      <c r="R7" s="1">
        <v>6.98</v>
      </c>
      <c r="S7" s="1">
        <v>3.49</v>
      </c>
      <c r="T7" s="1">
        <v>2</v>
      </c>
      <c r="V7" s="1" t="s">
        <v>67</v>
      </c>
      <c r="W7" s="1">
        <v>20</v>
      </c>
      <c r="X7" s="1">
        <v>22.05</v>
      </c>
      <c r="Y7" s="1">
        <v>-2.0499999999999998</v>
      </c>
      <c r="Z7" s="1">
        <v>0.47</v>
      </c>
      <c r="AA7" s="1">
        <v>2.0499999999999998</v>
      </c>
      <c r="AB7" s="1">
        <v>4.58</v>
      </c>
      <c r="AC7" s="1">
        <v>2.29</v>
      </c>
      <c r="AD7" s="1">
        <v>0.21</v>
      </c>
      <c r="AF7" s="1" t="s">
        <v>67</v>
      </c>
      <c r="AG7" s="1">
        <v>15</v>
      </c>
      <c r="AH7" s="1">
        <v>20.88</v>
      </c>
      <c r="AI7" s="1">
        <v>-5.88</v>
      </c>
      <c r="AJ7" s="1">
        <v>-6.59</v>
      </c>
      <c r="AK7" s="1">
        <v>5.88</v>
      </c>
      <c r="AL7" s="1">
        <v>6.59</v>
      </c>
      <c r="AM7" s="1">
        <v>3.29</v>
      </c>
      <c r="AN7" s="1">
        <v>-2</v>
      </c>
      <c r="AP7" s="1" t="s">
        <v>67</v>
      </c>
      <c r="AQ7" s="1">
        <v>22</v>
      </c>
      <c r="AR7" s="1">
        <v>21.01</v>
      </c>
      <c r="AS7" s="1">
        <v>1</v>
      </c>
      <c r="AT7" s="1">
        <v>-5.36</v>
      </c>
      <c r="AU7" s="1">
        <v>1</v>
      </c>
      <c r="AV7" s="1">
        <v>7.35</v>
      </c>
      <c r="AW7" s="1">
        <v>3.68</v>
      </c>
      <c r="AX7" s="1">
        <v>-1.46</v>
      </c>
      <c r="AZ7" s="1" t="s">
        <v>67</v>
      </c>
      <c r="BA7" s="1">
        <v>25</v>
      </c>
      <c r="BB7" s="1">
        <v>19.11</v>
      </c>
      <c r="BC7" s="1">
        <v>5.89</v>
      </c>
      <c r="BD7" s="1">
        <v>-3.19</v>
      </c>
      <c r="BE7" s="1">
        <v>5.89</v>
      </c>
      <c r="BF7" s="1">
        <v>14.97</v>
      </c>
      <c r="BG7" s="1">
        <v>7.48</v>
      </c>
      <c r="BH7" s="1">
        <v>-0.43</v>
      </c>
      <c r="BJ7" s="1" t="s">
        <v>67</v>
      </c>
      <c r="BK7" s="1">
        <v>18</v>
      </c>
      <c r="BL7" s="1">
        <v>20.91</v>
      </c>
      <c r="BM7" s="1">
        <v>-2.91</v>
      </c>
      <c r="BN7" s="1">
        <v>-3.77</v>
      </c>
      <c r="BO7" s="1">
        <v>2.91</v>
      </c>
      <c r="BP7" s="1">
        <v>3.77</v>
      </c>
      <c r="BQ7" s="1">
        <v>1.89</v>
      </c>
      <c r="BR7" s="1">
        <v>-2</v>
      </c>
    </row>
    <row r="8" spans="2:70" x14ac:dyDescent="0.2">
      <c r="B8" s="1" t="s">
        <v>66</v>
      </c>
      <c r="C8" s="1">
        <v>20</v>
      </c>
      <c r="D8" s="1">
        <v>23.17</v>
      </c>
      <c r="E8" s="1">
        <v>-3.17</v>
      </c>
      <c r="F8" s="1">
        <v>1.92</v>
      </c>
      <c r="G8" s="1">
        <v>3.17</v>
      </c>
      <c r="H8" s="1">
        <v>8.26</v>
      </c>
      <c r="I8" s="1">
        <v>2.75</v>
      </c>
      <c r="J8" s="1">
        <v>0.7</v>
      </c>
      <c r="L8" s="1" t="s">
        <v>66</v>
      </c>
      <c r="M8" s="1">
        <v>15</v>
      </c>
      <c r="N8" s="1">
        <v>21.16</v>
      </c>
      <c r="O8" s="1">
        <v>-6.16</v>
      </c>
      <c r="P8" s="1">
        <v>0.82</v>
      </c>
      <c r="Q8" s="1">
        <v>6.16</v>
      </c>
      <c r="R8" s="1">
        <v>13.14</v>
      </c>
      <c r="S8" s="1">
        <v>4.38</v>
      </c>
      <c r="T8" s="1">
        <v>0.19</v>
      </c>
      <c r="V8" s="1" t="s">
        <v>66</v>
      </c>
      <c r="W8" s="1">
        <v>24</v>
      </c>
      <c r="X8" s="1">
        <v>21.64</v>
      </c>
      <c r="Y8" s="1">
        <v>2.36</v>
      </c>
      <c r="Z8" s="1">
        <v>2.84</v>
      </c>
      <c r="AA8" s="1">
        <v>2.36</v>
      </c>
      <c r="AB8" s="1">
        <v>6.95</v>
      </c>
      <c r="AC8" s="1">
        <v>2.3199999999999998</v>
      </c>
      <c r="AD8" s="1">
        <v>1.22</v>
      </c>
      <c r="AF8" s="1" t="s">
        <v>66</v>
      </c>
      <c r="AG8" s="1">
        <v>26</v>
      </c>
      <c r="AH8" s="1">
        <v>21.05</v>
      </c>
      <c r="AI8" s="1">
        <v>4.95</v>
      </c>
      <c r="AJ8" s="1">
        <v>-1.64</v>
      </c>
      <c r="AK8" s="1">
        <v>4.95</v>
      </c>
      <c r="AL8" s="1">
        <v>11.53</v>
      </c>
      <c r="AM8" s="1">
        <v>3.84</v>
      </c>
      <c r="AN8" s="1">
        <v>-0.43</v>
      </c>
      <c r="AP8" s="1" t="s">
        <v>66</v>
      </c>
      <c r="AQ8" s="1">
        <v>28</v>
      </c>
      <c r="AR8" s="1">
        <v>20.65</v>
      </c>
      <c r="AS8" s="1">
        <v>7.35</v>
      </c>
      <c r="AT8" s="1">
        <v>1.98</v>
      </c>
      <c r="AU8" s="1">
        <v>7.35</v>
      </c>
      <c r="AV8" s="1">
        <v>14.7</v>
      </c>
      <c r="AW8" s="1">
        <v>4.9000000000000004</v>
      </c>
      <c r="AX8" s="1">
        <v>0.4</v>
      </c>
      <c r="AZ8" s="1" t="s">
        <v>66</v>
      </c>
      <c r="BA8" s="1">
        <v>20</v>
      </c>
      <c r="BB8" s="1">
        <v>19.14</v>
      </c>
      <c r="BC8" s="1">
        <v>0.86</v>
      </c>
      <c r="BD8" s="1">
        <v>-2.33</v>
      </c>
      <c r="BE8" s="1">
        <v>0.86</v>
      </c>
      <c r="BF8" s="1">
        <v>15.83</v>
      </c>
      <c r="BG8" s="1">
        <v>5.28</v>
      </c>
      <c r="BH8" s="1">
        <v>-0.44</v>
      </c>
      <c r="BJ8" s="1" t="s">
        <v>66</v>
      </c>
      <c r="BK8" s="1">
        <v>25</v>
      </c>
      <c r="BL8" s="1">
        <v>20.97</v>
      </c>
      <c r="BM8" s="1">
        <v>4.03</v>
      </c>
      <c r="BN8" s="1">
        <v>0.26</v>
      </c>
      <c r="BO8" s="1">
        <v>4.03</v>
      </c>
      <c r="BP8" s="1">
        <v>7.8</v>
      </c>
      <c r="BQ8" s="1">
        <v>2.6</v>
      </c>
      <c r="BR8" s="1">
        <v>0.1</v>
      </c>
    </row>
    <row r="9" spans="2:70" x14ac:dyDescent="0.2">
      <c r="B9" s="1" t="s">
        <v>65</v>
      </c>
      <c r="C9" s="1">
        <v>28</v>
      </c>
      <c r="D9" s="1">
        <v>22.64</v>
      </c>
      <c r="E9" s="1">
        <v>5.36</v>
      </c>
      <c r="F9" s="1">
        <v>7.28</v>
      </c>
      <c r="G9" s="1">
        <v>5.36</v>
      </c>
      <c r="H9" s="1">
        <v>13.61</v>
      </c>
      <c r="I9" s="1">
        <v>3.4</v>
      </c>
      <c r="J9" s="1">
        <v>2.14</v>
      </c>
      <c r="L9" s="1" t="s">
        <v>65</v>
      </c>
      <c r="M9" s="1">
        <v>20</v>
      </c>
      <c r="N9" s="1">
        <v>21.26</v>
      </c>
      <c r="O9" s="1">
        <v>-1.26</v>
      </c>
      <c r="P9" s="1">
        <v>-0.43</v>
      </c>
      <c r="Q9" s="1">
        <v>1.26</v>
      </c>
      <c r="R9" s="1">
        <v>14.39</v>
      </c>
      <c r="S9" s="1">
        <v>3.6</v>
      </c>
      <c r="T9" s="1">
        <v>-0.12</v>
      </c>
      <c r="V9" s="1" t="s">
        <v>65</v>
      </c>
      <c r="W9" s="1">
        <v>26</v>
      </c>
      <c r="X9" s="1">
        <v>21.22</v>
      </c>
      <c r="Y9" s="1">
        <v>4.78</v>
      </c>
      <c r="Z9" s="1">
        <v>7.62</v>
      </c>
      <c r="AA9" s="1">
        <v>4.78</v>
      </c>
      <c r="AB9" s="1">
        <v>11.73</v>
      </c>
      <c r="AC9" s="1">
        <v>2.93</v>
      </c>
      <c r="AD9" s="1">
        <v>2.6</v>
      </c>
      <c r="AF9" s="1" t="s">
        <v>65</v>
      </c>
      <c r="AG9" s="1">
        <v>25</v>
      </c>
      <c r="AH9" s="1">
        <v>21.23</v>
      </c>
      <c r="AI9" s="1">
        <v>3.77</v>
      </c>
      <c r="AJ9" s="1">
        <v>2.13</v>
      </c>
      <c r="AK9" s="1">
        <v>3.77</v>
      </c>
      <c r="AL9" s="1">
        <v>15.3</v>
      </c>
      <c r="AM9" s="1">
        <v>3.83</v>
      </c>
      <c r="AN9" s="1">
        <v>0.56000000000000005</v>
      </c>
      <c r="AP9" s="1" t="s">
        <v>65</v>
      </c>
      <c r="AQ9" s="1">
        <v>16</v>
      </c>
      <c r="AR9" s="1">
        <v>20.3</v>
      </c>
      <c r="AS9" s="1">
        <v>-4.3</v>
      </c>
      <c r="AT9" s="1">
        <v>-2.3199999999999998</v>
      </c>
      <c r="AU9" s="1">
        <v>4.3</v>
      </c>
      <c r="AV9" s="1">
        <v>19</v>
      </c>
      <c r="AW9" s="1">
        <v>4.75</v>
      </c>
      <c r="AX9" s="1">
        <v>-0.49</v>
      </c>
      <c r="AZ9" s="1" t="s">
        <v>65</v>
      </c>
      <c r="BA9" s="1">
        <v>15</v>
      </c>
      <c r="BB9" s="1">
        <v>19.170000000000002</v>
      </c>
      <c r="BC9" s="1">
        <v>-4.17</v>
      </c>
      <c r="BD9" s="1">
        <v>-6.5</v>
      </c>
      <c r="BE9" s="1">
        <v>4.17</v>
      </c>
      <c r="BF9" s="1">
        <v>20</v>
      </c>
      <c r="BG9" s="1">
        <v>5</v>
      </c>
      <c r="BH9" s="1">
        <v>-1.3</v>
      </c>
      <c r="BJ9" s="1" t="s">
        <v>65</v>
      </c>
      <c r="BK9" s="1">
        <v>20</v>
      </c>
      <c r="BL9" s="1">
        <v>21.03</v>
      </c>
      <c r="BM9" s="1">
        <v>-1.03</v>
      </c>
      <c r="BN9" s="1">
        <v>-0.77</v>
      </c>
      <c r="BO9" s="1">
        <v>1.03</v>
      </c>
      <c r="BP9" s="1">
        <v>8.83</v>
      </c>
      <c r="BQ9" s="1">
        <v>2.21</v>
      </c>
      <c r="BR9" s="1">
        <v>-0.35</v>
      </c>
    </row>
    <row r="10" spans="2:70" x14ac:dyDescent="0.2">
      <c r="B10" s="1" t="s">
        <v>64</v>
      </c>
      <c r="C10" s="1">
        <v>25</v>
      </c>
      <c r="D10" s="1">
        <v>22.12</v>
      </c>
      <c r="E10" s="1">
        <v>2.88</v>
      </c>
      <c r="F10" s="1">
        <v>10.16</v>
      </c>
      <c r="G10" s="1">
        <v>2.88</v>
      </c>
      <c r="H10" s="1">
        <v>16.489999999999998</v>
      </c>
      <c r="I10" s="1">
        <v>3.3</v>
      </c>
      <c r="J10" s="1">
        <v>3.08</v>
      </c>
      <c r="L10" s="1" t="s">
        <v>64</v>
      </c>
      <c r="M10" s="1">
        <v>20</v>
      </c>
      <c r="N10" s="1">
        <v>21.35</v>
      </c>
      <c r="O10" s="1">
        <v>-1.35</v>
      </c>
      <c r="P10" s="1">
        <v>-1.79</v>
      </c>
      <c r="Q10" s="1">
        <v>1.35</v>
      </c>
      <c r="R10" s="1">
        <v>15.74</v>
      </c>
      <c r="S10" s="1">
        <v>3.15</v>
      </c>
      <c r="T10" s="1">
        <v>-0.56999999999999995</v>
      </c>
      <c r="V10" s="1" t="s">
        <v>64</v>
      </c>
      <c r="W10" s="1">
        <v>15</v>
      </c>
      <c r="X10" s="1">
        <v>20.8</v>
      </c>
      <c r="Y10" s="1">
        <v>-5.8</v>
      </c>
      <c r="Z10" s="1">
        <v>1.82</v>
      </c>
      <c r="AA10" s="1">
        <v>5.8</v>
      </c>
      <c r="AB10" s="1">
        <v>17.53</v>
      </c>
      <c r="AC10" s="1">
        <v>3.51</v>
      </c>
      <c r="AD10" s="1">
        <v>0.52</v>
      </c>
      <c r="AF10" s="1" t="s">
        <v>64</v>
      </c>
      <c r="AG10" s="1">
        <v>25</v>
      </c>
      <c r="AH10" s="1">
        <v>21.4</v>
      </c>
      <c r="AI10" s="1">
        <v>3.6</v>
      </c>
      <c r="AJ10" s="1">
        <v>5.73</v>
      </c>
      <c r="AK10" s="1">
        <v>3.6</v>
      </c>
      <c r="AL10" s="1">
        <v>18.899999999999999</v>
      </c>
      <c r="AM10" s="1">
        <v>3.78</v>
      </c>
      <c r="AN10" s="1">
        <v>1.52</v>
      </c>
      <c r="AP10" s="1" t="s">
        <v>64</v>
      </c>
      <c r="AQ10" s="1">
        <v>18</v>
      </c>
      <c r="AR10" s="1">
        <v>19.95</v>
      </c>
      <c r="AS10" s="1">
        <v>-1.95</v>
      </c>
      <c r="AT10" s="1">
        <v>-4.26</v>
      </c>
      <c r="AU10" s="1">
        <v>1.95</v>
      </c>
      <c r="AV10" s="1">
        <v>20.95</v>
      </c>
      <c r="AW10" s="1">
        <v>4.1900000000000004</v>
      </c>
      <c r="AX10" s="1">
        <v>-1.02</v>
      </c>
      <c r="AZ10" s="1" t="s">
        <v>64</v>
      </c>
      <c r="BA10" s="1">
        <v>22</v>
      </c>
      <c r="BB10" s="1">
        <v>19.2</v>
      </c>
      <c r="BC10" s="1">
        <v>2.8</v>
      </c>
      <c r="BD10" s="1">
        <v>-3.7</v>
      </c>
      <c r="BE10" s="1">
        <v>2.8</v>
      </c>
      <c r="BF10" s="1">
        <v>22.8</v>
      </c>
      <c r="BG10" s="1">
        <v>4.5599999999999996</v>
      </c>
      <c r="BH10" s="1">
        <v>-0.81</v>
      </c>
      <c r="BJ10" s="1" t="s">
        <v>64</v>
      </c>
      <c r="BK10" s="1">
        <v>24</v>
      </c>
      <c r="BL10" s="1">
        <v>21.08</v>
      </c>
      <c r="BM10" s="1">
        <v>2.92</v>
      </c>
      <c r="BN10" s="1">
        <v>2.15</v>
      </c>
      <c r="BO10" s="1">
        <v>2.92</v>
      </c>
      <c r="BP10" s="1">
        <v>11.75</v>
      </c>
      <c r="BQ10" s="1">
        <v>2.35</v>
      </c>
      <c r="BR10" s="1">
        <v>0.91</v>
      </c>
    </row>
    <row r="11" spans="2:70" x14ac:dyDescent="0.2">
      <c r="B11" s="1" t="s">
        <v>63</v>
      </c>
      <c r="C11" s="1">
        <v>10</v>
      </c>
      <c r="D11" s="1">
        <v>21.6</v>
      </c>
      <c r="E11" s="1">
        <v>-11.6</v>
      </c>
      <c r="F11" s="1">
        <v>-1.44</v>
      </c>
      <c r="G11" s="1">
        <v>11.6</v>
      </c>
      <c r="H11" s="1">
        <v>28.09</v>
      </c>
      <c r="I11" s="1">
        <v>4.68</v>
      </c>
      <c r="J11" s="1">
        <v>-0.31</v>
      </c>
      <c r="L11" s="1" t="s">
        <v>63</v>
      </c>
      <c r="M11" s="1">
        <v>22</v>
      </c>
      <c r="N11" s="1">
        <v>21.45</v>
      </c>
      <c r="O11" s="1">
        <v>0.55000000000000004</v>
      </c>
      <c r="P11" s="1">
        <v>-1.24</v>
      </c>
      <c r="Q11" s="1">
        <v>0.55000000000000004</v>
      </c>
      <c r="R11" s="1">
        <v>16.29</v>
      </c>
      <c r="S11" s="1">
        <v>2.72</v>
      </c>
      <c r="T11" s="1">
        <v>-0.46</v>
      </c>
      <c r="V11" s="1" t="s">
        <v>63</v>
      </c>
      <c r="W11" s="1">
        <v>12</v>
      </c>
      <c r="X11" s="1">
        <v>20.38</v>
      </c>
      <c r="Y11" s="1">
        <v>-8.3800000000000008</v>
      </c>
      <c r="Z11" s="1">
        <v>-6.55</v>
      </c>
      <c r="AA11" s="1">
        <v>8.3800000000000008</v>
      </c>
      <c r="AB11" s="1">
        <v>25.9</v>
      </c>
      <c r="AC11" s="1">
        <v>4.32</v>
      </c>
      <c r="AD11" s="1">
        <v>-1.52</v>
      </c>
      <c r="AF11" s="1" t="s">
        <v>63</v>
      </c>
      <c r="AG11" s="1">
        <v>20</v>
      </c>
      <c r="AH11" s="1">
        <v>21.58</v>
      </c>
      <c r="AI11" s="1">
        <v>-1.58</v>
      </c>
      <c r="AJ11" s="1">
        <v>4.1500000000000004</v>
      </c>
      <c r="AK11" s="1">
        <v>1.58</v>
      </c>
      <c r="AL11" s="1">
        <v>20.48</v>
      </c>
      <c r="AM11" s="1">
        <v>3.41</v>
      </c>
      <c r="AN11" s="1">
        <v>1.22</v>
      </c>
      <c r="AP11" s="1" t="s">
        <v>63</v>
      </c>
      <c r="AQ11" s="1">
        <v>22</v>
      </c>
      <c r="AR11" s="1">
        <v>19.59</v>
      </c>
      <c r="AS11" s="1">
        <v>2.41</v>
      </c>
      <c r="AT11" s="1">
        <v>-1.86</v>
      </c>
      <c r="AU11" s="1">
        <v>2.41</v>
      </c>
      <c r="AV11" s="1">
        <v>23.35</v>
      </c>
      <c r="AW11" s="1">
        <v>3.89</v>
      </c>
      <c r="AX11" s="1">
        <v>-0.48</v>
      </c>
      <c r="AZ11" s="1" t="s">
        <v>63</v>
      </c>
      <c r="BA11" s="49">
        <v>18</v>
      </c>
      <c r="BB11" s="1">
        <v>19.23</v>
      </c>
      <c r="BC11" s="1">
        <v>-1.23</v>
      </c>
      <c r="BD11" s="1">
        <v>-4.93</v>
      </c>
      <c r="BE11" s="1">
        <v>1.23</v>
      </c>
      <c r="BF11" s="1">
        <v>24.03</v>
      </c>
      <c r="BG11" s="1">
        <v>4.01</v>
      </c>
      <c r="BH11" s="1">
        <v>-1.23</v>
      </c>
      <c r="BJ11" s="1" t="s">
        <v>63</v>
      </c>
      <c r="BK11" s="1">
        <v>25</v>
      </c>
      <c r="BL11" s="1">
        <v>21.14</v>
      </c>
      <c r="BM11" s="1">
        <v>3.86</v>
      </c>
      <c r="BN11" s="1">
        <v>6.01</v>
      </c>
      <c r="BO11" s="1">
        <v>3.86</v>
      </c>
      <c r="BP11" s="1">
        <v>15.61</v>
      </c>
      <c r="BQ11" s="1">
        <v>2.6</v>
      </c>
      <c r="BR11" s="1">
        <v>2.31</v>
      </c>
    </row>
    <row r="12" spans="2:70" x14ac:dyDescent="0.2">
      <c r="B12" s="1" t="s">
        <v>62</v>
      </c>
      <c r="C12" s="1">
        <v>20</v>
      </c>
      <c r="D12" s="1">
        <v>21.07</v>
      </c>
      <c r="E12" s="1">
        <v>-1.07</v>
      </c>
      <c r="F12" s="1">
        <v>-2.5099999999999998</v>
      </c>
      <c r="G12" s="1">
        <v>1.07</v>
      </c>
      <c r="H12" s="1">
        <v>29.16</v>
      </c>
      <c r="I12" s="1">
        <v>4.17</v>
      </c>
      <c r="J12" s="1">
        <v>-0.6</v>
      </c>
      <c r="L12" s="1" t="s">
        <v>62</v>
      </c>
      <c r="M12" s="1">
        <v>28</v>
      </c>
      <c r="N12" s="1">
        <v>21.55</v>
      </c>
      <c r="O12" s="1">
        <v>6.45</v>
      </c>
      <c r="P12" s="1">
        <v>5.21</v>
      </c>
      <c r="Q12" s="1">
        <v>6.45</v>
      </c>
      <c r="R12" s="1">
        <v>22.74</v>
      </c>
      <c r="S12" s="1">
        <v>3.25</v>
      </c>
      <c r="T12" s="1">
        <v>1.6</v>
      </c>
      <c r="V12" s="1" t="s">
        <v>62</v>
      </c>
      <c r="W12" s="1">
        <v>20</v>
      </c>
      <c r="X12" s="1">
        <v>19.96</v>
      </c>
      <c r="Y12" s="1">
        <v>0.04</v>
      </c>
      <c r="Z12" s="1">
        <v>-6.51</v>
      </c>
      <c r="AA12" s="1">
        <v>0.04</v>
      </c>
      <c r="AB12" s="1">
        <v>25.95</v>
      </c>
      <c r="AC12" s="1">
        <v>3.71</v>
      </c>
      <c r="AD12" s="1">
        <v>-1.76</v>
      </c>
      <c r="AF12" s="1" t="s">
        <v>62</v>
      </c>
      <c r="AG12" s="1">
        <v>24</v>
      </c>
      <c r="AH12" s="1">
        <v>21.75</v>
      </c>
      <c r="AI12" s="1">
        <v>2.25</v>
      </c>
      <c r="AJ12" s="1">
        <v>6.39</v>
      </c>
      <c r="AK12" s="1">
        <v>2.25</v>
      </c>
      <c r="AL12" s="1">
        <v>22.72</v>
      </c>
      <c r="AM12" s="1">
        <v>3.25</v>
      </c>
      <c r="AN12" s="1">
        <v>1.97</v>
      </c>
      <c r="AP12" s="1" t="s">
        <v>62</v>
      </c>
      <c r="AQ12" s="1">
        <v>25</v>
      </c>
      <c r="AR12" s="1">
        <v>19.239999999999998</v>
      </c>
      <c r="AS12" s="1">
        <v>5.76</v>
      </c>
      <c r="AT12" s="1">
        <v>3.9</v>
      </c>
      <c r="AU12" s="1">
        <v>5.76</v>
      </c>
      <c r="AV12" s="1">
        <v>29.11</v>
      </c>
      <c r="AW12" s="1">
        <v>4.16</v>
      </c>
      <c r="AX12" s="1">
        <v>0.94</v>
      </c>
      <c r="AZ12" s="1" t="s">
        <v>62</v>
      </c>
      <c r="BA12" s="1">
        <v>22</v>
      </c>
      <c r="BB12" s="1">
        <v>19.27</v>
      </c>
      <c r="BC12" s="1">
        <v>2.73</v>
      </c>
      <c r="BD12" s="1">
        <v>-2.2000000000000002</v>
      </c>
      <c r="BE12" s="1">
        <v>2.73</v>
      </c>
      <c r="BF12" s="1">
        <v>26.77</v>
      </c>
      <c r="BG12" s="1">
        <v>3.82</v>
      </c>
      <c r="BH12" s="1">
        <v>-0.57999999999999996</v>
      </c>
      <c r="BJ12" s="1" t="s">
        <v>62</v>
      </c>
      <c r="BK12" s="1">
        <v>10</v>
      </c>
      <c r="BL12" s="1">
        <v>21.19</v>
      </c>
      <c r="BM12" s="1">
        <v>-11.19</v>
      </c>
      <c r="BN12" s="1">
        <v>-5.19</v>
      </c>
      <c r="BO12" s="1">
        <v>11.19</v>
      </c>
      <c r="BP12" s="1">
        <v>26.8</v>
      </c>
      <c r="BQ12" s="1">
        <v>3.83</v>
      </c>
      <c r="BR12" s="1">
        <v>-1.35</v>
      </c>
    </row>
    <row r="13" spans="2:70" x14ac:dyDescent="0.2">
      <c r="B13" s="1" t="s">
        <v>61</v>
      </c>
      <c r="C13" s="1">
        <v>25</v>
      </c>
      <c r="D13" s="1">
        <v>20.55</v>
      </c>
      <c r="E13" s="1">
        <v>4.45</v>
      </c>
      <c r="F13" s="1">
        <v>1.94</v>
      </c>
      <c r="G13" s="1">
        <v>4.45</v>
      </c>
      <c r="H13" s="1">
        <v>33.61</v>
      </c>
      <c r="I13" s="1">
        <v>4.2</v>
      </c>
      <c r="J13" s="1">
        <v>0.46</v>
      </c>
      <c r="L13" s="1" t="s">
        <v>61</v>
      </c>
      <c r="M13" s="1">
        <v>16</v>
      </c>
      <c r="N13" s="1">
        <v>21.65</v>
      </c>
      <c r="O13" s="1">
        <v>-5.65</v>
      </c>
      <c r="P13" s="1">
        <v>-0.43</v>
      </c>
      <c r="Q13" s="1">
        <v>5.65</v>
      </c>
      <c r="R13" s="1">
        <v>28.39</v>
      </c>
      <c r="S13" s="1">
        <v>3.55</v>
      </c>
      <c r="T13" s="1">
        <v>-0.12</v>
      </c>
      <c r="V13" s="1" t="s">
        <v>61</v>
      </c>
      <c r="W13" s="1">
        <v>18</v>
      </c>
      <c r="X13" s="1">
        <v>19.54</v>
      </c>
      <c r="Y13" s="1">
        <v>-1.54</v>
      </c>
      <c r="Z13" s="1">
        <v>-8.0500000000000007</v>
      </c>
      <c r="AA13" s="1">
        <v>1.54</v>
      </c>
      <c r="AB13" s="1">
        <v>27.48</v>
      </c>
      <c r="AC13" s="1">
        <v>3.44</v>
      </c>
      <c r="AD13" s="1">
        <v>-2.34</v>
      </c>
      <c r="AF13" s="1" t="s">
        <v>61</v>
      </c>
      <c r="AG13" s="1">
        <v>10</v>
      </c>
      <c r="AH13" s="1">
        <v>21.93</v>
      </c>
      <c r="AI13" s="1">
        <v>-11.93</v>
      </c>
      <c r="AJ13" s="1">
        <v>-5.54</v>
      </c>
      <c r="AK13" s="1">
        <v>11.93</v>
      </c>
      <c r="AL13" s="1">
        <v>34.65</v>
      </c>
      <c r="AM13" s="1">
        <v>4.33</v>
      </c>
      <c r="AN13" s="1">
        <v>-1.28</v>
      </c>
      <c r="AP13" s="1" t="s">
        <v>61</v>
      </c>
      <c r="AQ13" s="1">
        <v>22</v>
      </c>
      <c r="AR13" s="1">
        <v>18.89</v>
      </c>
      <c r="AS13" s="1">
        <v>3.11</v>
      </c>
      <c r="AT13" s="1">
        <v>7.02</v>
      </c>
      <c r="AU13" s="1">
        <v>3.11</v>
      </c>
      <c r="AV13" s="1">
        <v>32.229999999999997</v>
      </c>
      <c r="AW13" s="1">
        <v>4.03</v>
      </c>
      <c r="AX13" s="1">
        <v>1.74</v>
      </c>
      <c r="AZ13" s="1" t="s">
        <v>61</v>
      </c>
      <c r="BA13" s="1">
        <v>25</v>
      </c>
      <c r="BB13" s="1">
        <v>19.3</v>
      </c>
      <c r="BC13" s="1">
        <v>5.7</v>
      </c>
      <c r="BD13" s="1">
        <v>3.5</v>
      </c>
      <c r="BE13" s="1">
        <v>5.7</v>
      </c>
      <c r="BF13" s="1">
        <v>32.47</v>
      </c>
      <c r="BG13" s="1">
        <v>4.0599999999999996</v>
      </c>
      <c r="BH13" s="1">
        <v>0.86</v>
      </c>
      <c r="BJ13" s="1" t="s">
        <v>61</v>
      </c>
      <c r="BK13" s="1">
        <v>28</v>
      </c>
      <c r="BL13" s="1">
        <v>21.25</v>
      </c>
      <c r="BM13" s="1">
        <v>6.75</v>
      </c>
      <c r="BN13" s="1">
        <v>1.56</v>
      </c>
      <c r="BO13" s="1">
        <v>6.75</v>
      </c>
      <c r="BP13" s="1">
        <v>33.549999999999997</v>
      </c>
      <c r="BQ13" s="1">
        <v>4.1900000000000004</v>
      </c>
      <c r="BR13" s="1">
        <v>0.37</v>
      </c>
    </row>
    <row r="14" spans="2:70" x14ac:dyDescent="0.2">
      <c r="B14" s="1" t="s">
        <v>21</v>
      </c>
      <c r="C14" s="1">
        <v>12</v>
      </c>
      <c r="D14" s="1">
        <v>20.02</v>
      </c>
      <c r="E14" s="1">
        <v>-8.02</v>
      </c>
      <c r="F14" s="1">
        <v>-6.08</v>
      </c>
      <c r="G14" s="1">
        <v>8.02</v>
      </c>
      <c r="H14" s="1">
        <v>41.64</v>
      </c>
      <c r="I14" s="1">
        <v>4.63</v>
      </c>
      <c r="J14" s="1">
        <v>-1.31</v>
      </c>
      <c r="L14" s="1" t="s">
        <v>21</v>
      </c>
      <c r="M14" s="1">
        <v>18</v>
      </c>
      <c r="N14" s="1">
        <v>21.74</v>
      </c>
      <c r="O14" s="1">
        <v>-3.74</v>
      </c>
      <c r="P14" s="1">
        <v>-4.18</v>
      </c>
      <c r="Q14" s="1">
        <v>3.74</v>
      </c>
      <c r="R14" s="1">
        <v>32.14</v>
      </c>
      <c r="S14" s="1">
        <v>3.57</v>
      </c>
      <c r="T14" s="1">
        <v>-1.17</v>
      </c>
      <c r="V14" s="1" t="s">
        <v>21</v>
      </c>
      <c r="W14" s="1">
        <v>26</v>
      </c>
      <c r="X14" s="1">
        <v>19.12</v>
      </c>
      <c r="Y14" s="1">
        <v>6.88</v>
      </c>
      <c r="Z14" s="1">
        <v>-1.1599999999999999</v>
      </c>
      <c r="AA14" s="1">
        <v>6.88</v>
      </c>
      <c r="AB14" s="1">
        <v>34.36</v>
      </c>
      <c r="AC14" s="1">
        <v>3.82</v>
      </c>
      <c r="AD14" s="1">
        <v>-0.3</v>
      </c>
      <c r="AF14" s="1" t="s">
        <v>21</v>
      </c>
      <c r="AG14" s="1">
        <v>28</v>
      </c>
      <c r="AH14" s="1">
        <v>22.1</v>
      </c>
      <c r="AI14" s="1">
        <v>5.9</v>
      </c>
      <c r="AJ14" s="1">
        <v>0.36</v>
      </c>
      <c r="AK14" s="1">
        <v>5.9</v>
      </c>
      <c r="AL14" s="1">
        <v>40.549999999999997</v>
      </c>
      <c r="AM14" s="1">
        <v>4.51</v>
      </c>
      <c r="AN14" s="1">
        <v>0.08</v>
      </c>
      <c r="AP14" s="1" t="s">
        <v>21</v>
      </c>
      <c r="AQ14" s="1">
        <v>18</v>
      </c>
      <c r="AR14" s="1">
        <v>18.53</v>
      </c>
      <c r="AS14" s="1">
        <v>-0.53</v>
      </c>
      <c r="AT14" s="1">
        <v>6.48</v>
      </c>
      <c r="AU14" s="1">
        <v>0.53</v>
      </c>
      <c r="AV14" s="1">
        <v>32.76</v>
      </c>
      <c r="AW14" s="1">
        <v>3.64</v>
      </c>
      <c r="AX14" s="1">
        <v>1.78</v>
      </c>
      <c r="AZ14" s="1" t="s">
        <v>21</v>
      </c>
      <c r="BA14" s="1">
        <v>24</v>
      </c>
      <c r="BB14" s="1">
        <v>19.329999999999998</v>
      </c>
      <c r="BC14" s="1">
        <v>4.67</v>
      </c>
      <c r="BD14" s="1">
        <v>8.17</v>
      </c>
      <c r="BE14" s="1">
        <v>4.67</v>
      </c>
      <c r="BF14" s="1">
        <v>37.14</v>
      </c>
      <c r="BG14" s="1">
        <v>4.13</v>
      </c>
      <c r="BH14" s="1">
        <v>1.98</v>
      </c>
      <c r="BJ14" s="1" t="s">
        <v>21</v>
      </c>
      <c r="BK14" s="1">
        <v>20</v>
      </c>
      <c r="BL14" s="1">
        <v>21.31</v>
      </c>
      <c r="BM14" s="1">
        <v>-1.31</v>
      </c>
      <c r="BN14" s="1">
        <v>0.26</v>
      </c>
      <c r="BO14" s="1">
        <v>1.31</v>
      </c>
      <c r="BP14" s="1">
        <v>34.86</v>
      </c>
      <c r="BQ14" s="1">
        <v>3.87</v>
      </c>
      <c r="BR14" s="1">
        <v>7.0000000000000007E-2</v>
      </c>
    </row>
    <row r="15" spans="2:70" x14ac:dyDescent="0.2">
      <c r="B15" s="1" t="s">
        <v>60</v>
      </c>
      <c r="C15" s="1">
        <v>15</v>
      </c>
      <c r="D15" s="1">
        <v>19.5</v>
      </c>
      <c r="E15" s="1">
        <v>-4.5</v>
      </c>
      <c r="F15" s="1">
        <v>-10.58</v>
      </c>
      <c r="G15" s="1">
        <v>4.5</v>
      </c>
      <c r="H15" s="1">
        <v>46.13</v>
      </c>
      <c r="I15" s="1">
        <v>4.6100000000000003</v>
      </c>
      <c r="J15" s="1">
        <v>-2.29</v>
      </c>
      <c r="L15" s="1" t="s">
        <v>60</v>
      </c>
      <c r="M15" s="1">
        <v>20</v>
      </c>
      <c r="N15" s="1">
        <v>21.84</v>
      </c>
      <c r="O15" s="1">
        <v>-1.84</v>
      </c>
      <c r="P15" s="1">
        <v>-6.02</v>
      </c>
      <c r="Q15" s="1">
        <v>1.84</v>
      </c>
      <c r="R15" s="1">
        <v>33.979999999999997</v>
      </c>
      <c r="S15" s="1">
        <v>3.4</v>
      </c>
      <c r="T15" s="1">
        <v>-1.77</v>
      </c>
      <c r="V15" s="1" t="s">
        <v>60</v>
      </c>
      <c r="W15" s="1">
        <v>25</v>
      </c>
      <c r="X15" s="1">
        <v>18.7</v>
      </c>
      <c r="Y15" s="1">
        <v>6.3</v>
      </c>
      <c r="Z15" s="1">
        <v>5.14</v>
      </c>
      <c r="AA15" s="1">
        <v>6.3</v>
      </c>
      <c r="AB15" s="1">
        <v>40.67</v>
      </c>
      <c r="AC15" s="1">
        <v>4.07</v>
      </c>
      <c r="AD15" s="1">
        <v>1.26</v>
      </c>
      <c r="AF15" s="1" t="s">
        <v>60</v>
      </c>
      <c r="AG15" s="1">
        <v>20</v>
      </c>
      <c r="AH15" s="1">
        <v>22.28</v>
      </c>
      <c r="AI15" s="1">
        <v>-2.2799999999999998</v>
      </c>
      <c r="AJ15" s="1">
        <v>-1.92</v>
      </c>
      <c r="AK15" s="1">
        <v>2.2799999999999998</v>
      </c>
      <c r="AL15" s="1">
        <v>42.83</v>
      </c>
      <c r="AM15" s="1">
        <v>4.28</v>
      </c>
      <c r="AN15" s="1">
        <v>-0.45</v>
      </c>
      <c r="AP15" s="1" t="s">
        <v>60</v>
      </c>
      <c r="AQ15" s="1">
        <v>15</v>
      </c>
      <c r="AR15" s="1">
        <v>18.18</v>
      </c>
      <c r="AS15" s="1">
        <v>-3.18</v>
      </c>
      <c r="AT15" s="1">
        <v>3.3</v>
      </c>
      <c r="AU15" s="1">
        <v>3.18</v>
      </c>
      <c r="AV15" s="1">
        <v>35.94</v>
      </c>
      <c r="AW15" s="1">
        <v>3.59</v>
      </c>
      <c r="AX15" s="1">
        <v>0.92</v>
      </c>
      <c r="AZ15" s="1" t="s">
        <v>60</v>
      </c>
      <c r="BA15" s="1">
        <v>22</v>
      </c>
      <c r="BB15" s="1">
        <v>19.36</v>
      </c>
      <c r="BC15" s="1">
        <v>2.64</v>
      </c>
      <c r="BD15" s="1">
        <v>10.81</v>
      </c>
      <c r="BE15" s="1">
        <v>2.64</v>
      </c>
      <c r="BF15" s="1">
        <v>39.78</v>
      </c>
      <c r="BG15" s="1">
        <v>3.98</v>
      </c>
      <c r="BH15" s="1">
        <v>2.72</v>
      </c>
      <c r="BJ15" s="1" t="s">
        <v>60</v>
      </c>
      <c r="BK15" s="1">
        <v>18</v>
      </c>
      <c r="BL15" s="1">
        <v>21.36</v>
      </c>
      <c r="BM15" s="1">
        <v>-3.36</v>
      </c>
      <c r="BN15" s="1">
        <v>-3.11</v>
      </c>
      <c r="BO15" s="1">
        <v>3.36</v>
      </c>
      <c r="BP15" s="1">
        <v>38.22</v>
      </c>
      <c r="BQ15" s="1">
        <v>3.82</v>
      </c>
      <c r="BR15" s="1">
        <v>-0.81</v>
      </c>
    </row>
    <row r="16" spans="2:70" x14ac:dyDescent="0.2">
      <c r="B16" s="1" t="s">
        <v>23</v>
      </c>
      <c r="C16" s="1">
        <v>20</v>
      </c>
      <c r="D16" s="1">
        <v>18.97</v>
      </c>
      <c r="E16" s="1">
        <v>1.03</v>
      </c>
      <c r="F16" s="1">
        <v>-9.5500000000000007</v>
      </c>
      <c r="G16" s="1">
        <v>1.03</v>
      </c>
      <c r="H16" s="1">
        <v>47.16</v>
      </c>
      <c r="I16" s="1">
        <v>4.29</v>
      </c>
      <c r="J16" s="1">
        <v>-2.23</v>
      </c>
      <c r="L16" s="1" t="s">
        <v>23</v>
      </c>
      <c r="M16" s="1">
        <v>25</v>
      </c>
      <c r="N16" s="1">
        <v>21.94</v>
      </c>
      <c r="O16" s="1">
        <v>3.06</v>
      </c>
      <c r="P16" s="1">
        <v>-2.96</v>
      </c>
      <c r="Q16" s="1">
        <v>3.06</v>
      </c>
      <c r="R16" s="1">
        <v>37.04</v>
      </c>
      <c r="S16" s="1">
        <v>3.37</v>
      </c>
      <c r="T16" s="1">
        <v>-0.88</v>
      </c>
      <c r="V16" s="1" t="s">
        <v>23</v>
      </c>
      <c r="W16" s="1">
        <v>15</v>
      </c>
      <c r="X16" s="1">
        <v>18.28</v>
      </c>
      <c r="Y16" s="1">
        <v>-3.28</v>
      </c>
      <c r="Z16" s="1">
        <v>1.86</v>
      </c>
      <c r="AA16" s="1">
        <v>3.28</v>
      </c>
      <c r="AB16" s="1">
        <v>43.95</v>
      </c>
      <c r="AC16" s="1">
        <v>4</v>
      </c>
      <c r="AD16" s="1">
        <v>0.47</v>
      </c>
      <c r="AF16" s="1" t="s">
        <v>23</v>
      </c>
      <c r="AG16" s="1">
        <v>22</v>
      </c>
      <c r="AH16" s="1">
        <v>22.45</v>
      </c>
      <c r="AI16" s="1">
        <v>-0.45</v>
      </c>
      <c r="AJ16" s="1">
        <v>-2.37</v>
      </c>
      <c r="AK16" s="1">
        <v>0.45</v>
      </c>
      <c r="AL16" s="1">
        <v>43.28</v>
      </c>
      <c r="AM16" s="1">
        <v>3.93</v>
      </c>
      <c r="AN16" s="1">
        <v>-0.6</v>
      </c>
      <c r="AP16" s="1" t="s">
        <v>23</v>
      </c>
      <c r="AQ16" s="1">
        <v>12</v>
      </c>
      <c r="AR16" s="1">
        <v>17.829999999999998</v>
      </c>
      <c r="AS16" s="1">
        <v>-5.83</v>
      </c>
      <c r="AT16" s="1">
        <v>-2.5299999999999998</v>
      </c>
      <c r="AU16" s="1">
        <v>5.83</v>
      </c>
      <c r="AV16" s="1">
        <v>41.77</v>
      </c>
      <c r="AW16" s="1">
        <v>3.8</v>
      </c>
      <c r="AX16" s="1">
        <v>-0.67</v>
      </c>
      <c r="AZ16" s="1" t="s">
        <v>23</v>
      </c>
      <c r="BA16" s="1">
        <v>18</v>
      </c>
      <c r="BB16" s="1">
        <v>19.39</v>
      </c>
      <c r="BC16" s="1">
        <v>-1.39</v>
      </c>
      <c r="BD16" s="1">
        <v>9.42</v>
      </c>
      <c r="BE16" s="1">
        <v>1.39</v>
      </c>
      <c r="BF16" s="1">
        <v>41.17</v>
      </c>
      <c r="BG16" s="1">
        <v>3.74</v>
      </c>
      <c r="BH16" s="1">
        <v>2.52</v>
      </c>
      <c r="BJ16" s="1" t="s">
        <v>23</v>
      </c>
      <c r="BK16" s="1">
        <v>28</v>
      </c>
      <c r="BL16" s="1">
        <v>21.42</v>
      </c>
      <c r="BM16" s="1">
        <v>6.58</v>
      </c>
      <c r="BN16" s="1">
        <v>3.47</v>
      </c>
      <c r="BO16" s="1">
        <v>6.58</v>
      </c>
      <c r="BP16" s="1">
        <v>44.8</v>
      </c>
      <c r="BQ16" s="1">
        <v>4.07</v>
      </c>
      <c r="BR16" s="1">
        <v>0.85</v>
      </c>
    </row>
    <row r="17" spans="2:70" x14ac:dyDescent="0.2">
      <c r="B17" s="1" t="s">
        <v>59</v>
      </c>
      <c r="C17" s="1">
        <v>28</v>
      </c>
      <c r="D17" s="1">
        <v>18.45</v>
      </c>
      <c r="E17" s="1">
        <v>9.5500000000000007</v>
      </c>
      <c r="F17" s="1">
        <v>0</v>
      </c>
      <c r="G17" s="1">
        <v>9.5500000000000007</v>
      </c>
      <c r="H17" s="1">
        <v>56.71</v>
      </c>
      <c r="I17" s="1">
        <v>4.7300000000000004</v>
      </c>
      <c r="J17" s="1">
        <v>0</v>
      </c>
      <c r="L17" s="1" t="s">
        <v>59</v>
      </c>
      <c r="M17" s="1">
        <v>25</v>
      </c>
      <c r="N17" s="1">
        <v>22.04</v>
      </c>
      <c r="O17" s="1">
        <v>2.96</v>
      </c>
      <c r="P17" s="1">
        <v>0</v>
      </c>
      <c r="Q17" s="1">
        <v>2.96</v>
      </c>
      <c r="R17" s="1">
        <v>40</v>
      </c>
      <c r="S17" s="1">
        <v>3.33</v>
      </c>
      <c r="T17" s="1">
        <v>0</v>
      </c>
      <c r="V17" s="1" t="s">
        <v>59</v>
      </c>
      <c r="W17" s="1">
        <v>16</v>
      </c>
      <c r="X17" s="1">
        <v>17.86</v>
      </c>
      <c r="Y17" s="1">
        <v>-1.86</v>
      </c>
      <c r="Z17" s="1">
        <v>0</v>
      </c>
      <c r="AA17" s="1">
        <v>1.86</v>
      </c>
      <c r="AB17" s="1">
        <v>45.8</v>
      </c>
      <c r="AC17" s="1">
        <v>3.82</v>
      </c>
      <c r="AD17" s="1">
        <v>0</v>
      </c>
      <c r="AF17" s="1" t="s">
        <v>59</v>
      </c>
      <c r="AG17" s="1">
        <v>25</v>
      </c>
      <c r="AH17" s="1">
        <v>22.63</v>
      </c>
      <c r="AI17" s="1">
        <v>2.37</v>
      </c>
      <c r="AJ17" s="1">
        <v>0</v>
      </c>
      <c r="AK17" s="1">
        <v>2.37</v>
      </c>
      <c r="AL17" s="1">
        <v>45.65</v>
      </c>
      <c r="AM17" s="1">
        <v>3.8</v>
      </c>
      <c r="AN17" s="1">
        <v>0</v>
      </c>
      <c r="AP17" s="1" t="s">
        <v>59</v>
      </c>
      <c r="AQ17" s="1">
        <v>20</v>
      </c>
      <c r="AR17" s="1">
        <v>17.47</v>
      </c>
      <c r="AS17" s="1">
        <v>2.5299999999999998</v>
      </c>
      <c r="AT17" s="1">
        <v>0</v>
      </c>
      <c r="AU17" s="1">
        <v>2.5299999999999998</v>
      </c>
      <c r="AV17" s="1">
        <v>44.29</v>
      </c>
      <c r="AW17" s="1">
        <v>3.69</v>
      </c>
      <c r="AX17" s="1">
        <v>0</v>
      </c>
      <c r="AZ17" s="1" t="s">
        <v>59</v>
      </c>
      <c r="BA17" s="1">
        <v>10</v>
      </c>
      <c r="BB17" s="1">
        <v>19.420000000000002</v>
      </c>
      <c r="BC17" s="1">
        <v>-9.42</v>
      </c>
      <c r="BD17" s="1">
        <v>0</v>
      </c>
      <c r="BE17" s="1">
        <v>9.42</v>
      </c>
      <c r="BF17" s="1">
        <v>50.59</v>
      </c>
      <c r="BG17" s="1">
        <v>4.22</v>
      </c>
      <c r="BH17" s="1">
        <v>0</v>
      </c>
      <c r="BJ17" s="1" t="s">
        <v>59</v>
      </c>
      <c r="BK17" s="1">
        <v>18</v>
      </c>
      <c r="BL17" s="1">
        <v>21.47</v>
      </c>
      <c r="BM17" s="1">
        <v>-3.47</v>
      </c>
      <c r="BN17" s="1">
        <v>0</v>
      </c>
      <c r="BO17" s="1">
        <v>3.47</v>
      </c>
      <c r="BP17" s="1">
        <v>48.28</v>
      </c>
      <c r="BQ17" s="1">
        <v>4.0199999999999996</v>
      </c>
      <c r="BR17" s="1">
        <v>0</v>
      </c>
    </row>
    <row r="19" spans="2:70" x14ac:dyDescent="0.2">
      <c r="BA19" s="48"/>
    </row>
    <row r="20" spans="2:70" x14ac:dyDescent="0.2">
      <c r="B20" s="1" t="s">
        <v>153</v>
      </c>
    </row>
    <row r="21" spans="2:70" x14ac:dyDescent="0.2">
      <c r="B21" s="1" t="s">
        <v>83</v>
      </c>
      <c r="L21" s="1" t="s">
        <v>82</v>
      </c>
      <c r="V21" s="1" t="s">
        <v>81</v>
      </c>
      <c r="AF21" s="1" t="s">
        <v>80</v>
      </c>
      <c r="AP21" s="1" t="s">
        <v>79</v>
      </c>
      <c r="AZ21" s="1" t="s">
        <v>78</v>
      </c>
      <c r="BJ21" s="1" t="s">
        <v>77</v>
      </c>
    </row>
    <row r="22" spans="2:70" x14ac:dyDescent="0.2">
      <c r="C22" s="1" t="s">
        <v>76</v>
      </c>
      <c r="D22" s="1" t="s">
        <v>75</v>
      </c>
      <c r="E22" s="1" t="s">
        <v>74</v>
      </c>
      <c r="F22" s="1" t="s">
        <v>73</v>
      </c>
      <c r="G22" s="1" t="s">
        <v>72</v>
      </c>
      <c r="H22" s="1" t="s">
        <v>71</v>
      </c>
      <c r="I22" s="1" t="s">
        <v>70</v>
      </c>
      <c r="J22" s="1" t="s">
        <v>69</v>
      </c>
      <c r="M22" s="1" t="s">
        <v>76</v>
      </c>
      <c r="N22" s="1" t="s">
        <v>75</v>
      </c>
      <c r="O22" s="1" t="s">
        <v>74</v>
      </c>
      <c r="P22" s="1" t="s">
        <v>73</v>
      </c>
      <c r="Q22" s="1" t="s">
        <v>72</v>
      </c>
      <c r="R22" s="1" t="s">
        <v>71</v>
      </c>
      <c r="S22" s="1" t="s">
        <v>70</v>
      </c>
      <c r="T22" s="1" t="s">
        <v>69</v>
      </c>
      <c r="W22" s="1" t="s">
        <v>76</v>
      </c>
      <c r="X22" s="1" t="s">
        <v>75</v>
      </c>
      <c r="Y22" s="1" t="s">
        <v>74</v>
      </c>
      <c r="Z22" s="1" t="s">
        <v>73</v>
      </c>
      <c r="AA22" s="1" t="s">
        <v>72</v>
      </c>
      <c r="AB22" s="1" t="s">
        <v>71</v>
      </c>
      <c r="AC22" s="1" t="s">
        <v>70</v>
      </c>
      <c r="AD22" s="1" t="s">
        <v>69</v>
      </c>
      <c r="AG22" s="1" t="s">
        <v>76</v>
      </c>
      <c r="AH22" s="1" t="s">
        <v>75</v>
      </c>
      <c r="AI22" s="1" t="s">
        <v>74</v>
      </c>
      <c r="AJ22" s="1" t="s">
        <v>73</v>
      </c>
      <c r="AK22" s="1" t="s">
        <v>72</v>
      </c>
      <c r="AL22" s="1" t="s">
        <v>71</v>
      </c>
      <c r="AM22" s="1" t="s">
        <v>70</v>
      </c>
      <c r="AN22" s="1" t="s">
        <v>69</v>
      </c>
      <c r="AQ22" s="1" t="s">
        <v>76</v>
      </c>
      <c r="AR22" s="1" t="s">
        <v>75</v>
      </c>
      <c r="AS22" s="1" t="s">
        <v>74</v>
      </c>
      <c r="AT22" s="1" t="s">
        <v>73</v>
      </c>
      <c r="AU22" s="1" t="s">
        <v>72</v>
      </c>
      <c r="AV22" s="1" t="s">
        <v>71</v>
      </c>
      <c r="AW22" s="1" t="s">
        <v>70</v>
      </c>
      <c r="AX22" s="1" t="s">
        <v>69</v>
      </c>
      <c r="BA22" s="1" t="s">
        <v>76</v>
      </c>
      <c r="BB22" s="1" t="s">
        <v>75</v>
      </c>
      <c r="BC22" s="1" t="s">
        <v>74</v>
      </c>
      <c r="BD22" s="1" t="s">
        <v>73</v>
      </c>
      <c r="BE22" s="1" t="s">
        <v>72</v>
      </c>
      <c r="BF22" s="1" t="s">
        <v>71</v>
      </c>
      <c r="BG22" s="1" t="s">
        <v>70</v>
      </c>
      <c r="BH22" s="1" t="s">
        <v>69</v>
      </c>
      <c r="BK22" s="1" t="s">
        <v>76</v>
      </c>
      <c r="BL22" s="1" t="s">
        <v>75</v>
      </c>
      <c r="BM22" s="1" t="s">
        <v>74</v>
      </c>
      <c r="BN22" s="1" t="s">
        <v>73</v>
      </c>
      <c r="BO22" s="1" t="s">
        <v>72</v>
      </c>
      <c r="BP22" s="1" t="s">
        <v>71</v>
      </c>
      <c r="BQ22" s="1" t="s">
        <v>70</v>
      </c>
      <c r="BR22" s="1" t="s">
        <v>69</v>
      </c>
    </row>
    <row r="23" spans="2:70" x14ac:dyDescent="0.2">
      <c r="B23" s="1" t="s">
        <v>68</v>
      </c>
      <c r="C23" s="1">
        <v>25</v>
      </c>
      <c r="D23" s="1">
        <v>19.47</v>
      </c>
      <c r="E23" s="1">
        <v>5.53</v>
      </c>
      <c r="F23" s="1">
        <v>5.53</v>
      </c>
      <c r="G23" s="1">
        <v>5.53</v>
      </c>
      <c r="H23" s="1">
        <v>5.53</v>
      </c>
      <c r="I23" s="1">
        <v>5.53</v>
      </c>
      <c r="J23" s="1">
        <v>1</v>
      </c>
      <c r="L23" s="1" t="s">
        <v>68</v>
      </c>
      <c r="M23" s="1">
        <v>15</v>
      </c>
      <c r="N23" s="1">
        <v>17.87</v>
      </c>
      <c r="O23" s="1">
        <v>-2.87</v>
      </c>
      <c r="P23" s="1">
        <v>-2.87</v>
      </c>
      <c r="Q23" s="1">
        <v>2.87</v>
      </c>
      <c r="R23" s="1">
        <v>2.87</v>
      </c>
      <c r="S23" s="1">
        <v>2.87</v>
      </c>
      <c r="T23" s="1">
        <v>-1</v>
      </c>
      <c r="V23" s="1" t="s">
        <v>68</v>
      </c>
      <c r="W23" s="1">
        <v>10</v>
      </c>
      <c r="X23" s="1">
        <v>16.13</v>
      </c>
      <c r="Y23" s="1">
        <v>-6.13</v>
      </c>
      <c r="Z23" s="1">
        <v>-6.13</v>
      </c>
      <c r="AA23" s="1">
        <v>6.13</v>
      </c>
      <c r="AB23" s="1">
        <v>6.13</v>
      </c>
      <c r="AC23" s="1">
        <v>6.13</v>
      </c>
      <c r="AD23" s="1">
        <v>-1</v>
      </c>
      <c r="AF23" s="1" t="s">
        <v>68</v>
      </c>
      <c r="AG23" s="1">
        <v>18</v>
      </c>
      <c r="AH23" s="1">
        <v>16.420000000000002</v>
      </c>
      <c r="AI23" s="1">
        <v>1.58</v>
      </c>
      <c r="AJ23" s="1">
        <v>1.58</v>
      </c>
      <c r="AK23" s="1">
        <v>1.58</v>
      </c>
      <c r="AL23" s="1">
        <v>1.58</v>
      </c>
      <c r="AM23" s="1">
        <v>1.58</v>
      </c>
      <c r="AN23" s="1">
        <v>1</v>
      </c>
      <c r="AP23" s="1" t="s">
        <v>68</v>
      </c>
      <c r="AQ23" s="1">
        <v>16</v>
      </c>
      <c r="AR23" s="1">
        <v>15.08</v>
      </c>
      <c r="AS23" s="1">
        <v>0.92</v>
      </c>
      <c r="AT23" s="1">
        <v>0.92</v>
      </c>
      <c r="AU23" s="1">
        <v>0.92</v>
      </c>
      <c r="AV23" s="1">
        <v>0.92</v>
      </c>
      <c r="AW23" s="1">
        <v>0.92</v>
      </c>
      <c r="AX23" s="1">
        <v>1</v>
      </c>
      <c r="AZ23" s="1" t="s">
        <v>68</v>
      </c>
      <c r="BA23" s="1">
        <v>18</v>
      </c>
      <c r="BB23" s="1">
        <v>14.03</v>
      </c>
      <c r="BC23" s="1">
        <v>3.97</v>
      </c>
      <c r="BD23" s="1">
        <v>3.97</v>
      </c>
      <c r="BE23" s="1">
        <v>3.97</v>
      </c>
      <c r="BF23" s="1">
        <v>3.97</v>
      </c>
      <c r="BG23" s="1">
        <v>3.97</v>
      </c>
      <c r="BH23" s="1">
        <v>1</v>
      </c>
      <c r="BJ23" s="1" t="s">
        <v>68</v>
      </c>
      <c r="BK23" s="1">
        <v>20</v>
      </c>
      <c r="BL23" s="1">
        <v>13.36</v>
      </c>
      <c r="BM23" s="1">
        <v>6.64</v>
      </c>
      <c r="BN23" s="1">
        <v>6.64</v>
      </c>
      <c r="BO23" s="1">
        <v>6.64</v>
      </c>
      <c r="BP23" s="1">
        <v>6.64</v>
      </c>
      <c r="BQ23" s="1">
        <v>6.64</v>
      </c>
      <c r="BR23" s="1">
        <v>1</v>
      </c>
    </row>
    <row r="24" spans="2:70" x14ac:dyDescent="0.2">
      <c r="B24" s="1" t="s">
        <v>67</v>
      </c>
      <c r="C24" s="1">
        <v>15</v>
      </c>
      <c r="D24" s="1">
        <v>19.100000000000001</v>
      </c>
      <c r="E24" s="1">
        <v>-4.0999999999999996</v>
      </c>
      <c r="F24" s="1">
        <v>1.43</v>
      </c>
      <c r="G24" s="1">
        <v>4.0999999999999996</v>
      </c>
      <c r="H24" s="1">
        <v>9.6300000000000008</v>
      </c>
      <c r="I24" s="1">
        <v>4.8099999999999996</v>
      </c>
      <c r="J24" s="1">
        <v>0.3</v>
      </c>
      <c r="L24" s="1" t="s">
        <v>67</v>
      </c>
      <c r="M24" s="1">
        <v>20</v>
      </c>
      <c r="N24" s="1">
        <v>17.41</v>
      </c>
      <c r="O24" s="1">
        <v>2.59</v>
      </c>
      <c r="P24" s="1">
        <v>-0.28000000000000003</v>
      </c>
      <c r="Q24" s="1">
        <v>2.59</v>
      </c>
      <c r="R24" s="1">
        <v>5.46</v>
      </c>
      <c r="S24" s="1">
        <v>2.73</v>
      </c>
      <c r="T24" s="1">
        <v>-0.1</v>
      </c>
      <c r="V24" s="1" t="s">
        <v>67</v>
      </c>
      <c r="W24" s="1">
        <v>28</v>
      </c>
      <c r="X24" s="1">
        <v>16.04</v>
      </c>
      <c r="Y24" s="1">
        <v>11.96</v>
      </c>
      <c r="Z24" s="1">
        <v>5.83</v>
      </c>
      <c r="AA24" s="1">
        <v>11.96</v>
      </c>
      <c r="AB24" s="1">
        <v>18.079999999999998</v>
      </c>
      <c r="AC24" s="1">
        <v>9.0399999999999991</v>
      </c>
      <c r="AD24" s="1">
        <v>0.64</v>
      </c>
      <c r="AF24" s="1" t="s">
        <v>67</v>
      </c>
      <c r="AG24" s="1">
        <v>12</v>
      </c>
      <c r="AH24" s="1">
        <v>15.89</v>
      </c>
      <c r="AI24" s="1">
        <v>-3.89</v>
      </c>
      <c r="AJ24" s="1">
        <v>-2.31</v>
      </c>
      <c r="AK24" s="1">
        <v>3.89</v>
      </c>
      <c r="AL24" s="1">
        <v>5.47</v>
      </c>
      <c r="AM24" s="1">
        <v>2.73</v>
      </c>
      <c r="AN24" s="1">
        <v>-0.85</v>
      </c>
      <c r="AP24" s="1" t="s">
        <v>67</v>
      </c>
      <c r="AQ24" s="1">
        <v>18</v>
      </c>
      <c r="AR24" s="1">
        <v>15.15</v>
      </c>
      <c r="AS24" s="1">
        <v>2.85</v>
      </c>
      <c r="AT24" s="1">
        <v>3.77</v>
      </c>
      <c r="AU24" s="1">
        <v>2.85</v>
      </c>
      <c r="AV24" s="1">
        <v>3.77</v>
      </c>
      <c r="AW24" s="1">
        <v>1.88</v>
      </c>
      <c r="AX24" s="1">
        <v>2</v>
      </c>
      <c r="AZ24" s="1" t="s">
        <v>67</v>
      </c>
      <c r="BA24" s="1">
        <v>8</v>
      </c>
      <c r="BB24" s="1">
        <v>14.4</v>
      </c>
      <c r="BC24" s="1">
        <v>-6.4</v>
      </c>
      <c r="BD24" s="1">
        <v>-2.4300000000000002</v>
      </c>
      <c r="BE24" s="1">
        <v>6.4</v>
      </c>
      <c r="BF24" s="1">
        <v>10.37</v>
      </c>
      <c r="BG24" s="1">
        <v>5.19</v>
      </c>
      <c r="BH24" s="1">
        <v>-0.47</v>
      </c>
      <c r="BJ24" s="1" t="s">
        <v>67</v>
      </c>
      <c r="BK24" s="1">
        <v>12</v>
      </c>
      <c r="BL24" s="1">
        <v>13.82</v>
      </c>
      <c r="BM24" s="1">
        <v>-1.82</v>
      </c>
      <c r="BN24" s="1">
        <v>4.82</v>
      </c>
      <c r="BO24" s="1">
        <v>1.82</v>
      </c>
      <c r="BP24" s="1">
        <v>8.4700000000000006</v>
      </c>
      <c r="BQ24" s="1">
        <v>4.2300000000000004</v>
      </c>
      <c r="BR24" s="1">
        <v>1.1399999999999999</v>
      </c>
    </row>
    <row r="25" spans="2:70" x14ac:dyDescent="0.2">
      <c r="B25" s="1" t="s">
        <v>66</v>
      </c>
      <c r="C25" s="1">
        <v>20</v>
      </c>
      <c r="D25" s="1">
        <v>18.73</v>
      </c>
      <c r="E25" s="1">
        <v>1.27</v>
      </c>
      <c r="F25" s="1">
        <v>2.7</v>
      </c>
      <c r="G25" s="1">
        <v>1.27</v>
      </c>
      <c r="H25" s="1">
        <v>10.9</v>
      </c>
      <c r="I25" s="1">
        <v>3.63</v>
      </c>
      <c r="J25" s="1">
        <v>0.74</v>
      </c>
      <c r="L25" s="1" t="s">
        <v>66</v>
      </c>
      <c r="M25" s="1">
        <v>12</v>
      </c>
      <c r="N25" s="1">
        <v>16.95</v>
      </c>
      <c r="O25" s="1">
        <v>-4.95</v>
      </c>
      <c r="P25" s="1">
        <v>-5.23</v>
      </c>
      <c r="Q25" s="1">
        <v>4.95</v>
      </c>
      <c r="R25" s="1">
        <v>10.41</v>
      </c>
      <c r="S25" s="1">
        <v>3.47</v>
      </c>
      <c r="T25" s="1">
        <v>-1.51</v>
      </c>
      <c r="V25" s="1" t="s">
        <v>66</v>
      </c>
      <c r="W25" s="1">
        <v>15</v>
      </c>
      <c r="X25" s="1">
        <v>15.96</v>
      </c>
      <c r="Y25" s="1">
        <v>-0.96</v>
      </c>
      <c r="Z25" s="1">
        <v>4.87</v>
      </c>
      <c r="AA25" s="1">
        <v>0.96</v>
      </c>
      <c r="AB25" s="1">
        <v>19.04</v>
      </c>
      <c r="AC25" s="1">
        <v>6.35</v>
      </c>
      <c r="AD25" s="1">
        <v>0.77</v>
      </c>
      <c r="AF25" s="1" t="s">
        <v>66</v>
      </c>
      <c r="AG25" s="1">
        <v>10</v>
      </c>
      <c r="AH25" s="1">
        <v>15.36</v>
      </c>
      <c r="AI25" s="1">
        <v>-5.36</v>
      </c>
      <c r="AJ25" s="1">
        <v>-7.67</v>
      </c>
      <c r="AK25" s="1">
        <v>5.36</v>
      </c>
      <c r="AL25" s="1">
        <v>10.83</v>
      </c>
      <c r="AM25" s="1">
        <v>3.61</v>
      </c>
      <c r="AN25" s="1">
        <v>-2.13</v>
      </c>
      <c r="AP25" s="1" t="s">
        <v>66</v>
      </c>
      <c r="AQ25" s="1">
        <v>16</v>
      </c>
      <c r="AR25" s="1">
        <v>15.23</v>
      </c>
      <c r="AS25" s="1">
        <v>0.77</v>
      </c>
      <c r="AT25" s="1">
        <v>4.54</v>
      </c>
      <c r="AU25" s="1">
        <v>0.77</v>
      </c>
      <c r="AV25" s="1">
        <v>4.54</v>
      </c>
      <c r="AW25" s="1">
        <v>1.51</v>
      </c>
      <c r="AX25" s="1">
        <v>3</v>
      </c>
      <c r="AZ25" s="1" t="s">
        <v>66</v>
      </c>
      <c r="BA25" s="1">
        <v>18</v>
      </c>
      <c r="BB25" s="1">
        <v>14.77</v>
      </c>
      <c r="BC25" s="1">
        <v>3.23</v>
      </c>
      <c r="BD25" s="1">
        <v>0.8</v>
      </c>
      <c r="BE25" s="1">
        <v>3.23</v>
      </c>
      <c r="BF25" s="1">
        <v>13.6</v>
      </c>
      <c r="BG25" s="1">
        <v>4.53</v>
      </c>
      <c r="BH25" s="1">
        <v>0.18</v>
      </c>
      <c r="BJ25" s="1" t="s">
        <v>66</v>
      </c>
      <c r="BK25" s="1">
        <v>12</v>
      </c>
      <c r="BL25" s="1">
        <v>14.29</v>
      </c>
      <c r="BM25" s="1">
        <v>-2.29</v>
      </c>
      <c r="BN25" s="1">
        <v>2.5299999999999998</v>
      </c>
      <c r="BO25" s="1">
        <v>2.29</v>
      </c>
      <c r="BP25" s="1">
        <v>10.75</v>
      </c>
      <c r="BQ25" s="1">
        <v>3.58</v>
      </c>
      <c r="BR25" s="1">
        <v>0.71</v>
      </c>
    </row>
    <row r="26" spans="2:70" x14ac:dyDescent="0.2">
      <c r="B26" s="1" t="s">
        <v>65</v>
      </c>
      <c r="C26" s="1">
        <v>15</v>
      </c>
      <c r="D26" s="1">
        <v>18.350000000000001</v>
      </c>
      <c r="E26" s="1">
        <v>-3.35</v>
      </c>
      <c r="F26" s="1">
        <v>-0.65</v>
      </c>
      <c r="G26" s="1">
        <v>3.35</v>
      </c>
      <c r="H26" s="1">
        <v>14.25</v>
      </c>
      <c r="I26" s="1">
        <v>3.56</v>
      </c>
      <c r="J26" s="1">
        <v>-0.18</v>
      </c>
      <c r="L26" s="1" t="s">
        <v>65</v>
      </c>
      <c r="M26" s="1">
        <v>25</v>
      </c>
      <c r="N26" s="1">
        <v>16.489999999999998</v>
      </c>
      <c r="O26" s="1">
        <v>8.51</v>
      </c>
      <c r="P26" s="1">
        <v>3.28</v>
      </c>
      <c r="Q26" s="1">
        <v>8.51</v>
      </c>
      <c r="R26" s="1">
        <v>18.920000000000002</v>
      </c>
      <c r="S26" s="1">
        <v>4.7300000000000004</v>
      </c>
      <c r="T26" s="1">
        <v>0.69</v>
      </c>
      <c r="V26" s="1" t="s">
        <v>65</v>
      </c>
      <c r="W26" s="1">
        <v>12</v>
      </c>
      <c r="X26" s="1">
        <v>15.88</v>
      </c>
      <c r="Y26" s="1">
        <v>-3.88</v>
      </c>
      <c r="Z26" s="1">
        <v>1</v>
      </c>
      <c r="AA26" s="1">
        <v>3.88</v>
      </c>
      <c r="AB26" s="1">
        <v>22.92</v>
      </c>
      <c r="AC26" s="1">
        <v>5.73</v>
      </c>
      <c r="AD26" s="1">
        <v>0.17</v>
      </c>
      <c r="AF26" s="1" t="s">
        <v>65</v>
      </c>
      <c r="AG26" s="1">
        <v>16</v>
      </c>
      <c r="AH26" s="1">
        <v>14.83</v>
      </c>
      <c r="AI26" s="1">
        <v>1.17</v>
      </c>
      <c r="AJ26" s="1">
        <v>-6.5</v>
      </c>
      <c r="AK26" s="1">
        <v>1.17</v>
      </c>
      <c r="AL26" s="1">
        <v>12</v>
      </c>
      <c r="AM26" s="1">
        <v>3</v>
      </c>
      <c r="AN26" s="1">
        <v>-2.17</v>
      </c>
      <c r="AP26" s="1" t="s">
        <v>65</v>
      </c>
      <c r="AQ26" s="1">
        <v>10</v>
      </c>
      <c r="AR26" s="1">
        <v>15.31</v>
      </c>
      <c r="AS26" s="1">
        <v>-5.31</v>
      </c>
      <c r="AT26" s="1">
        <v>-0.77</v>
      </c>
      <c r="AU26" s="1">
        <v>5.31</v>
      </c>
      <c r="AV26" s="1">
        <v>9.85</v>
      </c>
      <c r="AW26" s="1">
        <v>2.46</v>
      </c>
      <c r="AX26" s="1">
        <v>-0.31</v>
      </c>
      <c r="AZ26" s="1" t="s">
        <v>65</v>
      </c>
      <c r="BA26" s="1">
        <v>15</v>
      </c>
      <c r="BB26" s="1">
        <v>15.15</v>
      </c>
      <c r="BC26" s="1">
        <v>-0.15</v>
      </c>
      <c r="BD26" s="1">
        <v>0.65</v>
      </c>
      <c r="BE26" s="1">
        <v>0.15</v>
      </c>
      <c r="BF26" s="1">
        <v>13.75</v>
      </c>
      <c r="BG26" s="1">
        <v>3.44</v>
      </c>
      <c r="BH26" s="1">
        <v>0.19</v>
      </c>
      <c r="BJ26" s="1" t="s">
        <v>65</v>
      </c>
      <c r="BK26" s="1">
        <v>18</v>
      </c>
      <c r="BL26" s="1">
        <v>14.75</v>
      </c>
      <c r="BM26" s="1">
        <v>3.25</v>
      </c>
      <c r="BN26" s="1">
        <v>5.77</v>
      </c>
      <c r="BO26" s="1">
        <v>3.25</v>
      </c>
      <c r="BP26" s="1">
        <v>14</v>
      </c>
      <c r="BQ26" s="1">
        <v>3.5</v>
      </c>
      <c r="BR26" s="1">
        <v>1.65</v>
      </c>
    </row>
    <row r="27" spans="2:70" x14ac:dyDescent="0.2">
      <c r="B27" s="1" t="s">
        <v>64</v>
      </c>
      <c r="C27" s="1">
        <v>25</v>
      </c>
      <c r="D27" s="1">
        <v>17.98</v>
      </c>
      <c r="E27" s="1">
        <v>7.02</v>
      </c>
      <c r="F27" s="1">
        <v>6.37</v>
      </c>
      <c r="G27" s="1">
        <v>7.02</v>
      </c>
      <c r="H27" s="1">
        <v>21.27</v>
      </c>
      <c r="I27" s="1">
        <v>4.25</v>
      </c>
      <c r="J27" s="1">
        <v>1.5</v>
      </c>
      <c r="L27" s="1" t="s">
        <v>64</v>
      </c>
      <c r="M27" s="1">
        <v>15</v>
      </c>
      <c r="N27" s="1">
        <v>16.03</v>
      </c>
      <c r="O27" s="1">
        <v>-1.03</v>
      </c>
      <c r="P27" s="1">
        <v>2.2599999999999998</v>
      </c>
      <c r="Q27" s="1">
        <v>1.03</v>
      </c>
      <c r="R27" s="1">
        <v>19.95</v>
      </c>
      <c r="S27" s="1">
        <v>3.99</v>
      </c>
      <c r="T27" s="1">
        <v>0.56999999999999995</v>
      </c>
      <c r="V27" s="1" t="s">
        <v>64</v>
      </c>
      <c r="W27" s="1">
        <v>16</v>
      </c>
      <c r="X27" s="1">
        <v>15.79</v>
      </c>
      <c r="Y27" s="1">
        <v>0.21</v>
      </c>
      <c r="Z27" s="1">
        <v>1.2</v>
      </c>
      <c r="AA27" s="1">
        <v>0.21</v>
      </c>
      <c r="AB27" s="1">
        <v>23.13</v>
      </c>
      <c r="AC27" s="1">
        <v>4.63</v>
      </c>
      <c r="AD27" s="1">
        <v>0.26</v>
      </c>
      <c r="AF27" s="1" t="s">
        <v>64</v>
      </c>
      <c r="AG27" s="1">
        <v>12</v>
      </c>
      <c r="AH27" s="1">
        <v>14.3</v>
      </c>
      <c r="AI27" s="1">
        <v>-2.2999999999999998</v>
      </c>
      <c r="AJ27" s="1">
        <v>-8.8000000000000007</v>
      </c>
      <c r="AK27" s="1">
        <v>2.2999999999999998</v>
      </c>
      <c r="AL27" s="1">
        <v>14.3</v>
      </c>
      <c r="AM27" s="1">
        <v>2.86</v>
      </c>
      <c r="AN27" s="1">
        <v>-3.08</v>
      </c>
      <c r="AP27" s="1" t="s">
        <v>64</v>
      </c>
      <c r="AQ27" s="1">
        <v>12</v>
      </c>
      <c r="AR27" s="1">
        <v>15.38</v>
      </c>
      <c r="AS27" s="1">
        <v>-3.38</v>
      </c>
      <c r="AT27" s="1">
        <v>-4.1500000000000004</v>
      </c>
      <c r="AU27" s="1">
        <v>3.38</v>
      </c>
      <c r="AV27" s="1">
        <v>13.23</v>
      </c>
      <c r="AW27" s="1">
        <v>2.65</v>
      </c>
      <c r="AX27" s="1">
        <v>-1.57</v>
      </c>
      <c r="AZ27" s="1" t="s">
        <v>64</v>
      </c>
      <c r="BA27" s="1">
        <v>15</v>
      </c>
      <c r="BB27" s="1">
        <v>15.52</v>
      </c>
      <c r="BC27" s="1">
        <v>-0.52</v>
      </c>
      <c r="BD27" s="1">
        <v>0.13</v>
      </c>
      <c r="BE27" s="1">
        <v>0.52</v>
      </c>
      <c r="BF27" s="1">
        <v>14.27</v>
      </c>
      <c r="BG27" s="1">
        <v>2.85</v>
      </c>
      <c r="BH27" s="1">
        <v>0.05</v>
      </c>
      <c r="BJ27" s="1" t="s">
        <v>64</v>
      </c>
      <c r="BK27" s="1">
        <v>10</v>
      </c>
      <c r="BL27" s="1">
        <v>15.22</v>
      </c>
      <c r="BM27" s="1">
        <v>-5.22</v>
      </c>
      <c r="BN27" s="1">
        <v>0.55000000000000004</v>
      </c>
      <c r="BO27" s="1">
        <v>5.22</v>
      </c>
      <c r="BP27" s="1">
        <v>19.22</v>
      </c>
      <c r="BQ27" s="1">
        <v>3.84</v>
      </c>
      <c r="BR27" s="1">
        <v>0.14000000000000001</v>
      </c>
    </row>
    <row r="28" spans="2:70" x14ac:dyDescent="0.2">
      <c r="B28" s="1" t="s">
        <v>63</v>
      </c>
      <c r="C28" s="1">
        <v>10</v>
      </c>
      <c r="D28" s="1">
        <v>17.600000000000001</v>
      </c>
      <c r="E28" s="1">
        <v>-7.6</v>
      </c>
      <c r="F28" s="1">
        <v>-1.23</v>
      </c>
      <c r="G28" s="1">
        <v>7.6</v>
      </c>
      <c r="H28" s="1">
        <v>28.88</v>
      </c>
      <c r="I28" s="1">
        <v>4.8099999999999996</v>
      </c>
      <c r="J28" s="1">
        <v>-0.26</v>
      </c>
      <c r="L28" s="1" t="s">
        <v>63</v>
      </c>
      <c r="M28" s="49">
        <v>20</v>
      </c>
      <c r="N28" s="1">
        <v>15.56</v>
      </c>
      <c r="O28" s="1">
        <v>4.4400000000000004</v>
      </c>
      <c r="P28" s="1">
        <v>6.69</v>
      </c>
      <c r="Q28" s="1">
        <v>4.4400000000000004</v>
      </c>
      <c r="R28" s="1">
        <v>24.38</v>
      </c>
      <c r="S28" s="1">
        <v>4.0599999999999996</v>
      </c>
      <c r="T28" s="1">
        <v>1.65</v>
      </c>
      <c r="V28" s="1" t="s">
        <v>63</v>
      </c>
      <c r="W28" s="1">
        <v>8</v>
      </c>
      <c r="X28" s="1">
        <v>15.71</v>
      </c>
      <c r="Y28" s="1">
        <v>-7.71</v>
      </c>
      <c r="Z28" s="1">
        <v>-6.51</v>
      </c>
      <c r="AA28" s="1">
        <v>7.71</v>
      </c>
      <c r="AB28" s="1">
        <v>30.84</v>
      </c>
      <c r="AC28" s="1">
        <v>5.14</v>
      </c>
      <c r="AD28" s="1">
        <v>-1.27</v>
      </c>
      <c r="AF28" s="1" t="s">
        <v>63</v>
      </c>
      <c r="AG28" s="1">
        <v>25</v>
      </c>
      <c r="AH28" s="1">
        <v>13.77</v>
      </c>
      <c r="AI28" s="1">
        <v>11.23</v>
      </c>
      <c r="AJ28" s="1">
        <v>2.4300000000000002</v>
      </c>
      <c r="AK28" s="1">
        <v>11.23</v>
      </c>
      <c r="AL28" s="1">
        <v>25.53</v>
      </c>
      <c r="AM28" s="1">
        <v>4.26</v>
      </c>
      <c r="AN28" s="1">
        <v>0.56999999999999995</v>
      </c>
      <c r="AP28" s="1" t="s">
        <v>63</v>
      </c>
      <c r="AQ28" s="1">
        <v>22</v>
      </c>
      <c r="AR28" s="1">
        <v>15.46</v>
      </c>
      <c r="AS28" s="1">
        <v>6.54</v>
      </c>
      <c r="AT28" s="1">
        <v>2.38</v>
      </c>
      <c r="AU28" s="1">
        <v>6.54</v>
      </c>
      <c r="AV28" s="1">
        <v>19.77</v>
      </c>
      <c r="AW28" s="1">
        <v>3.29</v>
      </c>
      <c r="AX28" s="1">
        <v>0.72</v>
      </c>
      <c r="AZ28" s="1" t="s">
        <v>63</v>
      </c>
      <c r="BA28" s="1">
        <v>12</v>
      </c>
      <c r="BB28" s="1">
        <v>15.9</v>
      </c>
      <c r="BC28" s="1">
        <v>-3.9</v>
      </c>
      <c r="BD28" s="1">
        <v>-3.77</v>
      </c>
      <c r="BE28" s="1">
        <v>3.9</v>
      </c>
      <c r="BF28" s="1">
        <v>18.170000000000002</v>
      </c>
      <c r="BG28" s="1">
        <v>3.03</v>
      </c>
      <c r="BH28" s="1">
        <v>-1.24</v>
      </c>
      <c r="BJ28" s="1" t="s">
        <v>63</v>
      </c>
      <c r="BK28" s="1">
        <v>10</v>
      </c>
      <c r="BL28" s="1">
        <v>15.68</v>
      </c>
      <c r="BM28" s="1">
        <v>-5.68</v>
      </c>
      <c r="BN28" s="1">
        <v>-5.13</v>
      </c>
      <c r="BO28" s="1">
        <v>5.68</v>
      </c>
      <c r="BP28" s="1">
        <v>24.9</v>
      </c>
      <c r="BQ28" s="1">
        <v>4.1500000000000004</v>
      </c>
      <c r="BR28" s="1">
        <v>-1.24</v>
      </c>
    </row>
    <row r="29" spans="2:70" x14ac:dyDescent="0.2">
      <c r="B29" s="1" t="s">
        <v>62</v>
      </c>
      <c r="C29" s="1">
        <v>22</v>
      </c>
      <c r="D29" s="1">
        <v>17.23</v>
      </c>
      <c r="E29" s="1">
        <v>4.7699999999999996</v>
      </c>
      <c r="F29" s="1">
        <v>3.54</v>
      </c>
      <c r="G29" s="1">
        <v>4.7699999999999996</v>
      </c>
      <c r="H29" s="1">
        <v>33.65</v>
      </c>
      <c r="I29" s="1">
        <v>4.8099999999999996</v>
      </c>
      <c r="J29" s="1">
        <v>0.74</v>
      </c>
      <c r="L29" s="1" t="s">
        <v>62</v>
      </c>
      <c r="M29" s="1">
        <v>8</v>
      </c>
      <c r="N29" s="1">
        <v>15.1</v>
      </c>
      <c r="O29" s="1">
        <v>-7.1</v>
      </c>
      <c r="P29" s="1">
        <v>-0.41</v>
      </c>
      <c r="Q29" s="1">
        <v>7.1</v>
      </c>
      <c r="R29" s="1">
        <v>31.49</v>
      </c>
      <c r="S29" s="1">
        <v>4.5</v>
      </c>
      <c r="T29" s="1">
        <v>-0.09</v>
      </c>
      <c r="V29" s="1" t="s">
        <v>62</v>
      </c>
      <c r="W29" s="1">
        <v>28</v>
      </c>
      <c r="X29" s="1">
        <v>15.62</v>
      </c>
      <c r="Y29" s="1">
        <v>12.38</v>
      </c>
      <c r="Z29" s="1">
        <v>5.86</v>
      </c>
      <c r="AA29" s="1">
        <v>12.38</v>
      </c>
      <c r="AB29" s="1">
        <v>43.21</v>
      </c>
      <c r="AC29" s="1">
        <v>6.17</v>
      </c>
      <c r="AD29" s="1">
        <v>0.95</v>
      </c>
      <c r="AF29" s="1" t="s">
        <v>62</v>
      </c>
      <c r="AG29" s="1">
        <v>10</v>
      </c>
      <c r="AH29" s="1">
        <v>13.23</v>
      </c>
      <c r="AI29" s="1">
        <v>-3.23</v>
      </c>
      <c r="AJ29" s="1">
        <v>-0.8</v>
      </c>
      <c r="AK29" s="1">
        <v>3.23</v>
      </c>
      <c r="AL29" s="1">
        <v>28.77</v>
      </c>
      <c r="AM29" s="1">
        <v>4.1100000000000003</v>
      </c>
      <c r="AN29" s="1">
        <v>-0.19</v>
      </c>
      <c r="AP29" s="1" t="s">
        <v>62</v>
      </c>
      <c r="AQ29" s="1">
        <v>12</v>
      </c>
      <c r="AR29" s="1">
        <v>15.54</v>
      </c>
      <c r="AS29" s="1">
        <v>-3.54</v>
      </c>
      <c r="AT29" s="1">
        <v>-1.1499999999999999</v>
      </c>
      <c r="AU29" s="1">
        <v>3.54</v>
      </c>
      <c r="AV29" s="1">
        <v>23.31</v>
      </c>
      <c r="AW29" s="1">
        <v>3.33</v>
      </c>
      <c r="AX29" s="1">
        <v>-0.35</v>
      </c>
      <c r="AZ29" s="1" t="s">
        <v>62</v>
      </c>
      <c r="BA29" s="1">
        <v>18</v>
      </c>
      <c r="BB29" s="1">
        <v>16.27</v>
      </c>
      <c r="BC29" s="1">
        <v>1.73</v>
      </c>
      <c r="BD29" s="1">
        <v>-2.04</v>
      </c>
      <c r="BE29" s="1">
        <v>1.73</v>
      </c>
      <c r="BF29" s="1">
        <v>19.899999999999999</v>
      </c>
      <c r="BG29" s="1">
        <v>2.84</v>
      </c>
      <c r="BH29" s="1">
        <v>-0.72</v>
      </c>
      <c r="BJ29" s="1" t="s">
        <v>62</v>
      </c>
      <c r="BK29" s="1">
        <v>15</v>
      </c>
      <c r="BL29" s="1">
        <v>16.149999999999999</v>
      </c>
      <c r="BM29" s="1">
        <v>-1.1499999999999999</v>
      </c>
      <c r="BN29" s="1">
        <v>-6.28</v>
      </c>
      <c r="BO29" s="1">
        <v>1.1499999999999999</v>
      </c>
      <c r="BP29" s="1">
        <v>26.05</v>
      </c>
      <c r="BQ29" s="1">
        <v>3.72</v>
      </c>
      <c r="BR29" s="1">
        <v>-1.69</v>
      </c>
    </row>
    <row r="30" spans="2:70" x14ac:dyDescent="0.2">
      <c r="B30" s="1" t="s">
        <v>61</v>
      </c>
      <c r="C30" s="1">
        <v>12</v>
      </c>
      <c r="D30" s="1">
        <v>16.86</v>
      </c>
      <c r="E30" s="1">
        <v>-4.8600000000000003</v>
      </c>
      <c r="F30" s="1">
        <v>-1.32</v>
      </c>
      <c r="G30" s="1">
        <v>4.8600000000000003</v>
      </c>
      <c r="H30" s="1">
        <v>38.5</v>
      </c>
      <c r="I30" s="1">
        <v>4.8099999999999996</v>
      </c>
      <c r="J30" s="1">
        <v>-0.27</v>
      </c>
      <c r="L30" s="1" t="s">
        <v>61</v>
      </c>
      <c r="M30" s="1">
        <v>15</v>
      </c>
      <c r="N30" s="1">
        <v>14.64</v>
      </c>
      <c r="O30" s="1">
        <v>0.36</v>
      </c>
      <c r="P30" s="1">
        <v>-0.05</v>
      </c>
      <c r="Q30" s="1">
        <v>0.36</v>
      </c>
      <c r="R30" s="1">
        <v>31.85</v>
      </c>
      <c r="S30" s="1">
        <v>3.98</v>
      </c>
      <c r="T30" s="1">
        <v>-0.01</v>
      </c>
      <c r="V30" s="1" t="s">
        <v>61</v>
      </c>
      <c r="W30" s="1">
        <v>10</v>
      </c>
      <c r="X30" s="1">
        <v>15.54</v>
      </c>
      <c r="Y30" s="1">
        <v>-5.54</v>
      </c>
      <c r="Z30" s="1">
        <v>0.32</v>
      </c>
      <c r="AA30" s="1">
        <v>5.54</v>
      </c>
      <c r="AB30" s="1">
        <v>48.75</v>
      </c>
      <c r="AC30" s="1">
        <v>6.09</v>
      </c>
      <c r="AD30" s="1">
        <v>0.05</v>
      </c>
      <c r="AF30" s="1" t="s">
        <v>61</v>
      </c>
      <c r="AG30" s="1">
        <v>16</v>
      </c>
      <c r="AH30" s="1">
        <v>12.7</v>
      </c>
      <c r="AI30" s="1">
        <v>3.3</v>
      </c>
      <c r="AJ30" s="1">
        <v>2.5</v>
      </c>
      <c r="AK30" s="1">
        <v>3.3</v>
      </c>
      <c r="AL30" s="1">
        <v>32.06</v>
      </c>
      <c r="AM30" s="1">
        <v>4.01</v>
      </c>
      <c r="AN30" s="1">
        <v>0.62</v>
      </c>
      <c r="AP30" s="1" t="s">
        <v>61</v>
      </c>
      <c r="AQ30" s="1">
        <v>12</v>
      </c>
      <c r="AR30" s="1">
        <v>15.62</v>
      </c>
      <c r="AS30" s="1">
        <v>-3.62</v>
      </c>
      <c r="AT30" s="1">
        <v>-4.7699999999999996</v>
      </c>
      <c r="AU30" s="1">
        <v>3.62</v>
      </c>
      <c r="AV30" s="1">
        <v>26.92</v>
      </c>
      <c r="AW30" s="1">
        <v>3.37</v>
      </c>
      <c r="AX30" s="1">
        <v>-1.42</v>
      </c>
      <c r="AZ30" s="1" t="s">
        <v>61</v>
      </c>
      <c r="BA30" s="1">
        <v>20</v>
      </c>
      <c r="BB30" s="1">
        <v>16.64</v>
      </c>
      <c r="BC30" s="1">
        <v>3.36</v>
      </c>
      <c r="BD30" s="1">
        <v>1.32</v>
      </c>
      <c r="BE30" s="1">
        <v>3.36</v>
      </c>
      <c r="BF30" s="1">
        <v>23.25</v>
      </c>
      <c r="BG30" s="1">
        <v>2.91</v>
      </c>
      <c r="BH30" s="1">
        <v>0.45</v>
      </c>
      <c r="BJ30" s="1" t="s">
        <v>61</v>
      </c>
      <c r="BK30" s="1">
        <v>22</v>
      </c>
      <c r="BL30" s="1">
        <v>16.61</v>
      </c>
      <c r="BM30" s="1">
        <v>5.39</v>
      </c>
      <c r="BN30" s="1">
        <v>-0.89</v>
      </c>
      <c r="BO30" s="1">
        <v>5.39</v>
      </c>
      <c r="BP30" s="1">
        <v>31.44</v>
      </c>
      <c r="BQ30" s="1">
        <v>3.93</v>
      </c>
      <c r="BR30" s="1">
        <v>-0.23</v>
      </c>
    </row>
    <row r="31" spans="2:70" x14ac:dyDescent="0.2">
      <c r="B31" s="1" t="s">
        <v>21</v>
      </c>
      <c r="C31" s="1">
        <v>10</v>
      </c>
      <c r="D31" s="1">
        <v>16.48</v>
      </c>
      <c r="E31" s="1">
        <v>-6.48</v>
      </c>
      <c r="F31" s="1">
        <v>-7.8</v>
      </c>
      <c r="G31" s="1">
        <v>6.48</v>
      </c>
      <c r="H31" s="1">
        <v>44.98</v>
      </c>
      <c r="I31" s="1">
        <v>5</v>
      </c>
      <c r="J31" s="1">
        <v>-1.56</v>
      </c>
      <c r="L31" s="1" t="s">
        <v>21</v>
      </c>
      <c r="M31" s="1">
        <v>8</v>
      </c>
      <c r="N31" s="1">
        <v>14.18</v>
      </c>
      <c r="O31" s="1">
        <v>-6.18</v>
      </c>
      <c r="P31" s="1">
        <v>-6.23</v>
      </c>
      <c r="Q31" s="1">
        <v>6.18</v>
      </c>
      <c r="R31" s="1">
        <v>38.03</v>
      </c>
      <c r="S31" s="1">
        <v>4.2300000000000004</v>
      </c>
      <c r="T31" s="1">
        <v>-1.47</v>
      </c>
      <c r="V31" s="1" t="s">
        <v>21</v>
      </c>
      <c r="W31" s="1">
        <v>15</v>
      </c>
      <c r="X31" s="1">
        <v>15.46</v>
      </c>
      <c r="Y31" s="1">
        <v>-0.46</v>
      </c>
      <c r="Z31" s="1">
        <v>-0.13</v>
      </c>
      <c r="AA31" s="1">
        <v>0.46</v>
      </c>
      <c r="AB31" s="1">
        <v>49.21</v>
      </c>
      <c r="AC31" s="1">
        <v>5.47</v>
      </c>
      <c r="AD31" s="1">
        <v>-0.02</v>
      </c>
      <c r="AF31" s="1" t="s">
        <v>21</v>
      </c>
      <c r="AG31" s="1">
        <v>18</v>
      </c>
      <c r="AH31" s="1">
        <v>12.17</v>
      </c>
      <c r="AI31" s="1">
        <v>5.83</v>
      </c>
      <c r="AJ31" s="1">
        <v>8.33</v>
      </c>
      <c r="AK31" s="1">
        <v>5.83</v>
      </c>
      <c r="AL31" s="1">
        <v>37.89</v>
      </c>
      <c r="AM31" s="1">
        <v>4.21</v>
      </c>
      <c r="AN31" s="1">
        <v>1.98</v>
      </c>
      <c r="AP31" s="1" t="s">
        <v>21</v>
      </c>
      <c r="AQ31" s="1">
        <v>22</v>
      </c>
      <c r="AR31" s="1">
        <v>15.69</v>
      </c>
      <c r="AS31" s="1">
        <v>6.31</v>
      </c>
      <c r="AT31" s="1">
        <v>1.54</v>
      </c>
      <c r="AU31" s="1">
        <v>6.31</v>
      </c>
      <c r="AV31" s="1">
        <v>33.229999999999997</v>
      </c>
      <c r="AW31" s="1">
        <v>3.69</v>
      </c>
      <c r="AX31" s="1">
        <v>0.42</v>
      </c>
      <c r="AZ31" s="1" t="s">
        <v>21</v>
      </c>
      <c r="BA31" s="1">
        <v>15</v>
      </c>
      <c r="BB31" s="1">
        <v>17.02</v>
      </c>
      <c r="BC31" s="1">
        <v>-2.02</v>
      </c>
      <c r="BD31" s="1">
        <v>-0.7</v>
      </c>
      <c r="BE31" s="1">
        <v>2.02</v>
      </c>
      <c r="BF31" s="1">
        <v>25.27</v>
      </c>
      <c r="BG31" s="1">
        <v>2.81</v>
      </c>
      <c r="BH31" s="1">
        <v>-0.25</v>
      </c>
      <c r="BJ31" s="1" t="s">
        <v>21</v>
      </c>
      <c r="BK31" s="1">
        <v>20</v>
      </c>
      <c r="BL31" s="1">
        <v>17.079999999999998</v>
      </c>
      <c r="BM31" s="1">
        <v>2.92</v>
      </c>
      <c r="BN31" s="1">
        <v>2.0299999999999998</v>
      </c>
      <c r="BO31" s="1">
        <v>2.92</v>
      </c>
      <c r="BP31" s="1">
        <v>34.36</v>
      </c>
      <c r="BQ31" s="1">
        <v>3.82</v>
      </c>
      <c r="BR31" s="1">
        <v>0.53</v>
      </c>
    </row>
    <row r="32" spans="2:70" x14ac:dyDescent="0.2">
      <c r="B32" s="1" t="s">
        <v>60</v>
      </c>
      <c r="C32" s="1">
        <v>15</v>
      </c>
      <c r="D32" s="1">
        <v>16.11</v>
      </c>
      <c r="E32" s="1">
        <v>-1.1100000000000001</v>
      </c>
      <c r="F32" s="1">
        <v>-8.91</v>
      </c>
      <c r="G32" s="1">
        <v>1.1100000000000001</v>
      </c>
      <c r="H32" s="1">
        <v>46.09</v>
      </c>
      <c r="I32" s="1">
        <v>4.6100000000000003</v>
      </c>
      <c r="J32" s="1">
        <v>-1.93</v>
      </c>
      <c r="L32" s="1" t="s">
        <v>60</v>
      </c>
      <c r="M32" s="1">
        <v>18</v>
      </c>
      <c r="N32" s="1">
        <v>13.72</v>
      </c>
      <c r="O32" s="1">
        <v>4.28</v>
      </c>
      <c r="P32" s="1">
        <v>-1.95</v>
      </c>
      <c r="Q32" s="1">
        <v>4.28</v>
      </c>
      <c r="R32" s="1">
        <v>42.31</v>
      </c>
      <c r="S32" s="1">
        <v>4.2300000000000004</v>
      </c>
      <c r="T32" s="1">
        <v>-0.46</v>
      </c>
      <c r="V32" s="1" t="s">
        <v>60</v>
      </c>
      <c r="W32" s="1">
        <v>10</v>
      </c>
      <c r="X32" s="1">
        <v>15.37</v>
      </c>
      <c r="Y32" s="1">
        <v>-5.37</v>
      </c>
      <c r="Z32" s="1">
        <v>-5.51</v>
      </c>
      <c r="AA32" s="1">
        <v>5.37</v>
      </c>
      <c r="AB32" s="1">
        <v>54.58</v>
      </c>
      <c r="AC32" s="1">
        <v>5.46</v>
      </c>
      <c r="AD32" s="1">
        <v>-1.01</v>
      </c>
      <c r="AF32" s="1" t="s">
        <v>60</v>
      </c>
      <c r="AG32" s="1">
        <v>12</v>
      </c>
      <c r="AH32" s="1">
        <v>11.64</v>
      </c>
      <c r="AI32" s="1">
        <v>0.36</v>
      </c>
      <c r="AJ32" s="1">
        <v>8.69</v>
      </c>
      <c r="AK32" s="1">
        <v>0.36</v>
      </c>
      <c r="AL32" s="1">
        <v>38.25</v>
      </c>
      <c r="AM32" s="1">
        <v>3.83</v>
      </c>
      <c r="AN32" s="1">
        <v>2.27</v>
      </c>
      <c r="AP32" s="1" t="s">
        <v>60</v>
      </c>
      <c r="AQ32" s="1">
        <v>16</v>
      </c>
      <c r="AR32" s="1">
        <v>15.77</v>
      </c>
      <c r="AS32" s="1">
        <v>0.23</v>
      </c>
      <c r="AT32" s="1">
        <v>1.77</v>
      </c>
      <c r="AU32" s="1">
        <v>0.23</v>
      </c>
      <c r="AV32" s="1">
        <v>33.46</v>
      </c>
      <c r="AW32" s="1">
        <v>3.35</v>
      </c>
      <c r="AX32" s="1">
        <v>0.53</v>
      </c>
      <c r="AZ32" s="1" t="s">
        <v>60</v>
      </c>
      <c r="BA32" s="1">
        <v>22</v>
      </c>
      <c r="BB32" s="1">
        <v>17.39</v>
      </c>
      <c r="BC32" s="1">
        <v>4.6100000000000003</v>
      </c>
      <c r="BD32" s="1">
        <v>3.91</v>
      </c>
      <c r="BE32" s="1">
        <v>4.6100000000000003</v>
      </c>
      <c r="BF32" s="1">
        <v>29.88</v>
      </c>
      <c r="BG32" s="1">
        <v>2.99</v>
      </c>
      <c r="BH32" s="1">
        <v>1.31</v>
      </c>
      <c r="BJ32" s="1" t="s">
        <v>60</v>
      </c>
      <c r="BK32" s="1">
        <v>12</v>
      </c>
      <c r="BL32" s="1">
        <v>17.54</v>
      </c>
      <c r="BM32" s="1">
        <v>-5.54</v>
      </c>
      <c r="BN32" s="1">
        <v>-3.52</v>
      </c>
      <c r="BO32" s="1">
        <v>5.54</v>
      </c>
      <c r="BP32" s="1">
        <v>39.9</v>
      </c>
      <c r="BQ32" s="1">
        <v>4</v>
      </c>
      <c r="BR32" s="1">
        <v>-0.88</v>
      </c>
    </row>
    <row r="33" spans="2:70" x14ac:dyDescent="0.2">
      <c r="B33" s="1" t="s">
        <v>23</v>
      </c>
      <c r="C33" s="1">
        <v>25</v>
      </c>
      <c r="D33" s="1">
        <v>15.73</v>
      </c>
      <c r="E33" s="1">
        <v>9.27</v>
      </c>
      <c r="F33" s="1">
        <v>0.36</v>
      </c>
      <c r="G33" s="1">
        <v>9.27</v>
      </c>
      <c r="H33" s="1">
        <v>55.36</v>
      </c>
      <c r="I33" s="1">
        <v>5.03</v>
      </c>
      <c r="J33" s="1">
        <v>7.0000000000000007E-2</v>
      </c>
      <c r="L33" s="1" t="s">
        <v>23</v>
      </c>
      <c r="M33" s="1">
        <v>20</v>
      </c>
      <c r="N33" s="1">
        <v>13.26</v>
      </c>
      <c r="O33" s="1">
        <v>6.74</v>
      </c>
      <c r="P33" s="1">
        <v>4.79</v>
      </c>
      <c r="Q33" s="1">
        <v>6.74</v>
      </c>
      <c r="R33" s="1">
        <v>49.05</v>
      </c>
      <c r="S33" s="1">
        <v>4.46</v>
      </c>
      <c r="T33" s="1">
        <v>1.08</v>
      </c>
      <c r="V33" s="1" t="s">
        <v>23</v>
      </c>
      <c r="W33" s="1">
        <v>20</v>
      </c>
      <c r="X33" s="1">
        <v>15.29</v>
      </c>
      <c r="Y33" s="1">
        <v>4.71</v>
      </c>
      <c r="Z33" s="1">
        <v>-0.79</v>
      </c>
      <c r="AA33" s="1">
        <v>4.71</v>
      </c>
      <c r="AB33" s="1">
        <v>59.29</v>
      </c>
      <c r="AC33" s="1">
        <v>5.39</v>
      </c>
      <c r="AD33" s="1">
        <v>-0.15</v>
      </c>
      <c r="AF33" s="1" t="s">
        <v>23</v>
      </c>
      <c r="AG33" s="1">
        <v>5</v>
      </c>
      <c r="AH33" s="1">
        <v>11.11</v>
      </c>
      <c r="AI33" s="1">
        <v>-6.11</v>
      </c>
      <c r="AJ33" s="1">
        <v>2.58</v>
      </c>
      <c r="AK33" s="1">
        <v>6.11</v>
      </c>
      <c r="AL33" s="1">
        <v>44.36</v>
      </c>
      <c r="AM33" s="1">
        <v>4.03</v>
      </c>
      <c r="AN33" s="1">
        <v>0.64</v>
      </c>
      <c r="AP33" s="1" t="s">
        <v>23</v>
      </c>
      <c r="AQ33" s="1">
        <v>10</v>
      </c>
      <c r="AR33" s="1">
        <v>15.85</v>
      </c>
      <c r="AS33" s="1">
        <v>-5.85</v>
      </c>
      <c r="AT33" s="1">
        <v>-4.08</v>
      </c>
      <c r="AU33" s="1">
        <v>5.85</v>
      </c>
      <c r="AV33" s="1">
        <v>39.31</v>
      </c>
      <c r="AW33" s="1">
        <v>3.57</v>
      </c>
      <c r="AX33" s="1">
        <v>-1.1399999999999999</v>
      </c>
      <c r="AZ33" s="1" t="s">
        <v>23</v>
      </c>
      <c r="BA33" s="1">
        <v>12</v>
      </c>
      <c r="BB33" s="1">
        <v>17.77</v>
      </c>
      <c r="BC33" s="1">
        <v>-5.77</v>
      </c>
      <c r="BD33" s="1">
        <v>-1.86</v>
      </c>
      <c r="BE33" s="1">
        <v>5.77</v>
      </c>
      <c r="BF33" s="1">
        <v>35.64</v>
      </c>
      <c r="BG33" s="1">
        <v>3.24</v>
      </c>
      <c r="BH33" s="1">
        <v>-0.56999999999999995</v>
      </c>
      <c r="BJ33" s="1" t="s">
        <v>23</v>
      </c>
      <c r="BK33" s="1">
        <v>15</v>
      </c>
      <c r="BL33" s="1">
        <v>18.010000000000002</v>
      </c>
      <c r="BM33" s="1">
        <v>-3.01</v>
      </c>
      <c r="BN33" s="1">
        <v>-6.53</v>
      </c>
      <c r="BO33" s="1">
        <v>3.01</v>
      </c>
      <c r="BP33" s="1">
        <v>42.91</v>
      </c>
      <c r="BQ33" s="1">
        <v>3.9</v>
      </c>
      <c r="BR33" s="1">
        <v>-1.67</v>
      </c>
    </row>
    <row r="34" spans="2:70" x14ac:dyDescent="0.2">
      <c r="B34" s="1" t="s">
        <v>59</v>
      </c>
      <c r="C34" s="1">
        <v>15</v>
      </c>
      <c r="D34" s="1">
        <v>15.36</v>
      </c>
      <c r="E34" s="1">
        <v>-0.36</v>
      </c>
      <c r="F34" s="1">
        <v>0</v>
      </c>
      <c r="G34" s="1">
        <v>0.36</v>
      </c>
      <c r="H34" s="1">
        <v>55.72</v>
      </c>
      <c r="I34" s="1">
        <v>4.6399999999999997</v>
      </c>
      <c r="J34" s="1">
        <v>0</v>
      </c>
      <c r="L34" s="1" t="s">
        <v>59</v>
      </c>
      <c r="M34" s="1">
        <v>8</v>
      </c>
      <c r="N34" s="1">
        <v>12.79</v>
      </c>
      <c r="O34" s="1">
        <v>-4.79</v>
      </c>
      <c r="P34" s="1">
        <v>0</v>
      </c>
      <c r="Q34" s="1">
        <v>4.79</v>
      </c>
      <c r="R34" s="1">
        <v>53.85</v>
      </c>
      <c r="S34" s="1">
        <v>4.49</v>
      </c>
      <c r="T34" s="1">
        <v>0</v>
      </c>
      <c r="V34" s="1" t="s">
        <v>59</v>
      </c>
      <c r="W34" s="1">
        <v>16</v>
      </c>
      <c r="X34" s="1">
        <v>15.21</v>
      </c>
      <c r="Y34" s="1">
        <v>0.79</v>
      </c>
      <c r="Z34" s="1">
        <v>0</v>
      </c>
      <c r="AA34" s="1">
        <v>0.79</v>
      </c>
      <c r="AB34" s="1">
        <v>60.09</v>
      </c>
      <c r="AC34" s="1">
        <v>5.01</v>
      </c>
      <c r="AD34" s="1">
        <v>0</v>
      </c>
      <c r="AF34" s="1" t="s">
        <v>59</v>
      </c>
      <c r="AG34" s="1">
        <v>8</v>
      </c>
      <c r="AH34" s="1">
        <v>10.58</v>
      </c>
      <c r="AI34" s="1">
        <v>-2.58</v>
      </c>
      <c r="AJ34" s="1">
        <v>0</v>
      </c>
      <c r="AK34" s="1">
        <v>2.58</v>
      </c>
      <c r="AL34" s="1">
        <v>46.94</v>
      </c>
      <c r="AM34" s="1">
        <v>3.91</v>
      </c>
      <c r="AN34" s="1">
        <v>0</v>
      </c>
      <c r="AP34" s="1" t="s">
        <v>59</v>
      </c>
      <c r="AQ34" s="1">
        <v>20</v>
      </c>
      <c r="AR34" s="1">
        <v>15.92</v>
      </c>
      <c r="AS34" s="1">
        <v>4.08</v>
      </c>
      <c r="AT34" s="1">
        <v>0</v>
      </c>
      <c r="AU34" s="1">
        <v>4.08</v>
      </c>
      <c r="AV34" s="1">
        <v>43.38</v>
      </c>
      <c r="AW34" s="1">
        <v>3.62</v>
      </c>
      <c r="AX34" s="1">
        <v>0</v>
      </c>
      <c r="AZ34" s="1" t="s">
        <v>59</v>
      </c>
      <c r="BA34" s="1">
        <v>20</v>
      </c>
      <c r="BB34" s="1">
        <v>18.14</v>
      </c>
      <c r="BC34" s="1">
        <v>1.86</v>
      </c>
      <c r="BD34" s="1">
        <v>0</v>
      </c>
      <c r="BE34" s="1">
        <v>1.86</v>
      </c>
      <c r="BF34" s="1">
        <v>37.5</v>
      </c>
      <c r="BG34" s="1">
        <v>3.13</v>
      </c>
      <c r="BH34" s="1">
        <v>0</v>
      </c>
      <c r="BJ34" s="1" t="s">
        <v>59</v>
      </c>
      <c r="BK34" s="1">
        <v>25</v>
      </c>
      <c r="BL34" s="1">
        <v>18.47</v>
      </c>
      <c r="BM34" s="1">
        <v>6.53</v>
      </c>
      <c r="BN34" s="1">
        <v>0</v>
      </c>
      <c r="BO34" s="1">
        <v>6.53</v>
      </c>
      <c r="BP34" s="1">
        <v>49.44</v>
      </c>
      <c r="BQ34" s="1">
        <v>4.12</v>
      </c>
      <c r="BR34" s="1">
        <v>0</v>
      </c>
    </row>
    <row r="36" spans="2:70" x14ac:dyDescent="0.2">
      <c r="M36" s="48"/>
    </row>
    <row r="37" spans="2:70" x14ac:dyDescent="0.2">
      <c r="B37" s="1" t="s">
        <v>152</v>
      </c>
    </row>
    <row r="38" spans="2:70" x14ac:dyDescent="0.2">
      <c r="B38" s="1" t="s">
        <v>83</v>
      </c>
      <c r="L38" s="1" t="s">
        <v>82</v>
      </c>
      <c r="V38" s="1" t="s">
        <v>81</v>
      </c>
      <c r="AF38" s="1" t="s">
        <v>80</v>
      </c>
      <c r="AP38" s="1" t="s">
        <v>79</v>
      </c>
      <c r="AZ38" s="1" t="s">
        <v>78</v>
      </c>
      <c r="BJ38" s="1" t="s">
        <v>77</v>
      </c>
    </row>
    <row r="39" spans="2:70" x14ac:dyDescent="0.2">
      <c r="C39" s="1" t="s">
        <v>76</v>
      </c>
      <c r="D39" s="1" t="s">
        <v>75</v>
      </c>
      <c r="E39" s="1" t="s">
        <v>74</v>
      </c>
      <c r="F39" s="1" t="s">
        <v>73</v>
      </c>
      <c r="G39" s="1" t="s">
        <v>72</v>
      </c>
      <c r="H39" s="1" t="s">
        <v>71</v>
      </c>
      <c r="I39" s="1" t="s">
        <v>70</v>
      </c>
      <c r="J39" s="1" t="s">
        <v>69</v>
      </c>
      <c r="M39" s="1" t="s">
        <v>76</v>
      </c>
      <c r="N39" s="1" t="s">
        <v>75</v>
      </c>
      <c r="O39" s="1" t="s">
        <v>74</v>
      </c>
      <c r="P39" s="1" t="s">
        <v>73</v>
      </c>
      <c r="Q39" s="1" t="s">
        <v>72</v>
      </c>
      <c r="R39" s="1" t="s">
        <v>71</v>
      </c>
      <c r="S39" s="1" t="s">
        <v>70</v>
      </c>
      <c r="T39" s="1" t="s">
        <v>69</v>
      </c>
      <c r="W39" s="1" t="s">
        <v>76</v>
      </c>
      <c r="X39" s="1" t="s">
        <v>75</v>
      </c>
      <c r="Y39" s="1" t="s">
        <v>74</v>
      </c>
      <c r="Z39" s="1" t="s">
        <v>73</v>
      </c>
      <c r="AA39" s="1" t="s">
        <v>72</v>
      </c>
      <c r="AB39" s="1" t="s">
        <v>71</v>
      </c>
      <c r="AC39" s="1" t="s">
        <v>70</v>
      </c>
      <c r="AD39" s="1" t="s">
        <v>69</v>
      </c>
      <c r="AG39" s="1" t="s">
        <v>76</v>
      </c>
      <c r="AH39" s="1" t="s">
        <v>75</v>
      </c>
      <c r="AI39" s="1" t="s">
        <v>74</v>
      </c>
      <c r="AJ39" s="1" t="s">
        <v>73</v>
      </c>
      <c r="AK39" s="1" t="s">
        <v>72</v>
      </c>
      <c r="AL39" s="1" t="s">
        <v>71</v>
      </c>
      <c r="AM39" s="1" t="s">
        <v>70</v>
      </c>
      <c r="AN39" s="1" t="s">
        <v>69</v>
      </c>
      <c r="AQ39" s="1" t="s">
        <v>76</v>
      </c>
      <c r="AR39" s="1" t="s">
        <v>75</v>
      </c>
      <c r="AS39" s="1" t="s">
        <v>74</v>
      </c>
      <c r="AT39" s="1" t="s">
        <v>73</v>
      </c>
      <c r="AU39" s="1" t="s">
        <v>72</v>
      </c>
      <c r="AV39" s="1" t="s">
        <v>71</v>
      </c>
      <c r="AW39" s="1" t="s">
        <v>70</v>
      </c>
      <c r="AX39" s="1" t="s">
        <v>69</v>
      </c>
      <c r="BA39" s="1" t="s">
        <v>76</v>
      </c>
      <c r="BB39" s="1" t="s">
        <v>75</v>
      </c>
      <c r="BC39" s="1" t="s">
        <v>74</v>
      </c>
      <c r="BD39" s="1" t="s">
        <v>73</v>
      </c>
      <c r="BE39" s="1" t="s">
        <v>72</v>
      </c>
      <c r="BF39" s="1" t="s">
        <v>71</v>
      </c>
      <c r="BG39" s="1" t="s">
        <v>70</v>
      </c>
      <c r="BH39" s="1" t="s">
        <v>69</v>
      </c>
      <c r="BK39" s="1" t="s">
        <v>76</v>
      </c>
      <c r="BL39" s="1" t="s">
        <v>75</v>
      </c>
      <c r="BM39" s="1" t="s">
        <v>74</v>
      </c>
      <c r="BN39" s="1" t="s">
        <v>73</v>
      </c>
      <c r="BO39" s="1" t="s">
        <v>72</v>
      </c>
      <c r="BP39" s="1" t="s">
        <v>71</v>
      </c>
      <c r="BQ39" s="1" t="s">
        <v>70</v>
      </c>
      <c r="BR39" s="1" t="s">
        <v>69</v>
      </c>
    </row>
    <row r="40" spans="2:70" x14ac:dyDescent="0.2">
      <c r="B40" s="1" t="s">
        <v>68</v>
      </c>
      <c r="C40" s="1">
        <v>20</v>
      </c>
      <c r="D40" s="1">
        <v>12.69</v>
      </c>
      <c r="E40" s="1">
        <v>7.31</v>
      </c>
      <c r="F40" s="1">
        <v>7.31</v>
      </c>
      <c r="G40" s="1">
        <v>7.31</v>
      </c>
      <c r="H40" s="1">
        <v>7.31</v>
      </c>
      <c r="I40" s="1">
        <v>7.31</v>
      </c>
      <c r="J40" s="1">
        <v>1</v>
      </c>
      <c r="L40" s="1" t="s">
        <v>68</v>
      </c>
      <c r="M40" s="1">
        <v>20</v>
      </c>
      <c r="N40" s="1">
        <v>14.96</v>
      </c>
      <c r="O40" s="1">
        <v>5.04</v>
      </c>
      <c r="P40" s="1">
        <v>5.04</v>
      </c>
      <c r="Q40" s="1">
        <v>5.04</v>
      </c>
      <c r="R40" s="1">
        <v>5.04</v>
      </c>
      <c r="S40" s="1">
        <v>5.04</v>
      </c>
      <c r="T40" s="1">
        <v>1</v>
      </c>
      <c r="V40" s="1" t="s">
        <v>68</v>
      </c>
      <c r="W40" s="1">
        <v>18</v>
      </c>
      <c r="X40" s="1">
        <v>14.62</v>
      </c>
      <c r="Y40" s="1">
        <v>3.38</v>
      </c>
      <c r="Z40" s="1">
        <v>3.38</v>
      </c>
      <c r="AA40" s="1">
        <v>3.38</v>
      </c>
      <c r="AB40" s="1">
        <v>3.38</v>
      </c>
      <c r="AC40" s="1">
        <v>3.38</v>
      </c>
      <c r="AD40" s="1">
        <v>1</v>
      </c>
      <c r="AF40" s="1" t="s">
        <v>68</v>
      </c>
      <c r="AG40" s="1">
        <v>15</v>
      </c>
      <c r="AH40" s="1">
        <v>15.78</v>
      </c>
      <c r="AI40" s="1">
        <v>-0.78</v>
      </c>
      <c r="AJ40" s="1">
        <v>-0.78</v>
      </c>
      <c r="AK40" s="1">
        <v>0.78</v>
      </c>
      <c r="AL40" s="1">
        <v>0.78</v>
      </c>
      <c r="AM40" s="1">
        <v>0.78</v>
      </c>
      <c r="AN40" s="1">
        <v>-1</v>
      </c>
      <c r="AP40" s="1" t="s">
        <v>68</v>
      </c>
      <c r="AQ40" s="1">
        <v>8</v>
      </c>
      <c r="AR40" s="1">
        <v>10.73</v>
      </c>
      <c r="AS40" s="1">
        <v>-2.73</v>
      </c>
      <c r="AT40" s="1">
        <v>-2.73</v>
      </c>
      <c r="AU40" s="1">
        <v>2.73</v>
      </c>
      <c r="AV40" s="1">
        <v>2.73</v>
      </c>
      <c r="AW40" s="1">
        <v>2.73</v>
      </c>
      <c r="AX40" s="1">
        <v>-1</v>
      </c>
      <c r="AZ40" s="1" t="s">
        <v>68</v>
      </c>
      <c r="BA40" s="1">
        <v>5</v>
      </c>
      <c r="BB40" s="1">
        <v>10.79</v>
      </c>
      <c r="BC40" s="1">
        <v>-5.79</v>
      </c>
      <c r="BD40" s="1">
        <v>-5.79</v>
      </c>
      <c r="BE40" s="1">
        <v>5.79</v>
      </c>
      <c r="BF40" s="1">
        <v>5.79</v>
      </c>
      <c r="BG40" s="1">
        <v>5.79</v>
      </c>
      <c r="BH40" s="1">
        <v>-1</v>
      </c>
      <c r="BJ40" s="1" t="s">
        <v>68</v>
      </c>
      <c r="BK40" s="1">
        <v>10</v>
      </c>
      <c r="BL40" s="1">
        <v>11.83</v>
      </c>
      <c r="BM40" s="1">
        <v>-1.83</v>
      </c>
      <c r="BN40" s="1">
        <v>-1.83</v>
      </c>
      <c r="BO40" s="1">
        <v>1.83</v>
      </c>
      <c r="BP40" s="1">
        <v>1.83</v>
      </c>
      <c r="BQ40" s="1">
        <v>1.83</v>
      </c>
      <c r="BR40" s="1">
        <v>-1</v>
      </c>
    </row>
    <row r="41" spans="2:70" x14ac:dyDescent="0.2">
      <c r="B41" s="1" t="s">
        <v>67</v>
      </c>
      <c r="C41" s="1">
        <v>15</v>
      </c>
      <c r="D41" s="1">
        <v>12.98</v>
      </c>
      <c r="E41" s="1">
        <v>2.02</v>
      </c>
      <c r="F41" s="1">
        <v>9.33</v>
      </c>
      <c r="G41" s="1">
        <v>2.02</v>
      </c>
      <c r="H41" s="1">
        <v>9.33</v>
      </c>
      <c r="I41" s="1">
        <v>4.67</v>
      </c>
      <c r="J41" s="1">
        <v>2</v>
      </c>
      <c r="L41" s="1" t="s">
        <v>67</v>
      </c>
      <c r="M41" s="1">
        <v>10</v>
      </c>
      <c r="N41" s="1">
        <v>15.2</v>
      </c>
      <c r="O41" s="1">
        <v>-5.2</v>
      </c>
      <c r="P41" s="1">
        <v>-0.16</v>
      </c>
      <c r="Q41" s="1">
        <v>5.2</v>
      </c>
      <c r="R41" s="1">
        <v>10.23</v>
      </c>
      <c r="S41" s="1">
        <v>5.12</v>
      </c>
      <c r="T41" s="1">
        <v>-0.03</v>
      </c>
      <c r="V41" s="1" t="s">
        <v>67</v>
      </c>
      <c r="W41" s="1">
        <v>20</v>
      </c>
      <c r="X41" s="1">
        <v>14.19</v>
      </c>
      <c r="Y41" s="1">
        <v>5.81</v>
      </c>
      <c r="Z41" s="1">
        <v>9.1999999999999993</v>
      </c>
      <c r="AA41" s="1">
        <v>5.81</v>
      </c>
      <c r="AB41" s="1">
        <v>9.1999999999999993</v>
      </c>
      <c r="AC41" s="1">
        <v>4.5999999999999996</v>
      </c>
      <c r="AD41" s="1">
        <v>2</v>
      </c>
      <c r="AF41" s="1" t="s">
        <v>67</v>
      </c>
      <c r="AG41" s="1">
        <v>18</v>
      </c>
      <c r="AH41" s="1">
        <v>15.35</v>
      </c>
      <c r="AI41" s="1">
        <v>2.65</v>
      </c>
      <c r="AJ41" s="1">
        <v>1.87</v>
      </c>
      <c r="AK41" s="1">
        <v>2.65</v>
      </c>
      <c r="AL41" s="1">
        <v>3.43</v>
      </c>
      <c r="AM41" s="1">
        <v>1.72</v>
      </c>
      <c r="AN41" s="1">
        <v>1.0900000000000001</v>
      </c>
      <c r="AP41" s="1" t="s">
        <v>67</v>
      </c>
      <c r="AQ41" s="1">
        <v>16</v>
      </c>
      <c r="AR41" s="1">
        <v>11.01</v>
      </c>
      <c r="AS41" s="1">
        <v>5</v>
      </c>
      <c r="AT41" s="1">
        <v>2.2599999999999998</v>
      </c>
      <c r="AU41" s="1">
        <v>5</v>
      </c>
      <c r="AV41" s="1">
        <v>7.72</v>
      </c>
      <c r="AW41" s="1">
        <v>3.86</v>
      </c>
      <c r="AX41" s="1">
        <v>0.59</v>
      </c>
      <c r="AZ41" s="1" t="s">
        <v>67</v>
      </c>
      <c r="BA41" s="1">
        <v>10</v>
      </c>
      <c r="BB41" s="1">
        <v>10.85</v>
      </c>
      <c r="BC41" s="1">
        <v>-0.85</v>
      </c>
      <c r="BD41" s="1">
        <v>-6.64</v>
      </c>
      <c r="BE41" s="1">
        <v>0.85</v>
      </c>
      <c r="BF41" s="1">
        <v>6.64</v>
      </c>
      <c r="BG41" s="1">
        <v>3.32</v>
      </c>
      <c r="BH41" s="1">
        <v>-2</v>
      </c>
      <c r="BJ41" s="1" t="s">
        <v>67</v>
      </c>
      <c r="BK41" s="1">
        <v>12</v>
      </c>
      <c r="BL41" s="1">
        <v>12.2</v>
      </c>
      <c r="BM41" s="1">
        <v>-0.2</v>
      </c>
      <c r="BN41" s="1">
        <v>-2.0299999999999998</v>
      </c>
      <c r="BO41" s="1">
        <v>0.2</v>
      </c>
      <c r="BP41" s="1">
        <v>2.0299999999999998</v>
      </c>
      <c r="BQ41" s="1">
        <v>1.02</v>
      </c>
      <c r="BR41" s="1">
        <v>-2</v>
      </c>
    </row>
    <row r="42" spans="2:70" x14ac:dyDescent="0.2">
      <c r="B42" s="1" t="s">
        <v>66</v>
      </c>
      <c r="C42" s="1">
        <v>10</v>
      </c>
      <c r="D42" s="1">
        <v>13.26</v>
      </c>
      <c r="E42" s="1">
        <v>-3.26</v>
      </c>
      <c r="F42" s="1">
        <v>6.07</v>
      </c>
      <c r="G42" s="1">
        <v>3.26</v>
      </c>
      <c r="H42" s="1">
        <v>12.59</v>
      </c>
      <c r="I42" s="1">
        <v>4.2</v>
      </c>
      <c r="J42" s="1">
        <v>1.45</v>
      </c>
      <c r="L42" s="1" t="s">
        <v>66</v>
      </c>
      <c r="M42" s="1">
        <v>12</v>
      </c>
      <c r="N42" s="1">
        <v>15.43</v>
      </c>
      <c r="O42" s="1">
        <v>-3.43</v>
      </c>
      <c r="P42" s="1">
        <v>-3.59</v>
      </c>
      <c r="Q42" s="1">
        <v>3.43</v>
      </c>
      <c r="R42" s="1">
        <v>13.66</v>
      </c>
      <c r="S42" s="1">
        <v>4.55</v>
      </c>
      <c r="T42" s="1">
        <v>-0.79</v>
      </c>
      <c r="V42" s="1" t="s">
        <v>66</v>
      </c>
      <c r="W42" s="1">
        <v>10</v>
      </c>
      <c r="X42" s="1">
        <v>13.76</v>
      </c>
      <c r="Y42" s="1">
        <v>-3.76</v>
      </c>
      <c r="Z42" s="1">
        <v>5.44</v>
      </c>
      <c r="AA42" s="1">
        <v>3.76</v>
      </c>
      <c r="AB42" s="1">
        <v>12.95</v>
      </c>
      <c r="AC42" s="1">
        <v>4.32</v>
      </c>
      <c r="AD42" s="1">
        <v>1.26</v>
      </c>
      <c r="AF42" s="1" t="s">
        <v>66</v>
      </c>
      <c r="AG42" s="1">
        <v>16</v>
      </c>
      <c r="AH42" s="1">
        <v>14.92</v>
      </c>
      <c r="AI42" s="1">
        <v>1.08</v>
      </c>
      <c r="AJ42" s="1">
        <v>2.94</v>
      </c>
      <c r="AK42" s="1">
        <v>1.08</v>
      </c>
      <c r="AL42" s="1">
        <v>4.51</v>
      </c>
      <c r="AM42" s="1">
        <v>1.5</v>
      </c>
      <c r="AN42" s="1">
        <v>1.96</v>
      </c>
      <c r="AP42" s="1" t="s">
        <v>66</v>
      </c>
      <c r="AQ42" s="1">
        <v>8</v>
      </c>
      <c r="AR42" s="1">
        <v>11.28</v>
      </c>
      <c r="AS42" s="1">
        <v>-3.28</v>
      </c>
      <c r="AT42" s="1">
        <v>-1.02</v>
      </c>
      <c r="AU42" s="1">
        <v>3.28</v>
      </c>
      <c r="AV42" s="1">
        <v>11.01</v>
      </c>
      <c r="AW42" s="1">
        <v>3.67</v>
      </c>
      <c r="AX42" s="1">
        <v>-0.28000000000000003</v>
      </c>
      <c r="AZ42" s="1" t="s">
        <v>66</v>
      </c>
      <c r="BA42" s="1">
        <v>10</v>
      </c>
      <c r="BB42" s="1">
        <v>10.9</v>
      </c>
      <c r="BC42" s="1">
        <v>-0.9</v>
      </c>
      <c r="BD42" s="1">
        <v>-7.54</v>
      </c>
      <c r="BE42" s="1">
        <v>0.9</v>
      </c>
      <c r="BF42" s="1">
        <v>7.54</v>
      </c>
      <c r="BG42" s="1">
        <v>2.5099999999999998</v>
      </c>
      <c r="BH42" s="1">
        <v>-3</v>
      </c>
      <c r="BJ42" s="1" t="s">
        <v>66</v>
      </c>
      <c r="BK42" s="1">
        <v>10</v>
      </c>
      <c r="BL42" s="1">
        <v>12.56</v>
      </c>
      <c r="BM42" s="1">
        <v>-2.56</v>
      </c>
      <c r="BN42" s="1">
        <v>-4.59</v>
      </c>
      <c r="BO42" s="1">
        <v>2.56</v>
      </c>
      <c r="BP42" s="1">
        <v>4.59</v>
      </c>
      <c r="BQ42" s="1">
        <v>1.53</v>
      </c>
      <c r="BR42" s="1">
        <v>-3</v>
      </c>
    </row>
    <row r="43" spans="2:70" x14ac:dyDescent="0.2">
      <c r="B43" s="1" t="s">
        <v>65</v>
      </c>
      <c r="C43" s="1">
        <v>15</v>
      </c>
      <c r="D43" s="1">
        <v>13.54</v>
      </c>
      <c r="E43" s="1">
        <v>1.46</v>
      </c>
      <c r="F43" s="1">
        <v>7.53</v>
      </c>
      <c r="G43" s="1">
        <v>1.46</v>
      </c>
      <c r="H43" s="1">
        <v>14.05</v>
      </c>
      <c r="I43" s="1">
        <v>3.51</v>
      </c>
      <c r="J43" s="1">
        <v>2.14</v>
      </c>
      <c r="L43" s="1" t="s">
        <v>65</v>
      </c>
      <c r="M43" s="1">
        <v>18</v>
      </c>
      <c r="N43" s="1">
        <v>15.66</v>
      </c>
      <c r="O43" s="1">
        <v>2.34</v>
      </c>
      <c r="P43" s="1">
        <v>-1.25</v>
      </c>
      <c r="Q43" s="1">
        <v>2.34</v>
      </c>
      <c r="R43" s="1">
        <v>16</v>
      </c>
      <c r="S43" s="1">
        <v>4</v>
      </c>
      <c r="T43" s="1">
        <v>-0.31</v>
      </c>
      <c r="V43" s="1" t="s">
        <v>65</v>
      </c>
      <c r="W43" s="1">
        <v>8</v>
      </c>
      <c r="X43" s="1">
        <v>13.33</v>
      </c>
      <c r="Y43" s="1">
        <v>-5.33</v>
      </c>
      <c r="Z43" s="1">
        <v>0.12</v>
      </c>
      <c r="AA43" s="1">
        <v>5.33</v>
      </c>
      <c r="AB43" s="1">
        <v>18.28</v>
      </c>
      <c r="AC43" s="1">
        <v>4.57</v>
      </c>
      <c r="AD43" s="1">
        <v>0.03</v>
      </c>
      <c r="AF43" s="1" t="s">
        <v>65</v>
      </c>
      <c r="AG43" s="1">
        <v>16</v>
      </c>
      <c r="AH43" s="1">
        <v>14.49</v>
      </c>
      <c r="AI43" s="1">
        <v>1.51</v>
      </c>
      <c r="AJ43" s="1">
        <v>4.45</v>
      </c>
      <c r="AK43" s="1">
        <v>1.51</v>
      </c>
      <c r="AL43" s="1">
        <v>6.02</v>
      </c>
      <c r="AM43" s="1">
        <v>1.5</v>
      </c>
      <c r="AN43" s="1">
        <v>2.96</v>
      </c>
      <c r="AP43" s="1" t="s">
        <v>65</v>
      </c>
      <c r="AQ43" s="1">
        <v>8</v>
      </c>
      <c r="AR43" s="1">
        <v>11.56</v>
      </c>
      <c r="AS43" s="1">
        <v>-3.56</v>
      </c>
      <c r="AT43" s="1">
        <v>-4.58</v>
      </c>
      <c r="AU43" s="1">
        <v>3.56</v>
      </c>
      <c r="AV43" s="1">
        <v>14.57</v>
      </c>
      <c r="AW43" s="1">
        <v>3.64</v>
      </c>
      <c r="AX43" s="1">
        <v>-1.26</v>
      </c>
      <c r="AZ43" s="1" t="s">
        <v>65</v>
      </c>
      <c r="BA43" s="1">
        <v>12</v>
      </c>
      <c r="BB43" s="1">
        <v>10.95</v>
      </c>
      <c r="BC43" s="1">
        <v>1.05</v>
      </c>
      <c r="BD43" s="1">
        <v>-6.49</v>
      </c>
      <c r="BE43" s="1">
        <v>1.05</v>
      </c>
      <c r="BF43" s="1">
        <v>8.59</v>
      </c>
      <c r="BG43" s="1">
        <v>2.15</v>
      </c>
      <c r="BH43" s="1">
        <v>-3.02</v>
      </c>
      <c r="BJ43" s="1" t="s">
        <v>65</v>
      </c>
      <c r="BK43" s="1">
        <v>10</v>
      </c>
      <c r="BL43" s="1">
        <v>12.92</v>
      </c>
      <c r="BM43" s="1">
        <v>-2.92</v>
      </c>
      <c r="BN43" s="1">
        <v>-7.52</v>
      </c>
      <c r="BO43" s="1">
        <v>2.92</v>
      </c>
      <c r="BP43" s="1">
        <v>7.52</v>
      </c>
      <c r="BQ43" s="1">
        <v>1.88</v>
      </c>
      <c r="BR43" s="1">
        <v>-4</v>
      </c>
    </row>
    <row r="44" spans="2:70" x14ac:dyDescent="0.2">
      <c r="B44" s="1" t="s">
        <v>64</v>
      </c>
      <c r="C44" s="1">
        <v>8</v>
      </c>
      <c r="D44" s="1">
        <v>13.83</v>
      </c>
      <c r="E44" s="1">
        <v>-5.83</v>
      </c>
      <c r="F44" s="1">
        <v>1.71</v>
      </c>
      <c r="G44" s="1">
        <v>5.83</v>
      </c>
      <c r="H44" s="1">
        <v>19.87</v>
      </c>
      <c r="I44" s="1">
        <v>3.97</v>
      </c>
      <c r="J44" s="1">
        <v>0.43</v>
      </c>
      <c r="L44" s="1" t="s">
        <v>64</v>
      </c>
      <c r="M44" s="1">
        <v>15</v>
      </c>
      <c r="N44" s="1">
        <v>15.9</v>
      </c>
      <c r="O44" s="1">
        <v>-0.9</v>
      </c>
      <c r="P44" s="1">
        <v>-2.15</v>
      </c>
      <c r="Q44" s="1">
        <v>0.9</v>
      </c>
      <c r="R44" s="1">
        <v>16.899999999999999</v>
      </c>
      <c r="S44" s="1">
        <v>3.38</v>
      </c>
      <c r="T44" s="1">
        <v>-0.64</v>
      </c>
      <c r="V44" s="1" t="s">
        <v>64</v>
      </c>
      <c r="W44" s="1">
        <v>10</v>
      </c>
      <c r="X44" s="1">
        <v>12.9</v>
      </c>
      <c r="Y44" s="1">
        <v>-2.9</v>
      </c>
      <c r="Z44" s="1">
        <v>-2.78</v>
      </c>
      <c r="AA44" s="1">
        <v>2.9</v>
      </c>
      <c r="AB44" s="1">
        <v>21.17</v>
      </c>
      <c r="AC44" s="1">
        <v>4.2300000000000004</v>
      </c>
      <c r="AD44" s="1">
        <v>-0.66</v>
      </c>
      <c r="AF44" s="1" t="s">
        <v>64</v>
      </c>
      <c r="AG44" s="1">
        <v>8</v>
      </c>
      <c r="AH44" s="1">
        <v>14.06</v>
      </c>
      <c r="AI44" s="1">
        <v>-6.06</v>
      </c>
      <c r="AJ44" s="1">
        <v>-1.61</v>
      </c>
      <c r="AK44" s="1">
        <v>6.06</v>
      </c>
      <c r="AL44" s="1">
        <v>12.08</v>
      </c>
      <c r="AM44" s="1">
        <v>2.42</v>
      </c>
      <c r="AN44" s="1">
        <v>-0.67</v>
      </c>
      <c r="AP44" s="1" t="s">
        <v>64</v>
      </c>
      <c r="AQ44" s="1">
        <v>18</v>
      </c>
      <c r="AR44" s="1">
        <v>11.84</v>
      </c>
      <c r="AS44" s="1">
        <v>6.16</v>
      </c>
      <c r="AT44" s="1">
        <v>1.58</v>
      </c>
      <c r="AU44" s="1">
        <v>6.16</v>
      </c>
      <c r="AV44" s="1">
        <v>20.73</v>
      </c>
      <c r="AW44" s="1">
        <v>4.1500000000000004</v>
      </c>
      <c r="AX44" s="1">
        <v>0.38</v>
      </c>
      <c r="AZ44" s="1" t="s">
        <v>64</v>
      </c>
      <c r="BA44" s="1">
        <v>15</v>
      </c>
      <c r="BB44" s="1">
        <v>11</v>
      </c>
      <c r="BC44" s="1">
        <v>4</v>
      </c>
      <c r="BD44" s="1">
        <v>-2.5</v>
      </c>
      <c r="BE44" s="1">
        <v>4</v>
      </c>
      <c r="BF44" s="1">
        <v>12.59</v>
      </c>
      <c r="BG44" s="1">
        <v>2.52</v>
      </c>
      <c r="BH44" s="1">
        <v>-1</v>
      </c>
      <c r="BJ44" s="1" t="s">
        <v>64</v>
      </c>
      <c r="BK44" s="1">
        <v>20</v>
      </c>
      <c r="BL44" s="1">
        <v>13.29</v>
      </c>
      <c r="BM44" s="1">
        <v>6.71</v>
      </c>
      <c r="BN44" s="1">
        <v>-0.8</v>
      </c>
      <c r="BO44" s="1">
        <v>6.71</v>
      </c>
      <c r="BP44" s="1">
        <v>14.23</v>
      </c>
      <c r="BQ44" s="1">
        <v>2.85</v>
      </c>
      <c r="BR44" s="1">
        <v>-0.28000000000000003</v>
      </c>
    </row>
    <row r="45" spans="2:70" x14ac:dyDescent="0.2">
      <c r="B45" s="1" t="s">
        <v>63</v>
      </c>
      <c r="C45" s="1">
        <v>15</v>
      </c>
      <c r="D45" s="1">
        <v>14.11</v>
      </c>
      <c r="E45" s="1">
        <v>0.89</v>
      </c>
      <c r="F45" s="1">
        <v>2.6</v>
      </c>
      <c r="G45" s="1">
        <v>0.89</v>
      </c>
      <c r="H45" s="1">
        <v>20.77</v>
      </c>
      <c r="I45" s="1">
        <v>3.46</v>
      </c>
      <c r="J45" s="1">
        <v>0.75</v>
      </c>
      <c r="L45" s="1" t="s">
        <v>63</v>
      </c>
      <c r="M45" s="1">
        <v>15</v>
      </c>
      <c r="N45" s="1">
        <v>16.13</v>
      </c>
      <c r="O45" s="1">
        <v>-1.1299999999999999</v>
      </c>
      <c r="P45" s="1">
        <v>-3.28</v>
      </c>
      <c r="Q45" s="1">
        <v>1.1299999999999999</v>
      </c>
      <c r="R45" s="1">
        <v>18.03</v>
      </c>
      <c r="S45" s="1">
        <v>3.01</v>
      </c>
      <c r="T45" s="1">
        <v>-1.0900000000000001</v>
      </c>
      <c r="V45" s="1" t="s">
        <v>63</v>
      </c>
      <c r="W45" s="1">
        <v>16</v>
      </c>
      <c r="X45" s="1">
        <v>12.47</v>
      </c>
      <c r="Y45" s="1">
        <v>3.53</v>
      </c>
      <c r="Z45" s="1">
        <v>0.76</v>
      </c>
      <c r="AA45" s="1">
        <v>3.53</v>
      </c>
      <c r="AB45" s="1">
        <v>24.71</v>
      </c>
      <c r="AC45" s="1">
        <v>4.12</v>
      </c>
      <c r="AD45" s="1">
        <v>0.18</v>
      </c>
      <c r="AF45" s="1" t="s">
        <v>63</v>
      </c>
      <c r="AG45" s="1">
        <v>20</v>
      </c>
      <c r="AH45" s="1">
        <v>13.63</v>
      </c>
      <c r="AI45" s="1">
        <v>6.37</v>
      </c>
      <c r="AJ45" s="1">
        <v>4.76</v>
      </c>
      <c r="AK45" s="1">
        <v>6.37</v>
      </c>
      <c r="AL45" s="1">
        <v>18.45</v>
      </c>
      <c r="AM45" s="1">
        <v>3.07</v>
      </c>
      <c r="AN45" s="1">
        <v>1.55</v>
      </c>
      <c r="AP45" s="1" t="s">
        <v>63</v>
      </c>
      <c r="AQ45" s="1">
        <v>10</v>
      </c>
      <c r="AR45" s="1">
        <v>12.11</v>
      </c>
      <c r="AS45" s="1">
        <v>-2.11</v>
      </c>
      <c r="AT45" s="1">
        <v>-0.53</v>
      </c>
      <c r="AU45" s="1">
        <v>2.11</v>
      </c>
      <c r="AV45" s="1">
        <v>22.84</v>
      </c>
      <c r="AW45" s="1">
        <v>3.81</v>
      </c>
      <c r="AX45" s="1">
        <v>-0.14000000000000001</v>
      </c>
      <c r="AZ45" s="1" t="s">
        <v>63</v>
      </c>
      <c r="BA45" s="1">
        <v>18</v>
      </c>
      <c r="BB45" s="1">
        <v>11.06</v>
      </c>
      <c r="BC45" s="1">
        <v>6.94</v>
      </c>
      <c r="BD45" s="1">
        <v>4.4400000000000004</v>
      </c>
      <c r="BE45" s="1">
        <v>6.94</v>
      </c>
      <c r="BF45" s="1">
        <v>19.53</v>
      </c>
      <c r="BG45" s="1">
        <v>3.25</v>
      </c>
      <c r="BH45" s="1">
        <v>1.37</v>
      </c>
      <c r="BJ45" s="1" t="s">
        <v>63</v>
      </c>
      <c r="BK45" s="1">
        <v>15</v>
      </c>
      <c r="BL45" s="1">
        <v>13.65</v>
      </c>
      <c r="BM45" s="1">
        <v>1.35</v>
      </c>
      <c r="BN45" s="1">
        <v>0.55000000000000004</v>
      </c>
      <c r="BO45" s="1">
        <v>1.35</v>
      </c>
      <c r="BP45" s="1">
        <v>15.58</v>
      </c>
      <c r="BQ45" s="1">
        <v>2.6</v>
      </c>
      <c r="BR45" s="1">
        <v>0.21</v>
      </c>
    </row>
    <row r="46" spans="2:70" x14ac:dyDescent="0.2">
      <c r="B46" s="1" t="s">
        <v>62</v>
      </c>
      <c r="C46" s="1">
        <v>5</v>
      </c>
      <c r="D46" s="1">
        <v>14.39</v>
      </c>
      <c r="E46" s="1">
        <v>-9.39</v>
      </c>
      <c r="F46" s="1">
        <v>-6.79</v>
      </c>
      <c r="G46" s="1">
        <v>9.39</v>
      </c>
      <c r="H46" s="1">
        <v>30.16</v>
      </c>
      <c r="I46" s="1">
        <v>4.3099999999999996</v>
      </c>
      <c r="J46" s="1">
        <v>-1.58</v>
      </c>
      <c r="L46" s="1" t="s">
        <v>62</v>
      </c>
      <c r="M46" s="1">
        <v>20</v>
      </c>
      <c r="N46" s="1">
        <v>16.37</v>
      </c>
      <c r="O46" s="1">
        <v>3.63</v>
      </c>
      <c r="P46" s="1">
        <v>0.35</v>
      </c>
      <c r="Q46" s="1">
        <v>3.63</v>
      </c>
      <c r="R46" s="1">
        <v>21.66</v>
      </c>
      <c r="S46" s="1">
        <v>3.09</v>
      </c>
      <c r="T46" s="1">
        <v>0.11</v>
      </c>
      <c r="V46" s="1" t="s">
        <v>62</v>
      </c>
      <c r="W46" s="1">
        <v>12</v>
      </c>
      <c r="X46" s="1">
        <v>12.03</v>
      </c>
      <c r="Y46" s="1">
        <v>-0.03</v>
      </c>
      <c r="Z46" s="1">
        <v>0.72</v>
      </c>
      <c r="AA46" s="1">
        <v>0.03</v>
      </c>
      <c r="AB46" s="1">
        <v>24.74</v>
      </c>
      <c r="AC46" s="1">
        <v>3.53</v>
      </c>
      <c r="AD46" s="1">
        <v>0.2</v>
      </c>
      <c r="AF46" s="1" t="s">
        <v>62</v>
      </c>
      <c r="AG46" s="1">
        <v>10</v>
      </c>
      <c r="AH46" s="1">
        <v>13.2</v>
      </c>
      <c r="AI46" s="1">
        <v>-3.2</v>
      </c>
      <c r="AJ46" s="1">
        <v>1.56</v>
      </c>
      <c r="AK46" s="1">
        <v>3.2</v>
      </c>
      <c r="AL46" s="1">
        <v>21.65</v>
      </c>
      <c r="AM46" s="1">
        <v>3.09</v>
      </c>
      <c r="AN46" s="1">
        <v>0.5</v>
      </c>
      <c r="AP46" s="1" t="s">
        <v>62</v>
      </c>
      <c r="AQ46" s="1">
        <v>18</v>
      </c>
      <c r="AR46" s="1">
        <v>12.39</v>
      </c>
      <c r="AS46" s="1">
        <v>5.61</v>
      </c>
      <c r="AT46" s="1">
        <v>5.08</v>
      </c>
      <c r="AU46" s="1">
        <v>5.61</v>
      </c>
      <c r="AV46" s="1">
        <v>28.45</v>
      </c>
      <c r="AW46" s="1">
        <v>4.0599999999999996</v>
      </c>
      <c r="AX46" s="1">
        <v>1.25</v>
      </c>
      <c r="AZ46" s="1" t="s">
        <v>62</v>
      </c>
      <c r="BA46" s="1">
        <v>10</v>
      </c>
      <c r="BB46" s="1">
        <v>11.11</v>
      </c>
      <c r="BC46" s="1">
        <v>-1.1100000000000001</v>
      </c>
      <c r="BD46" s="1">
        <v>3.33</v>
      </c>
      <c r="BE46" s="1">
        <v>1.1100000000000001</v>
      </c>
      <c r="BF46" s="1">
        <v>20.64</v>
      </c>
      <c r="BG46" s="1">
        <v>2.95</v>
      </c>
      <c r="BH46" s="1">
        <v>1.1299999999999999</v>
      </c>
      <c r="BJ46" s="1" t="s">
        <v>62</v>
      </c>
      <c r="BK46" s="1">
        <v>12</v>
      </c>
      <c r="BL46" s="1">
        <v>14.02</v>
      </c>
      <c r="BM46" s="1">
        <v>-2.02</v>
      </c>
      <c r="BN46" s="1">
        <v>-1.47</v>
      </c>
      <c r="BO46" s="1">
        <v>2.02</v>
      </c>
      <c r="BP46" s="1">
        <v>17.59</v>
      </c>
      <c r="BQ46" s="1">
        <v>2.5099999999999998</v>
      </c>
      <c r="BR46" s="1">
        <v>-0.57999999999999996</v>
      </c>
    </row>
    <row r="47" spans="2:70" x14ac:dyDescent="0.2">
      <c r="B47" s="1" t="s">
        <v>61</v>
      </c>
      <c r="C47" s="1">
        <v>15</v>
      </c>
      <c r="D47" s="1">
        <v>14.67</v>
      </c>
      <c r="E47" s="1">
        <v>0.33</v>
      </c>
      <c r="F47" s="1">
        <v>-6.47</v>
      </c>
      <c r="G47" s="1">
        <v>0.33</v>
      </c>
      <c r="H47" s="1">
        <v>30.48</v>
      </c>
      <c r="I47" s="1">
        <v>3.81</v>
      </c>
      <c r="J47" s="1">
        <v>-1.7</v>
      </c>
      <c r="L47" s="1" t="s">
        <v>61</v>
      </c>
      <c r="M47" s="1">
        <v>20</v>
      </c>
      <c r="N47" s="1">
        <v>16.600000000000001</v>
      </c>
      <c r="O47" s="1">
        <v>3.4</v>
      </c>
      <c r="P47" s="1">
        <v>3.75</v>
      </c>
      <c r="Q47" s="1">
        <v>3.4</v>
      </c>
      <c r="R47" s="1">
        <v>25.06</v>
      </c>
      <c r="S47" s="1">
        <v>3.13</v>
      </c>
      <c r="T47" s="1">
        <v>1.2</v>
      </c>
      <c r="V47" s="1" t="s">
        <v>61</v>
      </c>
      <c r="W47" s="1">
        <v>5</v>
      </c>
      <c r="X47" s="1">
        <v>11.6</v>
      </c>
      <c r="Y47" s="1">
        <v>-6.6</v>
      </c>
      <c r="Z47" s="1">
        <v>-5.88</v>
      </c>
      <c r="AA47" s="1">
        <v>6.6</v>
      </c>
      <c r="AB47" s="1">
        <v>31.35</v>
      </c>
      <c r="AC47" s="1">
        <v>3.92</v>
      </c>
      <c r="AD47" s="1">
        <v>-1.5</v>
      </c>
      <c r="AF47" s="1" t="s">
        <v>61</v>
      </c>
      <c r="AG47" s="1">
        <v>15</v>
      </c>
      <c r="AH47" s="1">
        <v>12.77</v>
      </c>
      <c r="AI47" s="1">
        <v>2.23</v>
      </c>
      <c r="AJ47" s="1">
        <v>3.79</v>
      </c>
      <c r="AK47" s="1">
        <v>2.23</v>
      </c>
      <c r="AL47" s="1">
        <v>23.88</v>
      </c>
      <c r="AM47" s="1">
        <v>2.98</v>
      </c>
      <c r="AN47" s="1">
        <v>1.27</v>
      </c>
      <c r="AP47" s="1" t="s">
        <v>61</v>
      </c>
      <c r="AQ47" s="1">
        <v>8</v>
      </c>
      <c r="AR47" s="1">
        <v>12.66</v>
      </c>
      <c r="AS47" s="1">
        <v>-4.66</v>
      </c>
      <c r="AT47" s="1">
        <v>0.42</v>
      </c>
      <c r="AU47" s="1">
        <v>4.66</v>
      </c>
      <c r="AV47" s="1">
        <v>33.119999999999997</v>
      </c>
      <c r="AW47" s="1">
        <v>4.1399999999999997</v>
      </c>
      <c r="AX47" s="1">
        <v>0.1</v>
      </c>
      <c r="AZ47" s="1" t="s">
        <v>61</v>
      </c>
      <c r="BA47" s="1">
        <v>10</v>
      </c>
      <c r="BB47" s="1">
        <v>11.16</v>
      </c>
      <c r="BC47" s="1">
        <v>-1.1599999999999999</v>
      </c>
      <c r="BD47" s="1">
        <v>2.17</v>
      </c>
      <c r="BE47" s="1">
        <v>1.1599999999999999</v>
      </c>
      <c r="BF47" s="1">
        <v>21.8</v>
      </c>
      <c r="BG47" s="1">
        <v>2.72</v>
      </c>
      <c r="BH47" s="1">
        <v>0.8</v>
      </c>
      <c r="BJ47" s="1" t="s">
        <v>61</v>
      </c>
      <c r="BK47" s="1">
        <v>16</v>
      </c>
      <c r="BL47" s="1">
        <v>14.38</v>
      </c>
      <c r="BM47" s="1">
        <v>1.62</v>
      </c>
      <c r="BN47" s="1">
        <v>0.15</v>
      </c>
      <c r="BO47" s="1">
        <v>1.62</v>
      </c>
      <c r="BP47" s="1">
        <v>19.21</v>
      </c>
      <c r="BQ47" s="1">
        <v>2.4</v>
      </c>
      <c r="BR47" s="1">
        <v>0.06</v>
      </c>
    </row>
    <row r="48" spans="2:70" x14ac:dyDescent="0.2">
      <c r="B48" s="1" t="s">
        <v>21</v>
      </c>
      <c r="C48" s="1">
        <v>8</v>
      </c>
      <c r="D48" s="1">
        <v>14.96</v>
      </c>
      <c r="E48" s="1">
        <v>-6.96</v>
      </c>
      <c r="F48" s="1">
        <v>-13.43</v>
      </c>
      <c r="G48" s="1">
        <v>6.96</v>
      </c>
      <c r="H48" s="1">
        <v>37.44</v>
      </c>
      <c r="I48" s="1">
        <v>4.16</v>
      </c>
      <c r="J48" s="1">
        <v>-3.23</v>
      </c>
      <c r="L48" s="1" t="s">
        <v>21</v>
      </c>
      <c r="M48" s="1">
        <v>10</v>
      </c>
      <c r="N48" s="1">
        <v>16.84</v>
      </c>
      <c r="O48" s="1">
        <v>-6.84</v>
      </c>
      <c r="P48" s="1">
        <v>-3.09</v>
      </c>
      <c r="Q48" s="1">
        <v>6.84</v>
      </c>
      <c r="R48" s="1">
        <v>31.9</v>
      </c>
      <c r="S48" s="1">
        <v>3.54</v>
      </c>
      <c r="T48" s="1">
        <v>-0.87</v>
      </c>
      <c r="V48" s="1" t="s">
        <v>21</v>
      </c>
      <c r="W48" s="1">
        <v>12</v>
      </c>
      <c r="X48" s="1">
        <v>11.17</v>
      </c>
      <c r="Y48" s="1">
        <v>0.83</v>
      </c>
      <c r="Z48" s="1">
        <v>-5.0599999999999996</v>
      </c>
      <c r="AA48" s="1">
        <v>0.83</v>
      </c>
      <c r="AB48" s="1">
        <v>32.17</v>
      </c>
      <c r="AC48" s="1">
        <v>3.57</v>
      </c>
      <c r="AD48" s="1">
        <v>-1.41</v>
      </c>
      <c r="AF48" s="1" t="s">
        <v>21</v>
      </c>
      <c r="AG48" s="1">
        <v>8</v>
      </c>
      <c r="AH48" s="1">
        <v>12.34</v>
      </c>
      <c r="AI48" s="1">
        <v>-4.34</v>
      </c>
      <c r="AJ48" s="1">
        <v>-0.56000000000000005</v>
      </c>
      <c r="AK48" s="1">
        <v>4.34</v>
      </c>
      <c r="AL48" s="1">
        <v>28.22</v>
      </c>
      <c r="AM48" s="1">
        <v>3.14</v>
      </c>
      <c r="AN48" s="1">
        <v>-0.18</v>
      </c>
      <c r="AP48" s="1" t="s">
        <v>21</v>
      </c>
      <c r="AQ48" s="1">
        <v>15</v>
      </c>
      <c r="AR48" s="1">
        <v>12.94</v>
      </c>
      <c r="AS48" s="1">
        <v>2.06</v>
      </c>
      <c r="AT48" s="1">
        <v>2.48</v>
      </c>
      <c r="AU48" s="1">
        <v>2.06</v>
      </c>
      <c r="AV48" s="1">
        <v>35.18</v>
      </c>
      <c r="AW48" s="1">
        <v>3.91</v>
      </c>
      <c r="AX48" s="1">
        <v>0.63</v>
      </c>
      <c r="AZ48" s="1" t="s">
        <v>21</v>
      </c>
      <c r="BA48" s="1">
        <v>20</v>
      </c>
      <c r="BB48" s="1">
        <v>11.21</v>
      </c>
      <c r="BC48" s="1">
        <v>8.7899999999999991</v>
      </c>
      <c r="BD48" s="1">
        <v>10.96</v>
      </c>
      <c r="BE48" s="1">
        <v>8.7899999999999991</v>
      </c>
      <c r="BF48" s="1">
        <v>30.59</v>
      </c>
      <c r="BG48" s="1">
        <v>3.4</v>
      </c>
      <c r="BH48" s="1">
        <v>3.22</v>
      </c>
      <c r="BJ48" s="1" t="s">
        <v>21</v>
      </c>
      <c r="BK48" s="1">
        <v>20</v>
      </c>
      <c r="BL48" s="1">
        <v>14.74</v>
      </c>
      <c r="BM48" s="1">
        <v>5.26</v>
      </c>
      <c r="BN48" s="1">
        <v>5.41</v>
      </c>
      <c r="BO48" s="1">
        <v>5.26</v>
      </c>
      <c r="BP48" s="1">
        <v>24.47</v>
      </c>
      <c r="BQ48" s="1">
        <v>2.72</v>
      </c>
      <c r="BR48" s="1">
        <v>1.99</v>
      </c>
    </row>
    <row r="49" spans="2:70" x14ac:dyDescent="0.2">
      <c r="B49" s="1" t="s">
        <v>60</v>
      </c>
      <c r="C49" s="1">
        <v>20</v>
      </c>
      <c r="D49" s="1">
        <v>15.24</v>
      </c>
      <c r="E49" s="1">
        <v>4.76</v>
      </c>
      <c r="F49" s="1">
        <v>-8.67</v>
      </c>
      <c r="G49" s="1">
        <v>4.76</v>
      </c>
      <c r="H49" s="1">
        <v>42.2</v>
      </c>
      <c r="I49" s="1">
        <v>4.22</v>
      </c>
      <c r="J49" s="1">
        <v>-2.0499999999999998</v>
      </c>
      <c r="L49" s="1" t="s">
        <v>60</v>
      </c>
      <c r="M49" s="1">
        <v>25</v>
      </c>
      <c r="N49" s="1">
        <v>17.07</v>
      </c>
      <c r="O49" s="1">
        <v>7.93</v>
      </c>
      <c r="P49" s="1">
        <v>4.84</v>
      </c>
      <c r="Q49" s="1">
        <v>7.93</v>
      </c>
      <c r="R49" s="1">
        <v>39.83</v>
      </c>
      <c r="S49" s="1">
        <v>3.98</v>
      </c>
      <c r="T49" s="1">
        <v>1.22</v>
      </c>
      <c r="V49" s="1" t="s">
        <v>60</v>
      </c>
      <c r="W49" s="1">
        <v>8</v>
      </c>
      <c r="X49" s="1">
        <v>10.74</v>
      </c>
      <c r="Y49" s="1">
        <v>-2.74</v>
      </c>
      <c r="Z49" s="1">
        <v>-7.8</v>
      </c>
      <c r="AA49" s="1">
        <v>2.74</v>
      </c>
      <c r="AB49" s="1">
        <v>34.92</v>
      </c>
      <c r="AC49" s="1">
        <v>3.49</v>
      </c>
      <c r="AD49" s="1">
        <v>-2.23</v>
      </c>
      <c r="AF49" s="1" t="s">
        <v>60</v>
      </c>
      <c r="AG49" s="1">
        <v>5</v>
      </c>
      <c r="AH49" s="1">
        <v>11.91</v>
      </c>
      <c r="AI49" s="1">
        <v>-6.91</v>
      </c>
      <c r="AJ49" s="1">
        <v>-7.47</v>
      </c>
      <c r="AK49" s="1">
        <v>6.91</v>
      </c>
      <c r="AL49" s="1">
        <v>35.130000000000003</v>
      </c>
      <c r="AM49" s="1">
        <v>3.51</v>
      </c>
      <c r="AN49" s="1">
        <v>-2.13</v>
      </c>
      <c r="AP49" s="1" t="s">
        <v>60</v>
      </c>
      <c r="AQ49" s="1">
        <v>12</v>
      </c>
      <c r="AR49" s="1">
        <v>13.22</v>
      </c>
      <c r="AS49" s="1">
        <v>-1.22</v>
      </c>
      <c r="AT49" s="1">
        <v>1.26</v>
      </c>
      <c r="AU49" s="1">
        <v>1.22</v>
      </c>
      <c r="AV49" s="1">
        <v>36.4</v>
      </c>
      <c r="AW49" s="1">
        <v>3.64</v>
      </c>
      <c r="AX49" s="1">
        <v>0.35</v>
      </c>
      <c r="AZ49" s="1" t="s">
        <v>60</v>
      </c>
      <c r="BA49" s="1">
        <v>5</v>
      </c>
      <c r="BB49" s="1">
        <v>11.27</v>
      </c>
      <c r="BC49" s="1">
        <v>-6.27</v>
      </c>
      <c r="BD49" s="1">
        <v>4.6900000000000004</v>
      </c>
      <c r="BE49" s="1">
        <v>6.27</v>
      </c>
      <c r="BF49" s="1">
        <v>36.85</v>
      </c>
      <c r="BG49" s="1">
        <v>3.69</v>
      </c>
      <c r="BH49" s="1">
        <v>1.27</v>
      </c>
      <c r="BJ49" s="1" t="s">
        <v>60</v>
      </c>
      <c r="BK49" s="1">
        <v>16</v>
      </c>
      <c r="BL49" s="1">
        <v>15.11</v>
      </c>
      <c r="BM49" s="1">
        <v>0.89</v>
      </c>
      <c r="BN49" s="1">
        <v>6.3</v>
      </c>
      <c r="BO49" s="1">
        <v>0.89</v>
      </c>
      <c r="BP49" s="1">
        <v>25.36</v>
      </c>
      <c r="BQ49" s="1">
        <v>2.54</v>
      </c>
      <c r="BR49" s="1">
        <v>2.4900000000000002</v>
      </c>
    </row>
    <row r="50" spans="2:70" x14ac:dyDescent="0.2">
      <c r="B50" s="1" t="s">
        <v>23</v>
      </c>
      <c r="C50" s="1">
        <v>25</v>
      </c>
      <c r="D50" s="1">
        <v>15.52</v>
      </c>
      <c r="E50" s="1">
        <v>9.48</v>
      </c>
      <c r="F50" s="1">
        <v>0.81</v>
      </c>
      <c r="G50" s="1">
        <v>9.48</v>
      </c>
      <c r="H50" s="1">
        <v>51.67</v>
      </c>
      <c r="I50" s="1">
        <v>4.7</v>
      </c>
      <c r="J50" s="1">
        <v>0.17</v>
      </c>
      <c r="L50" s="1" t="s">
        <v>23</v>
      </c>
      <c r="M50" s="1">
        <v>12</v>
      </c>
      <c r="N50" s="1">
        <v>17.3</v>
      </c>
      <c r="O50" s="1">
        <v>-5.3</v>
      </c>
      <c r="P50" s="1">
        <v>-0.46</v>
      </c>
      <c r="Q50" s="1">
        <v>5.3</v>
      </c>
      <c r="R50" s="1">
        <v>45.13</v>
      </c>
      <c r="S50" s="1">
        <v>4.0999999999999996</v>
      </c>
      <c r="T50" s="1">
        <v>-0.11</v>
      </c>
      <c r="V50" s="1" t="s">
        <v>23</v>
      </c>
      <c r="W50" s="1">
        <v>20</v>
      </c>
      <c r="X50" s="1">
        <v>10.31</v>
      </c>
      <c r="Y50" s="1">
        <v>9.69</v>
      </c>
      <c r="Z50" s="1">
        <v>1.88</v>
      </c>
      <c r="AA50" s="1">
        <v>9.69</v>
      </c>
      <c r="AB50" s="1">
        <v>44.6</v>
      </c>
      <c r="AC50" s="1">
        <v>4.05</v>
      </c>
      <c r="AD50" s="1">
        <v>0.46</v>
      </c>
      <c r="AF50" s="1" t="s">
        <v>23</v>
      </c>
      <c r="AG50" s="1">
        <v>10</v>
      </c>
      <c r="AH50" s="1">
        <v>11.48</v>
      </c>
      <c r="AI50" s="1">
        <v>-1.48</v>
      </c>
      <c r="AJ50" s="1">
        <v>-8.9499999999999993</v>
      </c>
      <c r="AK50" s="1">
        <v>1.48</v>
      </c>
      <c r="AL50" s="1">
        <v>36.61</v>
      </c>
      <c r="AM50" s="1">
        <v>3.33</v>
      </c>
      <c r="AN50" s="1">
        <v>-2.69</v>
      </c>
      <c r="AP50" s="1" t="s">
        <v>23</v>
      </c>
      <c r="AQ50" s="1">
        <v>8</v>
      </c>
      <c r="AR50" s="1">
        <v>13.49</v>
      </c>
      <c r="AS50" s="1">
        <v>-5.49</v>
      </c>
      <c r="AT50" s="1">
        <v>-4.2300000000000004</v>
      </c>
      <c r="AU50" s="1">
        <v>5.49</v>
      </c>
      <c r="AV50" s="1">
        <v>41.89</v>
      </c>
      <c r="AW50" s="1">
        <v>3.81</v>
      </c>
      <c r="AX50" s="1">
        <v>-1.1100000000000001</v>
      </c>
      <c r="AZ50" s="1" t="s">
        <v>23</v>
      </c>
      <c r="BA50" s="1">
        <v>10</v>
      </c>
      <c r="BB50" s="1">
        <v>11.32</v>
      </c>
      <c r="BC50" s="1">
        <v>-1.32</v>
      </c>
      <c r="BD50" s="1">
        <v>3.37</v>
      </c>
      <c r="BE50" s="1">
        <v>1.32</v>
      </c>
      <c r="BF50" s="1">
        <v>38.17</v>
      </c>
      <c r="BG50" s="1">
        <v>3.47</v>
      </c>
      <c r="BH50" s="1">
        <v>0.97</v>
      </c>
      <c r="BJ50" s="1" t="s">
        <v>23</v>
      </c>
      <c r="BK50" s="1">
        <v>15</v>
      </c>
      <c r="BL50" s="1">
        <v>15.47</v>
      </c>
      <c r="BM50" s="1">
        <v>-0.47</v>
      </c>
      <c r="BN50" s="1">
        <v>5.83</v>
      </c>
      <c r="BO50" s="1">
        <v>0.47</v>
      </c>
      <c r="BP50" s="1">
        <v>25.83</v>
      </c>
      <c r="BQ50" s="1">
        <v>2.35</v>
      </c>
      <c r="BR50" s="1">
        <v>2.48</v>
      </c>
    </row>
    <row r="51" spans="2:70" x14ac:dyDescent="0.2">
      <c r="B51" s="1" t="s">
        <v>59</v>
      </c>
      <c r="C51" s="1">
        <v>15</v>
      </c>
      <c r="D51" s="1">
        <v>15.81</v>
      </c>
      <c r="E51" s="1">
        <v>-0.81</v>
      </c>
      <c r="F51" s="1">
        <v>0</v>
      </c>
      <c r="G51" s="1">
        <v>0.81</v>
      </c>
      <c r="H51" s="1">
        <v>52.48</v>
      </c>
      <c r="I51" s="1">
        <v>4.37</v>
      </c>
      <c r="J51" s="1">
        <v>0</v>
      </c>
      <c r="L51" s="1" t="s">
        <v>59</v>
      </c>
      <c r="M51" s="1">
        <v>18</v>
      </c>
      <c r="N51" s="1">
        <v>17.54</v>
      </c>
      <c r="O51" s="1">
        <v>0.46</v>
      </c>
      <c r="P51" s="1">
        <v>0</v>
      </c>
      <c r="Q51" s="1">
        <v>0.46</v>
      </c>
      <c r="R51" s="1">
        <v>45.59</v>
      </c>
      <c r="S51" s="1">
        <v>3.8</v>
      </c>
      <c r="T51" s="1">
        <v>0</v>
      </c>
      <c r="V51" s="1" t="s">
        <v>59</v>
      </c>
      <c r="W51" s="1">
        <v>8</v>
      </c>
      <c r="X51" s="1">
        <v>9.8800000000000008</v>
      </c>
      <c r="Y51" s="1">
        <v>-1.88</v>
      </c>
      <c r="Z51" s="1">
        <v>0</v>
      </c>
      <c r="AA51" s="1">
        <v>1.88</v>
      </c>
      <c r="AB51" s="1">
        <v>46.49</v>
      </c>
      <c r="AC51" s="1">
        <v>3.87</v>
      </c>
      <c r="AD51" s="1">
        <v>0</v>
      </c>
      <c r="AF51" s="1" t="s">
        <v>59</v>
      </c>
      <c r="AG51" s="1">
        <v>20</v>
      </c>
      <c r="AH51" s="1">
        <v>11.05</v>
      </c>
      <c r="AI51" s="1">
        <v>8.9499999999999993</v>
      </c>
      <c r="AJ51" s="1">
        <v>0</v>
      </c>
      <c r="AK51" s="1">
        <v>8.9499999999999993</v>
      </c>
      <c r="AL51" s="1">
        <v>45.56</v>
      </c>
      <c r="AM51" s="1">
        <v>3.8</v>
      </c>
      <c r="AN51" s="1">
        <v>0</v>
      </c>
      <c r="AP51" s="1" t="s">
        <v>59</v>
      </c>
      <c r="AQ51" s="1">
        <v>18</v>
      </c>
      <c r="AR51" s="1">
        <v>13.77</v>
      </c>
      <c r="AS51" s="1">
        <v>4.2300000000000004</v>
      </c>
      <c r="AT51" s="1">
        <v>0</v>
      </c>
      <c r="AU51" s="1">
        <v>4.2300000000000004</v>
      </c>
      <c r="AV51" s="1">
        <v>46.12</v>
      </c>
      <c r="AW51" s="1">
        <v>3.84</v>
      </c>
      <c r="AX51" s="1">
        <v>0</v>
      </c>
      <c r="AZ51" s="1" t="s">
        <v>59</v>
      </c>
      <c r="BA51" s="1">
        <v>8</v>
      </c>
      <c r="BB51" s="1">
        <v>11.37</v>
      </c>
      <c r="BC51" s="1">
        <v>-3.37</v>
      </c>
      <c r="BD51" s="1">
        <v>0</v>
      </c>
      <c r="BE51" s="1">
        <v>3.37</v>
      </c>
      <c r="BF51" s="1">
        <v>41.54</v>
      </c>
      <c r="BG51" s="1">
        <v>3.46</v>
      </c>
      <c r="BH51" s="1">
        <v>0</v>
      </c>
      <c r="BJ51" s="1" t="s">
        <v>59</v>
      </c>
      <c r="BK51" s="1">
        <v>10</v>
      </c>
      <c r="BL51" s="1">
        <v>15.83</v>
      </c>
      <c r="BM51" s="1">
        <v>-5.83</v>
      </c>
      <c r="BN51" s="1">
        <v>0</v>
      </c>
      <c r="BO51" s="1">
        <v>5.83</v>
      </c>
      <c r="BP51" s="1">
        <v>31.67</v>
      </c>
      <c r="BQ51" s="1">
        <v>2.64</v>
      </c>
      <c r="BR51" s="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44B22-FB5A-48AB-A4AC-6FC4837773EC}">
  <dimension ref="B2:BN279"/>
  <sheetViews>
    <sheetView workbookViewId="0">
      <selection activeCell="T12" sqref="T12"/>
    </sheetView>
  </sheetViews>
  <sheetFormatPr defaultColWidth="5.85546875" defaultRowHeight="12" x14ac:dyDescent="0.2"/>
  <cols>
    <col min="1" max="2" width="5.85546875" style="1"/>
    <col min="3" max="3" width="6.140625" style="1" customWidth="1"/>
    <col min="4" max="4" width="5.85546875" style="1" customWidth="1"/>
    <col min="5" max="5" width="3.5703125" style="1" bestFit="1" customWidth="1"/>
    <col min="6" max="6" width="4.42578125" style="1" bestFit="1" customWidth="1"/>
    <col min="7" max="7" width="4.28515625" style="1" customWidth="1"/>
    <col min="8" max="8" width="4.140625" style="1" customWidth="1"/>
    <col min="9" max="10" width="4.42578125" style="1" customWidth="1"/>
    <col min="11" max="18" width="4.42578125" style="1" bestFit="1" customWidth="1"/>
    <col min="19" max="19" width="12.85546875" style="1" bestFit="1" customWidth="1"/>
    <col min="20" max="20" width="15" style="1" bestFit="1" customWidth="1"/>
    <col min="21" max="21" width="5.85546875" style="1"/>
    <col min="22" max="22" width="12" style="1" bestFit="1" customWidth="1"/>
    <col min="23" max="23" width="7.85546875" style="1" bestFit="1" customWidth="1"/>
    <col min="24" max="26" width="5.85546875" style="1"/>
    <col min="27" max="27" width="3.5703125" style="1" bestFit="1" customWidth="1"/>
    <col min="28" max="40" width="4.42578125" style="1" bestFit="1" customWidth="1"/>
    <col min="41" max="41" width="11.140625" style="1" bestFit="1" customWidth="1"/>
    <col min="42" max="42" width="10.140625" style="1" bestFit="1" customWidth="1"/>
    <col min="43" max="43" width="5.85546875" style="1"/>
    <col min="44" max="44" width="12" style="1" bestFit="1" customWidth="1"/>
    <col min="45" max="48" width="5.85546875" style="1"/>
    <col min="49" max="49" width="3.5703125" style="1" bestFit="1" customWidth="1"/>
    <col min="50" max="62" width="4.42578125" style="1" bestFit="1" customWidth="1"/>
    <col min="63" max="63" width="11.140625" style="1" bestFit="1" customWidth="1"/>
    <col min="64" max="64" width="10.140625" style="1" bestFit="1" customWidth="1"/>
    <col min="65" max="65" width="5.85546875" style="1"/>
    <col min="66" max="66" width="12" style="1" bestFit="1" customWidth="1"/>
    <col min="67" max="16384" width="5.85546875" style="1"/>
  </cols>
  <sheetData>
    <row r="2" spans="2:63" x14ac:dyDescent="0.2">
      <c r="B2" s="1" t="s">
        <v>156</v>
      </c>
      <c r="X2" s="1" t="s">
        <v>12</v>
      </c>
      <c r="AT2" s="1" t="s">
        <v>10</v>
      </c>
    </row>
    <row r="3" spans="2:63" x14ac:dyDescent="0.2">
      <c r="B3" s="50" t="s">
        <v>157</v>
      </c>
      <c r="C3" s="50"/>
      <c r="D3" s="51" t="s">
        <v>53</v>
      </c>
      <c r="E3" s="51">
        <v>2</v>
      </c>
      <c r="F3" s="50" t="s">
        <v>158</v>
      </c>
      <c r="G3" s="50" t="s">
        <v>2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X3" s="51" t="s">
        <v>159</v>
      </c>
      <c r="Y3" s="50" t="s">
        <v>160</v>
      </c>
      <c r="Z3" s="50"/>
      <c r="AA3" s="51">
        <v>2</v>
      </c>
      <c r="AB3" s="50" t="s">
        <v>158</v>
      </c>
      <c r="AC3" s="50" t="s">
        <v>2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T3" s="51" t="s">
        <v>161</v>
      </c>
      <c r="AU3" s="50" t="s">
        <v>160</v>
      </c>
      <c r="AV3" s="50"/>
      <c r="AW3" s="51">
        <v>3</v>
      </c>
      <c r="AX3" s="50" t="s">
        <v>158</v>
      </c>
      <c r="AY3" s="50" t="s">
        <v>2</v>
      </c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</row>
    <row r="4" spans="2:63" x14ac:dyDescent="0.2">
      <c r="B4" s="52" t="s">
        <v>162</v>
      </c>
      <c r="C4" s="52">
        <v>18</v>
      </c>
      <c r="D4" s="52" t="s">
        <v>163</v>
      </c>
      <c r="E4" s="52">
        <v>1</v>
      </c>
      <c r="F4" s="52"/>
      <c r="G4" s="52" t="s">
        <v>11</v>
      </c>
      <c r="H4" s="52"/>
      <c r="I4" s="52"/>
      <c r="J4" s="52"/>
      <c r="K4" s="52" t="s">
        <v>14</v>
      </c>
      <c r="L4" s="52"/>
      <c r="M4" s="52"/>
      <c r="N4" s="52"/>
      <c r="O4" s="52" t="s">
        <v>15</v>
      </c>
      <c r="P4" s="52"/>
      <c r="Q4" s="52"/>
      <c r="R4" s="52"/>
      <c r="X4" s="53" t="s">
        <v>164</v>
      </c>
      <c r="Y4" s="52">
        <v>20</v>
      </c>
      <c r="Z4" s="53" t="s">
        <v>165</v>
      </c>
      <c r="AA4" s="52">
        <v>1</v>
      </c>
      <c r="AB4" s="52"/>
      <c r="AC4" s="52" t="s">
        <v>11</v>
      </c>
      <c r="AD4" s="52"/>
      <c r="AE4" s="52"/>
      <c r="AF4" s="52"/>
      <c r="AG4" s="52" t="s">
        <v>14</v>
      </c>
      <c r="AH4" s="52"/>
      <c r="AI4" s="52"/>
      <c r="AJ4" s="52"/>
      <c r="AK4" s="52" t="s">
        <v>15</v>
      </c>
      <c r="AL4" s="52"/>
      <c r="AM4" s="52"/>
      <c r="AN4" s="52"/>
      <c r="AT4" s="53" t="s">
        <v>164</v>
      </c>
      <c r="AU4" s="52">
        <v>22</v>
      </c>
      <c r="AV4" s="53" t="s">
        <v>165</v>
      </c>
      <c r="AW4" s="52">
        <v>1</v>
      </c>
      <c r="AX4" s="52"/>
      <c r="AY4" s="52" t="s">
        <v>11</v>
      </c>
      <c r="AZ4" s="52"/>
      <c r="BA4" s="52"/>
      <c r="BB4" s="52"/>
      <c r="BC4" s="52" t="s">
        <v>14</v>
      </c>
      <c r="BD4" s="52"/>
      <c r="BE4" s="52"/>
      <c r="BF4" s="52"/>
      <c r="BG4" s="52" t="s">
        <v>15</v>
      </c>
      <c r="BH4" s="52"/>
      <c r="BI4" s="52"/>
      <c r="BJ4" s="52"/>
    </row>
    <row r="5" spans="2:63" x14ac:dyDescent="0.2">
      <c r="B5" s="54"/>
      <c r="C5" s="54"/>
      <c r="D5" s="54"/>
      <c r="E5" s="54"/>
      <c r="F5" s="54"/>
      <c r="G5" s="13">
        <v>1</v>
      </c>
      <c r="H5" s="13">
        <v>2</v>
      </c>
      <c r="I5" s="13">
        <v>3</v>
      </c>
      <c r="J5" s="13">
        <v>4</v>
      </c>
      <c r="K5" s="13">
        <v>5</v>
      </c>
      <c r="L5" s="13">
        <v>6</v>
      </c>
      <c r="M5" s="13">
        <v>7</v>
      </c>
      <c r="N5" s="13">
        <v>8</v>
      </c>
      <c r="O5" s="13">
        <v>9</v>
      </c>
      <c r="P5" s="13">
        <v>10</v>
      </c>
      <c r="Q5" s="13">
        <v>11</v>
      </c>
      <c r="R5" s="13">
        <v>12</v>
      </c>
      <c r="X5" s="55"/>
      <c r="Y5" s="54"/>
      <c r="Z5" s="55"/>
      <c r="AA5" s="54"/>
      <c r="AB5" s="54"/>
      <c r="AC5" s="13">
        <v>1</v>
      </c>
      <c r="AD5" s="13">
        <v>2</v>
      </c>
      <c r="AE5" s="13">
        <v>3</v>
      </c>
      <c r="AF5" s="13">
        <v>4</v>
      </c>
      <c r="AG5" s="13">
        <v>5</v>
      </c>
      <c r="AH5" s="13">
        <v>6</v>
      </c>
      <c r="AI5" s="13">
        <v>7</v>
      </c>
      <c r="AJ5" s="13">
        <v>8</v>
      </c>
      <c r="AK5" s="13">
        <v>9</v>
      </c>
      <c r="AL5" s="13">
        <v>10</v>
      </c>
      <c r="AM5" s="13">
        <v>11</v>
      </c>
      <c r="AN5" s="13">
        <v>12</v>
      </c>
      <c r="AT5" s="55"/>
      <c r="AU5" s="54"/>
      <c r="AV5" s="55"/>
      <c r="AW5" s="54"/>
      <c r="AX5" s="54"/>
      <c r="AY5" s="13">
        <v>1</v>
      </c>
      <c r="AZ5" s="13">
        <v>2</v>
      </c>
      <c r="BA5" s="13">
        <v>3</v>
      </c>
      <c r="BB5" s="13">
        <v>4</v>
      </c>
      <c r="BC5" s="13">
        <v>5</v>
      </c>
      <c r="BD5" s="13">
        <v>6</v>
      </c>
      <c r="BE5" s="13">
        <v>7</v>
      </c>
      <c r="BF5" s="13">
        <v>8</v>
      </c>
      <c r="BG5" s="13">
        <v>9</v>
      </c>
      <c r="BH5" s="13">
        <v>10</v>
      </c>
      <c r="BI5" s="13">
        <v>11</v>
      </c>
      <c r="BJ5" s="13">
        <v>12</v>
      </c>
    </row>
    <row r="6" spans="2:63" x14ac:dyDescent="0.2">
      <c r="B6" s="56" t="s">
        <v>166</v>
      </c>
      <c r="C6" s="56"/>
      <c r="D6" s="56"/>
      <c r="E6" s="56"/>
      <c r="F6" s="20"/>
      <c r="G6" s="20">
        <v>3.2</v>
      </c>
      <c r="H6" s="20">
        <v>3.2</v>
      </c>
      <c r="I6" s="20">
        <v>3.2</v>
      </c>
      <c r="J6" s="20">
        <v>3.2</v>
      </c>
      <c r="K6" s="20">
        <v>3.2</v>
      </c>
      <c r="L6" s="20">
        <v>3.2</v>
      </c>
      <c r="M6" s="20">
        <v>3.2</v>
      </c>
      <c r="N6" s="20">
        <v>3.2</v>
      </c>
      <c r="O6" s="20">
        <v>3.3</v>
      </c>
      <c r="P6" s="20">
        <v>3.3</v>
      </c>
      <c r="Q6" s="20">
        <v>3.3</v>
      </c>
      <c r="R6" s="20">
        <v>3.3</v>
      </c>
      <c r="X6" s="56" t="s">
        <v>166</v>
      </c>
      <c r="Y6" s="56"/>
      <c r="Z6" s="56"/>
      <c r="AA6" s="56"/>
      <c r="AB6" s="20"/>
      <c r="AC6" s="20">
        <v>4.9000000000000004</v>
      </c>
      <c r="AD6" s="20">
        <v>4.9000000000000004</v>
      </c>
      <c r="AE6" s="20">
        <v>4.9000000000000004</v>
      </c>
      <c r="AF6" s="20">
        <v>4.9000000000000004</v>
      </c>
      <c r="AG6" s="20">
        <v>4.8</v>
      </c>
      <c r="AH6" s="20">
        <v>4.8</v>
      </c>
      <c r="AI6" s="20">
        <v>4.8</v>
      </c>
      <c r="AJ6" s="20">
        <v>4.8</v>
      </c>
      <c r="AK6" s="20">
        <v>4.7</v>
      </c>
      <c r="AL6" s="20">
        <v>4.7</v>
      </c>
      <c r="AM6" s="20">
        <v>4.7</v>
      </c>
      <c r="AN6" s="20">
        <v>4.7</v>
      </c>
      <c r="AT6" s="56" t="s">
        <v>166</v>
      </c>
      <c r="AU6" s="56"/>
      <c r="AV6" s="56"/>
      <c r="AW6" s="56"/>
      <c r="AX6" s="20"/>
      <c r="AY6" s="20">
        <v>6.1</v>
      </c>
      <c r="AZ6" s="20">
        <v>6.1</v>
      </c>
      <c r="BA6" s="20">
        <v>6.1</v>
      </c>
      <c r="BB6" s="20">
        <v>6.1</v>
      </c>
      <c r="BC6" s="20">
        <v>5.9</v>
      </c>
      <c r="BD6" s="20">
        <v>5.9</v>
      </c>
      <c r="BE6" s="20">
        <v>5.9</v>
      </c>
      <c r="BF6" s="20">
        <v>5.9</v>
      </c>
      <c r="BG6" s="20">
        <v>5.8</v>
      </c>
      <c r="BH6" s="20">
        <v>5.8</v>
      </c>
      <c r="BI6" s="20">
        <v>5.8</v>
      </c>
      <c r="BJ6" s="20">
        <v>5.8</v>
      </c>
    </row>
    <row r="7" spans="2:63" x14ac:dyDescent="0.2">
      <c r="B7" s="56" t="s">
        <v>167</v>
      </c>
      <c r="C7" s="56"/>
      <c r="D7" s="56"/>
      <c r="E7" s="56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X7" s="56" t="s">
        <v>167</v>
      </c>
      <c r="Y7" s="56"/>
      <c r="Z7" s="56"/>
      <c r="AA7" s="56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T7" s="56" t="s">
        <v>167</v>
      </c>
      <c r="AU7" s="56"/>
      <c r="AV7" s="56"/>
      <c r="AW7" s="56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</row>
    <row r="8" spans="2:63" x14ac:dyDescent="0.2">
      <c r="B8" s="57" t="s">
        <v>168</v>
      </c>
      <c r="C8" s="57"/>
      <c r="D8" s="57"/>
      <c r="E8" s="57"/>
      <c r="F8" s="20">
        <v>10</v>
      </c>
      <c r="G8" s="20">
        <f>(G10+F8)-G6</f>
        <v>6.8</v>
      </c>
      <c r="H8" s="20">
        <f t="shared" ref="H8" si="0">G8-H6</f>
        <v>3.5999999999999996</v>
      </c>
      <c r="I8" s="20">
        <f>(I10+H8)-I6</f>
        <v>18.400000000000002</v>
      </c>
      <c r="J8" s="20">
        <f>I8-J6</f>
        <v>15.200000000000003</v>
      </c>
      <c r="K8" s="20">
        <f>J8-K6</f>
        <v>12.000000000000004</v>
      </c>
      <c r="L8" s="20">
        <f>K8-L6</f>
        <v>8.8000000000000043</v>
      </c>
      <c r="M8" s="20">
        <f t="shared" ref="M8:R8" si="1">L8-M6</f>
        <v>5.6000000000000041</v>
      </c>
      <c r="N8" s="20">
        <f t="shared" si="1"/>
        <v>2.4000000000000039</v>
      </c>
      <c r="O8" s="20">
        <f>(O10+N8)-O6</f>
        <v>17.100000000000005</v>
      </c>
      <c r="P8" s="20">
        <f t="shared" si="1"/>
        <v>13.800000000000004</v>
      </c>
      <c r="Q8" s="20">
        <f t="shared" si="1"/>
        <v>10.500000000000004</v>
      </c>
      <c r="R8" s="20">
        <f t="shared" si="1"/>
        <v>7.2000000000000037</v>
      </c>
      <c r="S8" s="1">
        <f>SUM(G8:R8)</f>
        <v>121.40000000000005</v>
      </c>
      <c r="X8" s="57" t="s">
        <v>168</v>
      </c>
      <c r="Y8" s="57"/>
      <c r="Z8" s="57"/>
      <c r="AA8" s="57"/>
      <c r="AB8" s="20">
        <v>10</v>
      </c>
      <c r="AC8" s="20">
        <f>(AC10+AB8)-AC6</f>
        <v>5.0999999999999996</v>
      </c>
      <c r="AD8" s="20">
        <f>(AD10+AC8)-AD6</f>
        <v>20.200000000000003</v>
      </c>
      <c r="AE8" s="20">
        <f>(AE10+AD8)-AE6</f>
        <v>15.300000000000002</v>
      </c>
      <c r="AF8" s="20">
        <f>AE8-AF6</f>
        <v>10.400000000000002</v>
      </c>
      <c r="AG8" s="20">
        <f>AF8-AG6</f>
        <v>5.6000000000000023</v>
      </c>
      <c r="AH8" s="20">
        <f>(AH10+AG8)-AH6</f>
        <v>20.8</v>
      </c>
      <c r="AI8" s="20">
        <f t="shared" ref="AI8:AJ8" si="2">AH8-AI6</f>
        <v>16</v>
      </c>
      <c r="AJ8" s="20">
        <f t="shared" si="2"/>
        <v>11.2</v>
      </c>
      <c r="AK8" s="20">
        <f>(AK10+AJ8)-AK6</f>
        <v>6.4999999999999991</v>
      </c>
      <c r="AL8" s="20">
        <f>(AL10+AK8)-AL6</f>
        <v>21.8</v>
      </c>
      <c r="AM8" s="20">
        <f t="shared" ref="AM8:AN8" si="3">AL8-AM6</f>
        <v>17.100000000000001</v>
      </c>
      <c r="AN8" s="20">
        <f t="shared" si="3"/>
        <v>12.400000000000002</v>
      </c>
      <c r="AO8" s="1">
        <f>SUM(AC8:AN8)</f>
        <v>162.40000000000003</v>
      </c>
      <c r="AT8" s="57" t="s">
        <v>168</v>
      </c>
      <c r="AU8" s="57"/>
      <c r="AV8" s="57"/>
      <c r="AW8" s="57"/>
      <c r="AX8" s="20">
        <v>10</v>
      </c>
      <c r="AY8" s="20">
        <f>(AY10+AX8)-AY6</f>
        <v>3.9000000000000004</v>
      </c>
      <c r="AZ8" s="20">
        <f>(AZ10+AY8)-AZ6</f>
        <v>19.799999999999997</v>
      </c>
      <c r="BA8" s="20">
        <f>(BA10+AZ8)-BA6</f>
        <v>13.699999999999998</v>
      </c>
      <c r="BB8" s="20">
        <f>BA8-BB6</f>
        <v>7.5999999999999979</v>
      </c>
      <c r="BC8" s="20">
        <f>(BC10+BB8)-BC6</f>
        <v>23.699999999999996</v>
      </c>
      <c r="BD8" s="20">
        <f>(BD10+BC8)-BD6</f>
        <v>17.799999999999997</v>
      </c>
      <c r="BE8" s="20">
        <f t="shared" ref="BE8:BF8" si="4">BD8-BE6</f>
        <v>11.899999999999997</v>
      </c>
      <c r="BF8" s="20">
        <f t="shared" si="4"/>
        <v>5.9999999999999964</v>
      </c>
      <c r="BG8" s="20">
        <f>(BG10+BF8)-BG6</f>
        <v>22.199999999999996</v>
      </c>
      <c r="BH8" s="20">
        <f>(BH10+BG8)-BH6</f>
        <v>16.399999999999995</v>
      </c>
      <c r="BI8" s="20">
        <f t="shared" ref="BI8:BJ8" si="5">BH8-BI6</f>
        <v>10.599999999999994</v>
      </c>
      <c r="BJ8" s="20">
        <f t="shared" si="5"/>
        <v>4.7999999999999945</v>
      </c>
      <c r="BK8" s="1">
        <f>SUM(AY8:BJ8)</f>
        <v>158.39999999999995</v>
      </c>
    </row>
    <row r="9" spans="2:63" x14ac:dyDescent="0.2">
      <c r="B9" s="56" t="s">
        <v>169</v>
      </c>
      <c r="C9" s="56"/>
      <c r="D9" s="56"/>
      <c r="E9" s="56"/>
      <c r="F9" s="20"/>
      <c r="G9" s="3"/>
      <c r="H9" s="20"/>
      <c r="I9" s="3">
        <f>(I6+$E$3)-(I7+H8)</f>
        <v>1.6000000000000005</v>
      </c>
      <c r="J9" s="20"/>
      <c r="K9" s="3"/>
      <c r="L9" s="3"/>
      <c r="M9" s="20"/>
      <c r="N9" s="20"/>
      <c r="O9" s="3">
        <f>(O6+$E$3)-(O7+N8)</f>
        <v>2.8999999999999959</v>
      </c>
      <c r="P9" s="20"/>
      <c r="Q9" s="3"/>
      <c r="R9" s="20"/>
      <c r="X9" s="56" t="s">
        <v>169</v>
      </c>
      <c r="Y9" s="56"/>
      <c r="Z9" s="56"/>
      <c r="AA9" s="56"/>
      <c r="AB9" s="20"/>
      <c r="AC9" s="3"/>
      <c r="AD9" s="3">
        <f>(AD6+$AA$3)-(AD7+AC8)</f>
        <v>1.8000000000000007</v>
      </c>
      <c r="AE9" s="3"/>
      <c r="AF9" s="20"/>
      <c r="AG9" s="3"/>
      <c r="AH9" s="3">
        <f>(AH6+$AA$3)-(AH7+AG8)</f>
        <v>1.1999999999999975</v>
      </c>
      <c r="AI9" s="20"/>
      <c r="AJ9" s="20"/>
      <c r="AK9" s="3"/>
      <c r="AL9" s="3">
        <f>(AL6+$AA$3)-(AL7+AK8)</f>
        <v>0.20000000000000107</v>
      </c>
      <c r="AM9" s="3"/>
      <c r="AN9" s="20"/>
      <c r="AT9" s="56" t="s">
        <v>169</v>
      </c>
      <c r="AU9" s="56"/>
      <c r="AV9" s="56"/>
      <c r="AW9" s="56"/>
      <c r="AX9" s="20"/>
      <c r="AY9" s="3"/>
      <c r="AZ9" s="3">
        <f>(AZ6+$AW$3)-(AZ7+AY8)</f>
        <v>5.1999999999999993</v>
      </c>
      <c r="BA9" s="3"/>
      <c r="BB9" s="20"/>
      <c r="BC9" s="3">
        <f>(BC6+$AW$3)-(BC7+BB8)</f>
        <v>1.3000000000000025</v>
      </c>
      <c r="BD9" s="3"/>
      <c r="BE9" s="20"/>
      <c r="BF9" s="20"/>
      <c r="BG9" s="3">
        <f>(BG6+$AW$3)-(BG7+BF8)</f>
        <v>2.8000000000000043</v>
      </c>
      <c r="BH9" s="3"/>
      <c r="BI9" s="3"/>
      <c r="BJ9" s="20"/>
    </row>
    <row r="10" spans="2:63" x14ac:dyDescent="0.2">
      <c r="B10" s="56" t="s">
        <v>170</v>
      </c>
      <c r="C10" s="56"/>
      <c r="D10" s="56"/>
      <c r="E10" s="56"/>
      <c r="F10" s="20"/>
      <c r="G10" s="20"/>
      <c r="H10" s="20"/>
      <c r="I10" s="20">
        <f>H11</f>
        <v>18</v>
      </c>
      <c r="J10" s="20"/>
      <c r="K10" s="20"/>
      <c r="L10" s="20"/>
      <c r="M10" s="20"/>
      <c r="N10" s="20"/>
      <c r="O10" s="20">
        <f>N11</f>
        <v>18</v>
      </c>
      <c r="P10" s="20"/>
      <c r="Q10" s="20"/>
      <c r="R10" s="20"/>
      <c r="X10" s="56" t="s">
        <v>170</v>
      </c>
      <c r="Y10" s="56"/>
      <c r="Z10" s="56"/>
      <c r="AA10" s="56"/>
      <c r="AB10" s="20"/>
      <c r="AC10" s="20"/>
      <c r="AD10" s="20">
        <f>Y4</f>
        <v>20</v>
      </c>
      <c r="AE10" s="20"/>
      <c r="AF10" s="20"/>
      <c r="AG10" s="20"/>
      <c r="AH10" s="20">
        <f>AG11</f>
        <v>20</v>
      </c>
      <c r="AI10" s="20"/>
      <c r="AJ10" s="20"/>
      <c r="AK10" s="20"/>
      <c r="AL10" s="20">
        <f>AK11</f>
        <v>20</v>
      </c>
      <c r="AM10" s="20"/>
      <c r="AN10" s="20"/>
      <c r="AT10" s="56" t="s">
        <v>170</v>
      </c>
      <c r="AU10" s="56"/>
      <c r="AV10" s="56"/>
      <c r="AW10" s="56"/>
      <c r="AX10" s="20"/>
      <c r="AY10" s="20"/>
      <c r="AZ10" s="20">
        <f>AU4</f>
        <v>22</v>
      </c>
      <c r="BA10" s="20"/>
      <c r="BB10" s="20"/>
      <c r="BC10" s="20">
        <f>BB11</f>
        <v>22</v>
      </c>
      <c r="BD10" s="20"/>
      <c r="BE10" s="20"/>
      <c r="BF10" s="20"/>
      <c r="BG10" s="20">
        <f>BF11</f>
        <v>22</v>
      </c>
      <c r="BH10" s="20"/>
      <c r="BI10" s="20"/>
      <c r="BJ10" s="20"/>
    </row>
    <row r="11" spans="2:63" x14ac:dyDescent="0.2">
      <c r="B11" s="56" t="s">
        <v>171</v>
      </c>
      <c r="C11" s="56"/>
      <c r="D11" s="56"/>
      <c r="E11" s="56"/>
      <c r="F11" s="20"/>
      <c r="G11" s="20"/>
      <c r="H11" s="20">
        <f>C4</f>
        <v>18</v>
      </c>
      <c r="I11" s="20"/>
      <c r="J11" s="20"/>
      <c r="K11" s="20"/>
      <c r="L11" s="20"/>
      <c r="M11" s="20"/>
      <c r="N11" s="20">
        <f>H11</f>
        <v>18</v>
      </c>
      <c r="O11" s="20"/>
      <c r="P11" s="20"/>
      <c r="Q11" s="20"/>
      <c r="R11" s="20"/>
      <c r="X11" s="56" t="s">
        <v>171</v>
      </c>
      <c r="Y11" s="56"/>
      <c r="Z11" s="56"/>
      <c r="AA11" s="56"/>
      <c r="AB11" s="20"/>
      <c r="AC11" s="20">
        <f>Y4</f>
        <v>20</v>
      </c>
      <c r="AD11" s="20"/>
      <c r="AE11" s="20"/>
      <c r="AF11" s="20"/>
      <c r="AG11" s="20">
        <f>AC11</f>
        <v>20</v>
      </c>
      <c r="AH11" s="20"/>
      <c r="AI11" s="20"/>
      <c r="AJ11" s="20"/>
      <c r="AK11" s="20">
        <f>AG11</f>
        <v>20</v>
      </c>
      <c r="AL11" s="20"/>
      <c r="AM11" s="20"/>
      <c r="AN11" s="20"/>
      <c r="AT11" s="56" t="s">
        <v>171</v>
      </c>
      <c r="AU11" s="56"/>
      <c r="AV11" s="56"/>
      <c r="AW11" s="56"/>
      <c r="AX11" s="20"/>
      <c r="AY11" s="20">
        <f>AU4</f>
        <v>22</v>
      </c>
      <c r="AZ11" s="20"/>
      <c r="BA11" s="20"/>
      <c r="BB11" s="20">
        <f>AY11</f>
        <v>22</v>
      </c>
      <c r="BC11" s="20"/>
      <c r="BD11" s="20"/>
      <c r="BE11" s="20"/>
      <c r="BF11" s="20">
        <f>BB11</f>
        <v>22</v>
      </c>
      <c r="BG11" s="20"/>
      <c r="BH11" s="20"/>
      <c r="BI11" s="20"/>
      <c r="BJ11" s="20"/>
    </row>
    <row r="12" spans="2:63" x14ac:dyDescent="0.2">
      <c r="B12" s="50"/>
      <c r="C12" s="50"/>
      <c r="D12" s="50"/>
      <c r="E12" s="50"/>
      <c r="F12" s="50" t="s">
        <v>158</v>
      </c>
      <c r="G12" s="50" t="s">
        <v>65</v>
      </c>
      <c r="H12" s="50"/>
      <c r="I12" s="50"/>
      <c r="J12" s="50"/>
      <c r="K12" s="50" t="s">
        <v>17</v>
      </c>
      <c r="L12" s="50"/>
      <c r="M12" s="50"/>
      <c r="N12" s="50"/>
      <c r="O12" s="50" t="s">
        <v>18</v>
      </c>
      <c r="P12" s="50"/>
      <c r="Q12" s="50"/>
      <c r="R12" s="50"/>
      <c r="X12" s="50"/>
      <c r="Y12" s="50"/>
      <c r="Z12" s="50"/>
      <c r="AA12" s="50"/>
      <c r="AB12" s="50" t="s">
        <v>158</v>
      </c>
      <c r="AC12" s="50" t="s">
        <v>65</v>
      </c>
      <c r="AD12" s="50"/>
      <c r="AE12" s="50"/>
      <c r="AF12" s="50"/>
      <c r="AG12" s="50" t="s">
        <v>17</v>
      </c>
      <c r="AH12" s="50"/>
      <c r="AI12" s="50"/>
      <c r="AJ12" s="50"/>
      <c r="AK12" s="50" t="s">
        <v>18</v>
      </c>
      <c r="AL12" s="50"/>
      <c r="AM12" s="50"/>
      <c r="AN12" s="50"/>
      <c r="AT12" s="50"/>
      <c r="AU12" s="50"/>
      <c r="AV12" s="50"/>
      <c r="AW12" s="50"/>
      <c r="AX12" s="50" t="s">
        <v>158</v>
      </c>
      <c r="AY12" s="50" t="s">
        <v>65</v>
      </c>
      <c r="AZ12" s="50"/>
      <c r="BA12" s="50"/>
      <c r="BB12" s="50"/>
      <c r="BC12" s="50" t="s">
        <v>17</v>
      </c>
      <c r="BD12" s="50"/>
      <c r="BE12" s="50"/>
      <c r="BF12" s="50"/>
      <c r="BG12" s="50" t="s">
        <v>18</v>
      </c>
      <c r="BH12" s="50"/>
      <c r="BI12" s="50"/>
      <c r="BJ12" s="50"/>
    </row>
    <row r="13" spans="2:63" x14ac:dyDescent="0.2">
      <c r="B13" s="54"/>
      <c r="C13" s="54"/>
      <c r="D13" s="54"/>
      <c r="E13" s="54"/>
      <c r="F13" s="54"/>
      <c r="G13" s="13">
        <v>13</v>
      </c>
      <c r="H13" s="13">
        <v>14</v>
      </c>
      <c r="I13" s="13">
        <v>15</v>
      </c>
      <c r="J13" s="13">
        <v>16</v>
      </c>
      <c r="K13" s="13">
        <v>17</v>
      </c>
      <c r="L13" s="13">
        <v>18</v>
      </c>
      <c r="M13" s="13">
        <v>19</v>
      </c>
      <c r="N13" s="13">
        <v>20</v>
      </c>
      <c r="O13" s="13">
        <v>21</v>
      </c>
      <c r="P13" s="13">
        <v>22</v>
      </c>
      <c r="Q13" s="13">
        <v>23</v>
      </c>
      <c r="R13" s="13">
        <v>24</v>
      </c>
      <c r="X13" s="54"/>
      <c r="Y13" s="54"/>
      <c r="Z13" s="54"/>
      <c r="AA13" s="54"/>
      <c r="AB13" s="54"/>
      <c r="AC13" s="13">
        <v>13</v>
      </c>
      <c r="AD13" s="13">
        <v>14</v>
      </c>
      <c r="AE13" s="13">
        <v>15</v>
      </c>
      <c r="AF13" s="13">
        <v>16</v>
      </c>
      <c r="AG13" s="13">
        <v>17</v>
      </c>
      <c r="AH13" s="13">
        <v>18</v>
      </c>
      <c r="AI13" s="13">
        <v>19</v>
      </c>
      <c r="AJ13" s="13">
        <v>20</v>
      </c>
      <c r="AK13" s="13">
        <v>21</v>
      </c>
      <c r="AL13" s="13">
        <v>22</v>
      </c>
      <c r="AM13" s="13">
        <v>23</v>
      </c>
      <c r="AN13" s="13">
        <v>24</v>
      </c>
      <c r="AT13" s="54"/>
      <c r="AU13" s="54"/>
      <c r="AV13" s="54"/>
      <c r="AW13" s="54"/>
      <c r="AX13" s="54"/>
      <c r="AY13" s="13">
        <v>13</v>
      </c>
      <c r="AZ13" s="13">
        <v>14</v>
      </c>
      <c r="BA13" s="13">
        <v>15</v>
      </c>
      <c r="BB13" s="13">
        <v>16</v>
      </c>
      <c r="BC13" s="13">
        <v>17</v>
      </c>
      <c r="BD13" s="13">
        <v>18</v>
      </c>
      <c r="BE13" s="13">
        <v>19</v>
      </c>
      <c r="BF13" s="13">
        <v>20</v>
      </c>
      <c r="BG13" s="13">
        <v>21</v>
      </c>
      <c r="BH13" s="13">
        <v>22</v>
      </c>
      <c r="BI13" s="13">
        <v>23</v>
      </c>
      <c r="BJ13" s="13">
        <v>24</v>
      </c>
    </row>
    <row r="14" spans="2:63" x14ac:dyDescent="0.2">
      <c r="B14" s="56" t="s">
        <v>166</v>
      </c>
      <c r="C14" s="56"/>
      <c r="D14" s="56"/>
      <c r="E14" s="56"/>
      <c r="F14" s="20"/>
      <c r="G14" s="20">
        <v>3.4</v>
      </c>
      <c r="H14" s="20">
        <v>3.4</v>
      </c>
      <c r="I14" s="20">
        <v>3.4</v>
      </c>
      <c r="J14" s="20">
        <v>3.4</v>
      </c>
      <c r="K14" s="20">
        <v>3.5</v>
      </c>
      <c r="L14" s="20">
        <v>3.5</v>
      </c>
      <c r="M14" s="20">
        <v>3.5</v>
      </c>
      <c r="N14" s="20">
        <v>3.5</v>
      </c>
      <c r="O14" s="20">
        <v>3.5</v>
      </c>
      <c r="P14" s="20">
        <v>3.5</v>
      </c>
      <c r="Q14" s="20">
        <v>3.5</v>
      </c>
      <c r="R14" s="20">
        <v>3.5</v>
      </c>
      <c r="X14" s="56" t="s">
        <v>166</v>
      </c>
      <c r="Y14" s="56"/>
      <c r="Z14" s="56"/>
      <c r="AA14" s="56"/>
      <c r="AB14" s="20"/>
      <c r="AC14" s="20">
        <v>4.5999999999999996</v>
      </c>
      <c r="AD14" s="20">
        <v>4.5999999999999996</v>
      </c>
      <c r="AE14" s="20">
        <v>4.5999999999999996</v>
      </c>
      <c r="AF14" s="20">
        <v>4.5999999999999996</v>
      </c>
      <c r="AG14" s="20">
        <v>4.5</v>
      </c>
      <c r="AH14" s="20">
        <v>4.5</v>
      </c>
      <c r="AI14" s="20">
        <v>4.5</v>
      </c>
      <c r="AJ14" s="20">
        <v>4.5</v>
      </c>
      <c r="AK14" s="20">
        <v>4.4000000000000004</v>
      </c>
      <c r="AL14" s="20">
        <v>4.4000000000000004</v>
      </c>
      <c r="AM14" s="20">
        <v>4.4000000000000004</v>
      </c>
      <c r="AN14" s="20">
        <v>4.4000000000000004</v>
      </c>
      <c r="AT14" s="56" t="s">
        <v>166</v>
      </c>
      <c r="AU14" s="56"/>
      <c r="AV14" s="56"/>
      <c r="AW14" s="56"/>
      <c r="AX14" s="20"/>
      <c r="AY14" s="20">
        <v>5.7</v>
      </c>
      <c r="AZ14" s="20">
        <v>5.7</v>
      </c>
      <c r="BA14" s="20">
        <v>5.7</v>
      </c>
      <c r="BB14" s="20">
        <v>5.7</v>
      </c>
      <c r="BC14" s="20">
        <v>5.5</v>
      </c>
      <c r="BD14" s="20">
        <v>5.5</v>
      </c>
      <c r="BE14" s="20">
        <v>5.5</v>
      </c>
      <c r="BF14" s="20">
        <v>5.5</v>
      </c>
      <c r="BG14" s="20">
        <v>5.4</v>
      </c>
      <c r="BH14" s="20">
        <v>5.4</v>
      </c>
      <c r="BI14" s="20">
        <v>5.4</v>
      </c>
      <c r="BJ14" s="20">
        <v>5.4</v>
      </c>
    </row>
    <row r="15" spans="2:63" x14ac:dyDescent="0.2">
      <c r="B15" s="56" t="s">
        <v>167</v>
      </c>
      <c r="C15" s="56"/>
      <c r="D15" s="56"/>
      <c r="E15" s="56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X15" s="56" t="s">
        <v>167</v>
      </c>
      <c r="Y15" s="56"/>
      <c r="Z15" s="56"/>
      <c r="AA15" s="56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T15" s="56" t="s">
        <v>167</v>
      </c>
      <c r="AU15" s="56"/>
      <c r="AV15" s="56"/>
      <c r="AW15" s="56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</row>
    <row r="16" spans="2:63" x14ac:dyDescent="0.2">
      <c r="B16" s="57" t="s">
        <v>168</v>
      </c>
      <c r="C16" s="57"/>
      <c r="D16" s="57"/>
      <c r="E16" s="57"/>
      <c r="F16" s="20">
        <f>R8</f>
        <v>7.2000000000000037</v>
      </c>
      <c r="G16" s="20">
        <f>F16-G14</f>
        <v>3.8000000000000038</v>
      </c>
      <c r="H16" s="20">
        <f>(H18+G16)-H14</f>
        <v>18.400000000000006</v>
      </c>
      <c r="I16" s="20">
        <f>H16-I14</f>
        <v>15.000000000000005</v>
      </c>
      <c r="J16" s="20">
        <f>(J18+I16)-J14</f>
        <v>11.600000000000005</v>
      </c>
      <c r="K16" s="20">
        <f>(K18+J16)-K14</f>
        <v>8.100000000000005</v>
      </c>
      <c r="L16" s="20">
        <f t="shared" ref="L16:Q16" si="6">K16-L14</f>
        <v>4.600000000000005</v>
      </c>
      <c r="M16" s="20">
        <f>(M18+L16)-M14</f>
        <v>19.100000000000005</v>
      </c>
      <c r="N16" s="20">
        <f t="shared" si="6"/>
        <v>15.600000000000005</v>
      </c>
      <c r="O16" s="20">
        <f>(O18+N16)-O14</f>
        <v>12.100000000000005</v>
      </c>
      <c r="P16" s="20">
        <f>(P18+O16)-P14</f>
        <v>8.600000000000005</v>
      </c>
      <c r="Q16" s="20">
        <f t="shared" si="6"/>
        <v>5.100000000000005</v>
      </c>
      <c r="R16" s="20">
        <f>(R18+Q16)-R14</f>
        <v>19.600000000000005</v>
      </c>
      <c r="S16" s="1">
        <f>SUM(G16:R16)</f>
        <v>141.60000000000008</v>
      </c>
      <c r="X16" s="57" t="s">
        <v>168</v>
      </c>
      <c r="Y16" s="57"/>
      <c r="Z16" s="57"/>
      <c r="AA16" s="57"/>
      <c r="AB16" s="20">
        <f>AN8</f>
        <v>12.400000000000002</v>
      </c>
      <c r="AC16" s="20">
        <f>AB16-AC14</f>
        <v>7.8000000000000025</v>
      </c>
      <c r="AD16" s="20">
        <f>(AD18+AC16)-AD14</f>
        <v>3.2000000000000028</v>
      </c>
      <c r="AE16" s="20">
        <f>(AE18+AD16)-AE14</f>
        <v>18.600000000000001</v>
      </c>
      <c r="AF16" s="20">
        <f>(AF18+AE16)-AF14</f>
        <v>14.000000000000002</v>
      </c>
      <c r="AG16" s="20">
        <f>(AG18+AF16)-AG14</f>
        <v>9.5000000000000018</v>
      </c>
      <c r="AH16" s="20">
        <f t="shared" ref="AH16" si="7">AG16-AH14</f>
        <v>5.0000000000000018</v>
      </c>
      <c r="AI16" s="20">
        <f>(AI18+AH16)-AI14</f>
        <v>20.5</v>
      </c>
      <c r="AJ16" s="20">
        <f t="shared" ref="AJ16" si="8">AI16-AJ14</f>
        <v>16</v>
      </c>
      <c r="AK16" s="20">
        <f>(AK18+AJ16)-AK14</f>
        <v>11.6</v>
      </c>
      <c r="AL16" s="20">
        <f>(AL18+AK16)-AL14</f>
        <v>7.1999999999999993</v>
      </c>
      <c r="AM16" s="20">
        <f t="shared" ref="AM16" si="9">AL16-AM14</f>
        <v>2.7999999999999989</v>
      </c>
      <c r="AN16" s="20">
        <f>(AN18+AM16)-AN14</f>
        <v>18.399999999999999</v>
      </c>
      <c r="AO16" s="1">
        <f>SUM(AC16:AN16)</f>
        <v>134.6</v>
      </c>
      <c r="AT16" s="57" t="s">
        <v>168</v>
      </c>
      <c r="AU16" s="57"/>
      <c r="AV16" s="57"/>
      <c r="AW16" s="57"/>
      <c r="AX16" s="20">
        <f>BJ8</f>
        <v>4.7999999999999945</v>
      </c>
      <c r="AY16" s="20">
        <f>(AY18+AX16)-AY14</f>
        <v>21.099999999999994</v>
      </c>
      <c r="AZ16" s="20">
        <f>(AZ18+AY16)-AZ14</f>
        <v>15.399999999999995</v>
      </c>
      <c r="BA16" s="20">
        <f>(BA18+AZ16)-BA14</f>
        <v>9.6999999999999957</v>
      </c>
      <c r="BB16" s="20">
        <f>(BB18+BA16)-BB14</f>
        <v>3.9999999999999956</v>
      </c>
      <c r="BC16" s="20">
        <f>(BC18+BB16)-BC14</f>
        <v>20.499999999999996</v>
      </c>
      <c r="BD16" s="20">
        <f t="shared" ref="BD16" si="10">BC16-BD14</f>
        <v>14.999999999999996</v>
      </c>
      <c r="BE16" s="20">
        <f>(BE18+BD16)-BE14</f>
        <v>9.4999999999999964</v>
      </c>
      <c r="BF16" s="20">
        <f t="shared" ref="BF16" si="11">BE16-BF14</f>
        <v>3.9999999999999964</v>
      </c>
      <c r="BG16" s="20">
        <f>(BG18+BF16)-BG14</f>
        <v>20.599999999999994</v>
      </c>
      <c r="BH16" s="20">
        <f>(BH18+BG16)-BH14</f>
        <v>15.199999999999994</v>
      </c>
      <c r="BI16" s="20">
        <f t="shared" ref="BI16" si="12">BH16-BI14</f>
        <v>9.7999999999999936</v>
      </c>
      <c r="BJ16" s="20">
        <f>(BJ18+BI16)-BJ14</f>
        <v>4.3999999999999932</v>
      </c>
      <c r="BK16" s="1">
        <f>SUM(AY16:BJ16)</f>
        <v>149.19999999999996</v>
      </c>
    </row>
    <row r="17" spans="2:63" x14ac:dyDescent="0.2">
      <c r="B17" s="56" t="s">
        <v>169</v>
      </c>
      <c r="C17" s="56"/>
      <c r="D17" s="56"/>
      <c r="E17" s="56"/>
      <c r="F17" s="20"/>
      <c r="G17" s="20"/>
      <c r="H17" s="3">
        <f>(H14+$E$3)-(H15+G16)</f>
        <v>1.5999999999999965</v>
      </c>
      <c r="I17" s="20"/>
      <c r="J17" s="3"/>
      <c r="K17" s="3"/>
      <c r="L17" s="20"/>
      <c r="M17" s="3">
        <f>(M14+$E$3)-(M15+L16)</f>
        <v>0.89999999999999503</v>
      </c>
      <c r="N17" s="20"/>
      <c r="O17" s="3"/>
      <c r="P17" s="3"/>
      <c r="Q17" s="3"/>
      <c r="R17" s="3">
        <f>(R14+$E$3)-(R15+Q16)</f>
        <v>0.39999999999999503</v>
      </c>
      <c r="X17" s="56" t="s">
        <v>169</v>
      </c>
      <c r="Y17" s="56"/>
      <c r="Z17" s="56"/>
      <c r="AA17" s="56"/>
      <c r="AB17" s="20"/>
      <c r="AC17" s="20"/>
      <c r="AD17" s="3"/>
      <c r="AE17" s="3">
        <f>(AE14+$AA$3)-(AE15+AD16)</f>
        <v>3.3999999999999968</v>
      </c>
      <c r="AF17" s="3"/>
      <c r="AG17" s="3"/>
      <c r="AH17" s="20"/>
      <c r="AI17" s="3">
        <f>(AI14+$AA$3)-(AI15+AH16)</f>
        <v>1.4999999999999982</v>
      </c>
      <c r="AJ17" s="20"/>
      <c r="AK17" s="3"/>
      <c r="AL17" s="3"/>
      <c r="AM17" s="3"/>
      <c r="AN17" s="3">
        <f>(AN14+$AA$3)-(AN15+AM16)</f>
        <v>3.6000000000000014</v>
      </c>
      <c r="AT17" s="56" t="s">
        <v>169</v>
      </c>
      <c r="AU17" s="56"/>
      <c r="AV17" s="56"/>
      <c r="AW17" s="56"/>
      <c r="AX17" s="20"/>
      <c r="AY17" s="3">
        <f>(AY14+$AW$3)-(AY15+AX16)</f>
        <v>3.9000000000000048</v>
      </c>
      <c r="AZ17" s="3"/>
      <c r="BA17" s="3"/>
      <c r="BB17" s="3"/>
      <c r="BC17" s="3">
        <f>(BC14+$AW$3)-(BC15+BB16)</f>
        <v>4.5000000000000044</v>
      </c>
      <c r="BD17" s="20"/>
      <c r="BE17" s="3"/>
      <c r="BF17" s="20"/>
      <c r="BG17" s="3">
        <f>(BG14+$AW$3)-(BG15+BF16)</f>
        <v>4.4000000000000039</v>
      </c>
      <c r="BH17" s="3"/>
      <c r="BI17" s="3"/>
      <c r="BJ17" s="3"/>
    </row>
    <row r="18" spans="2:63" x14ac:dyDescent="0.2">
      <c r="B18" s="56" t="s">
        <v>170</v>
      </c>
      <c r="C18" s="56"/>
      <c r="D18" s="56"/>
      <c r="E18" s="56"/>
      <c r="F18" s="20"/>
      <c r="G18" s="20"/>
      <c r="H18" s="20">
        <f>G19</f>
        <v>18</v>
      </c>
      <c r="I18" s="20"/>
      <c r="J18" s="20"/>
      <c r="K18" s="20"/>
      <c r="L18" s="20"/>
      <c r="M18" s="20">
        <f>L19</f>
        <v>18</v>
      </c>
      <c r="N18" s="20"/>
      <c r="O18" s="20"/>
      <c r="P18" s="20"/>
      <c r="Q18" s="20"/>
      <c r="R18" s="20">
        <f>Q19</f>
        <v>18</v>
      </c>
      <c r="X18" s="56" t="s">
        <v>170</v>
      </c>
      <c r="Y18" s="56"/>
      <c r="Z18" s="56"/>
      <c r="AA18" s="56"/>
      <c r="AB18" s="20"/>
      <c r="AC18" s="20"/>
      <c r="AD18" s="20"/>
      <c r="AE18" s="20">
        <f>AD19</f>
        <v>20</v>
      </c>
      <c r="AF18" s="20"/>
      <c r="AG18" s="20"/>
      <c r="AH18" s="20"/>
      <c r="AI18" s="20">
        <f>AH19</f>
        <v>20</v>
      </c>
      <c r="AJ18" s="20"/>
      <c r="AK18" s="20"/>
      <c r="AL18" s="20"/>
      <c r="AM18" s="20"/>
      <c r="AN18" s="20">
        <f>AM19</f>
        <v>20</v>
      </c>
      <c r="AT18" s="56" t="s">
        <v>170</v>
      </c>
      <c r="AU18" s="56"/>
      <c r="AV18" s="56"/>
      <c r="AW18" s="56"/>
      <c r="AX18" s="20"/>
      <c r="AY18" s="20">
        <f>AX19</f>
        <v>22</v>
      </c>
      <c r="AZ18" s="20"/>
      <c r="BA18" s="20"/>
      <c r="BB18" s="20"/>
      <c r="BC18" s="20">
        <f>BB19</f>
        <v>22</v>
      </c>
      <c r="BD18" s="20"/>
      <c r="BE18" s="20"/>
      <c r="BF18" s="20"/>
      <c r="BG18" s="20">
        <f>BF19</f>
        <v>22</v>
      </c>
      <c r="BH18" s="20"/>
      <c r="BI18" s="20"/>
      <c r="BJ18" s="20"/>
    </row>
    <row r="19" spans="2:63" x14ac:dyDescent="0.2">
      <c r="B19" s="56" t="s">
        <v>171</v>
      </c>
      <c r="C19" s="56"/>
      <c r="D19" s="56"/>
      <c r="E19" s="56"/>
      <c r="F19" s="13"/>
      <c r="G19" s="13">
        <f>H11</f>
        <v>18</v>
      </c>
      <c r="H19" s="13"/>
      <c r="I19" s="13"/>
      <c r="J19" s="13"/>
      <c r="K19" s="13"/>
      <c r="L19" s="13">
        <f>G19</f>
        <v>18</v>
      </c>
      <c r="M19" s="13"/>
      <c r="N19" s="13"/>
      <c r="O19" s="13"/>
      <c r="P19" s="13"/>
      <c r="Q19" s="13">
        <f>L19</f>
        <v>18</v>
      </c>
      <c r="R19" s="13"/>
      <c r="X19" s="56" t="s">
        <v>171</v>
      </c>
      <c r="Y19" s="56"/>
      <c r="Z19" s="56"/>
      <c r="AA19" s="56"/>
      <c r="AB19" s="13"/>
      <c r="AC19" s="13"/>
      <c r="AD19" s="13">
        <f>AC11</f>
        <v>20</v>
      </c>
      <c r="AE19" s="13"/>
      <c r="AF19" s="13"/>
      <c r="AG19" s="13"/>
      <c r="AH19" s="13">
        <f>AD19</f>
        <v>20</v>
      </c>
      <c r="AI19" s="13"/>
      <c r="AJ19" s="13"/>
      <c r="AK19" s="13"/>
      <c r="AL19" s="13"/>
      <c r="AM19" s="13">
        <f>AH19</f>
        <v>20</v>
      </c>
      <c r="AN19" s="13"/>
      <c r="AT19" s="56" t="s">
        <v>171</v>
      </c>
      <c r="AU19" s="56"/>
      <c r="AV19" s="56"/>
      <c r="AW19" s="56"/>
      <c r="AX19" s="13">
        <f>AY11</f>
        <v>22</v>
      </c>
      <c r="AY19" s="13"/>
      <c r="AZ19" s="13"/>
      <c r="BA19" s="13"/>
      <c r="BB19" s="13">
        <f>AX19</f>
        <v>22</v>
      </c>
      <c r="BC19" s="13"/>
      <c r="BD19" s="13"/>
      <c r="BE19" s="13"/>
      <c r="BF19" s="13">
        <f>BB19</f>
        <v>22</v>
      </c>
      <c r="BG19" s="13"/>
      <c r="BH19" s="13"/>
      <c r="BI19" s="13"/>
      <c r="BJ19" s="13"/>
    </row>
    <row r="20" spans="2:63" x14ac:dyDescent="0.2">
      <c r="B20" s="58"/>
      <c r="C20" s="58"/>
      <c r="D20" s="58"/>
      <c r="E20" s="58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X20" s="58"/>
      <c r="Y20" s="58"/>
      <c r="Z20" s="58"/>
      <c r="AA20" s="58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T20" s="58"/>
      <c r="AU20" s="58"/>
      <c r="AV20" s="58"/>
      <c r="AW20" s="58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2:63" x14ac:dyDescent="0.2">
      <c r="B21" s="50" t="s">
        <v>157</v>
      </c>
      <c r="C21" s="50"/>
      <c r="D21" s="59" t="s">
        <v>53</v>
      </c>
      <c r="E21" s="51">
        <f>E3</f>
        <v>2</v>
      </c>
      <c r="F21" s="50" t="s">
        <v>158</v>
      </c>
      <c r="G21" s="50" t="s">
        <v>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X21" s="51" t="s">
        <v>159</v>
      </c>
      <c r="Y21" s="50" t="s">
        <v>160</v>
      </c>
      <c r="Z21" s="50"/>
      <c r="AA21" s="51">
        <f>AA3</f>
        <v>2</v>
      </c>
      <c r="AB21" s="50" t="s">
        <v>158</v>
      </c>
      <c r="AC21" s="50" t="s">
        <v>2</v>
      </c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T21" s="51" t="s">
        <v>161</v>
      </c>
      <c r="AU21" s="50" t="s">
        <v>160</v>
      </c>
      <c r="AV21" s="50"/>
      <c r="AW21" s="51">
        <f>AW3</f>
        <v>3</v>
      </c>
      <c r="AX21" s="50" t="s">
        <v>158</v>
      </c>
      <c r="AY21" s="50" t="s">
        <v>2</v>
      </c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</row>
    <row r="22" spans="2:63" x14ac:dyDescent="0.2">
      <c r="B22" s="52" t="s">
        <v>162</v>
      </c>
      <c r="C22" s="52">
        <f>C4</f>
        <v>18</v>
      </c>
      <c r="D22" s="52" t="s">
        <v>163</v>
      </c>
      <c r="E22" s="52">
        <v>1</v>
      </c>
      <c r="F22" s="52"/>
      <c r="G22" s="52" t="s">
        <v>19</v>
      </c>
      <c r="H22" s="52"/>
      <c r="I22" s="52"/>
      <c r="J22" s="52"/>
      <c r="K22" s="52" t="s">
        <v>20</v>
      </c>
      <c r="L22" s="52"/>
      <c r="M22" s="52"/>
      <c r="N22" s="52"/>
      <c r="O22" s="52" t="s">
        <v>21</v>
      </c>
      <c r="P22" s="52"/>
      <c r="Q22" s="52"/>
      <c r="R22" s="52"/>
      <c r="X22" s="53" t="s">
        <v>164</v>
      </c>
      <c r="Y22" s="52">
        <f>Y4</f>
        <v>20</v>
      </c>
      <c r="Z22" s="53" t="s">
        <v>165</v>
      </c>
      <c r="AA22" s="52">
        <v>1</v>
      </c>
      <c r="AB22" s="52"/>
      <c r="AC22" s="52" t="s">
        <v>19</v>
      </c>
      <c r="AD22" s="52"/>
      <c r="AE22" s="52"/>
      <c r="AF22" s="52"/>
      <c r="AG22" s="52" t="s">
        <v>20</v>
      </c>
      <c r="AH22" s="52"/>
      <c r="AI22" s="52"/>
      <c r="AJ22" s="52"/>
      <c r="AK22" s="52" t="s">
        <v>21</v>
      </c>
      <c r="AL22" s="52"/>
      <c r="AM22" s="52"/>
      <c r="AN22" s="52"/>
      <c r="AT22" s="53" t="s">
        <v>164</v>
      </c>
      <c r="AU22" s="52">
        <f>AU4</f>
        <v>22</v>
      </c>
      <c r="AV22" s="53" t="s">
        <v>165</v>
      </c>
      <c r="AW22" s="52">
        <v>1</v>
      </c>
      <c r="AX22" s="52"/>
      <c r="AY22" s="52" t="s">
        <v>19</v>
      </c>
      <c r="AZ22" s="52"/>
      <c r="BA22" s="52"/>
      <c r="BB22" s="52"/>
      <c r="BC22" s="52" t="s">
        <v>20</v>
      </c>
      <c r="BD22" s="52"/>
      <c r="BE22" s="52"/>
      <c r="BF22" s="52"/>
      <c r="BG22" s="52" t="s">
        <v>21</v>
      </c>
      <c r="BH22" s="52"/>
      <c r="BI22" s="52"/>
      <c r="BJ22" s="52"/>
    </row>
    <row r="23" spans="2:63" x14ac:dyDescent="0.2">
      <c r="B23" s="54"/>
      <c r="C23" s="54"/>
      <c r="D23" s="54"/>
      <c r="E23" s="54"/>
      <c r="F23" s="54"/>
      <c r="G23" s="3">
        <v>25</v>
      </c>
      <c r="H23" s="3">
        <v>26</v>
      </c>
      <c r="I23" s="3">
        <v>27</v>
      </c>
      <c r="J23" s="3">
        <v>28</v>
      </c>
      <c r="K23" s="3">
        <v>29</v>
      </c>
      <c r="L23" s="3">
        <v>30</v>
      </c>
      <c r="M23" s="3">
        <v>31</v>
      </c>
      <c r="N23" s="3">
        <v>32</v>
      </c>
      <c r="O23" s="3">
        <v>33</v>
      </c>
      <c r="P23" s="3">
        <v>34</v>
      </c>
      <c r="Q23" s="3">
        <v>35</v>
      </c>
      <c r="R23" s="3">
        <v>36</v>
      </c>
      <c r="X23" s="55"/>
      <c r="Y23" s="54"/>
      <c r="Z23" s="55"/>
      <c r="AA23" s="54"/>
      <c r="AB23" s="54"/>
      <c r="AC23" s="3">
        <v>25</v>
      </c>
      <c r="AD23" s="3">
        <v>26</v>
      </c>
      <c r="AE23" s="3">
        <v>27</v>
      </c>
      <c r="AF23" s="3">
        <v>28</v>
      </c>
      <c r="AG23" s="3">
        <v>29</v>
      </c>
      <c r="AH23" s="3">
        <v>30</v>
      </c>
      <c r="AI23" s="3">
        <v>31</v>
      </c>
      <c r="AJ23" s="3">
        <v>32</v>
      </c>
      <c r="AK23" s="3">
        <v>33</v>
      </c>
      <c r="AL23" s="3">
        <v>34</v>
      </c>
      <c r="AM23" s="3">
        <v>35</v>
      </c>
      <c r="AN23" s="3">
        <v>36</v>
      </c>
      <c r="AT23" s="55"/>
      <c r="AU23" s="54"/>
      <c r="AV23" s="55"/>
      <c r="AW23" s="54"/>
      <c r="AX23" s="54"/>
      <c r="AY23" s="3">
        <v>25</v>
      </c>
      <c r="AZ23" s="3">
        <v>26</v>
      </c>
      <c r="BA23" s="3">
        <v>27</v>
      </c>
      <c r="BB23" s="3">
        <v>28</v>
      </c>
      <c r="BC23" s="3">
        <v>29</v>
      </c>
      <c r="BD23" s="3">
        <v>30</v>
      </c>
      <c r="BE23" s="3">
        <v>31</v>
      </c>
      <c r="BF23" s="3">
        <v>32</v>
      </c>
      <c r="BG23" s="3">
        <v>33</v>
      </c>
      <c r="BH23" s="3">
        <v>34</v>
      </c>
      <c r="BI23" s="3">
        <v>35</v>
      </c>
      <c r="BJ23" s="3">
        <v>36</v>
      </c>
    </row>
    <row r="24" spans="2:63" x14ac:dyDescent="0.2">
      <c r="B24" s="56" t="s">
        <v>166</v>
      </c>
      <c r="C24" s="56"/>
      <c r="D24" s="56"/>
      <c r="E24" s="56"/>
      <c r="F24" s="20"/>
      <c r="G24" s="20">
        <v>3.6</v>
      </c>
      <c r="H24" s="20">
        <v>3.6</v>
      </c>
      <c r="I24" s="20">
        <v>3.6</v>
      </c>
      <c r="J24" s="20">
        <v>3.6</v>
      </c>
      <c r="K24" s="20">
        <v>3.7</v>
      </c>
      <c r="L24" s="20">
        <v>3.7</v>
      </c>
      <c r="M24" s="20">
        <v>3.7</v>
      </c>
      <c r="N24" s="20">
        <v>3.7</v>
      </c>
      <c r="O24" s="20">
        <v>3.7</v>
      </c>
      <c r="P24" s="20">
        <v>3.7</v>
      </c>
      <c r="Q24" s="20">
        <v>3.7</v>
      </c>
      <c r="R24" s="20">
        <v>3.7</v>
      </c>
      <c r="X24" s="56" t="s">
        <v>166</v>
      </c>
      <c r="Y24" s="56"/>
      <c r="Z24" s="56"/>
      <c r="AA24" s="56"/>
      <c r="AB24" s="20"/>
      <c r="AC24" s="20">
        <v>4.3</v>
      </c>
      <c r="AD24" s="20">
        <v>4.3</v>
      </c>
      <c r="AE24" s="20">
        <v>4.3</v>
      </c>
      <c r="AF24" s="20">
        <v>4.3</v>
      </c>
      <c r="AG24" s="20">
        <v>4.2</v>
      </c>
      <c r="AH24" s="20">
        <v>4.2</v>
      </c>
      <c r="AI24" s="20">
        <v>4.2</v>
      </c>
      <c r="AJ24" s="20">
        <v>4.2</v>
      </c>
      <c r="AK24" s="20">
        <v>4.0999999999999996</v>
      </c>
      <c r="AL24" s="20">
        <v>4.0999999999999996</v>
      </c>
      <c r="AM24" s="20">
        <v>4.0999999999999996</v>
      </c>
      <c r="AN24" s="20">
        <v>4.0999999999999996</v>
      </c>
      <c r="AT24" s="56" t="s">
        <v>166</v>
      </c>
      <c r="AU24" s="56"/>
      <c r="AV24" s="56"/>
      <c r="AW24" s="56"/>
      <c r="AX24" s="20"/>
      <c r="AY24" s="20">
        <v>5.3</v>
      </c>
      <c r="AZ24" s="20">
        <v>5.3</v>
      </c>
      <c r="BA24" s="20">
        <v>5.3</v>
      </c>
      <c r="BB24" s="20">
        <v>5.3</v>
      </c>
      <c r="BC24" s="20">
        <v>5.0999999999999996</v>
      </c>
      <c r="BD24" s="20">
        <v>5.0999999999999996</v>
      </c>
      <c r="BE24" s="20">
        <v>5.0999999999999996</v>
      </c>
      <c r="BF24" s="20">
        <v>5.0999999999999996</v>
      </c>
      <c r="BG24" s="20">
        <v>5</v>
      </c>
      <c r="BH24" s="20">
        <v>5</v>
      </c>
      <c r="BI24" s="20">
        <v>5</v>
      </c>
      <c r="BJ24" s="20">
        <v>5</v>
      </c>
    </row>
    <row r="25" spans="2:63" x14ac:dyDescent="0.2">
      <c r="B25" s="56" t="s">
        <v>167</v>
      </c>
      <c r="C25" s="56"/>
      <c r="D25" s="56"/>
      <c r="E25" s="56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X25" s="56" t="s">
        <v>167</v>
      </c>
      <c r="Y25" s="56"/>
      <c r="Z25" s="56"/>
      <c r="AA25" s="56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T25" s="56" t="s">
        <v>167</v>
      </c>
      <c r="AU25" s="56"/>
      <c r="AV25" s="56"/>
      <c r="AW25" s="56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2:63" x14ac:dyDescent="0.2">
      <c r="B26" s="57" t="s">
        <v>168</v>
      </c>
      <c r="C26" s="57"/>
      <c r="D26" s="57"/>
      <c r="E26" s="57"/>
      <c r="F26" s="20">
        <f>R16</f>
        <v>19.600000000000005</v>
      </c>
      <c r="G26" s="20">
        <f>F26-G24</f>
        <v>16.000000000000004</v>
      </c>
      <c r="H26" s="20">
        <f>G26-H24</f>
        <v>12.400000000000004</v>
      </c>
      <c r="I26" s="20">
        <f t="shared" ref="I26" si="13">H26-I24</f>
        <v>8.8000000000000043</v>
      </c>
      <c r="J26" s="20">
        <f>(J28+I26)-J24</f>
        <v>5.2000000000000046</v>
      </c>
      <c r="K26" s="20">
        <f>(K28+J26)-K24</f>
        <v>19.500000000000004</v>
      </c>
      <c r="L26" s="20">
        <f t="shared" ref="L26:M26" si="14">K26-L24</f>
        <v>15.800000000000004</v>
      </c>
      <c r="M26" s="20">
        <f t="shared" si="14"/>
        <v>12.100000000000005</v>
      </c>
      <c r="N26" s="20">
        <f>M26-N24</f>
        <v>8.4000000000000057</v>
      </c>
      <c r="O26" s="20">
        <f>(O28+N26)-O24</f>
        <v>4.7000000000000055</v>
      </c>
      <c r="P26" s="20">
        <f>(P28+O26)-P24</f>
        <v>19.000000000000007</v>
      </c>
      <c r="Q26" s="20">
        <f>P26-Q24</f>
        <v>15.300000000000008</v>
      </c>
      <c r="R26" s="20">
        <f>(R28+Q26)-R24</f>
        <v>11.600000000000009</v>
      </c>
      <c r="S26" s="1">
        <f>SUM(G26:R26)</f>
        <v>148.80000000000007</v>
      </c>
      <c r="X26" s="57" t="s">
        <v>168</v>
      </c>
      <c r="Y26" s="57"/>
      <c r="Z26" s="57"/>
      <c r="AA26" s="57"/>
      <c r="AB26" s="20">
        <f>AN16</f>
        <v>18.399999999999999</v>
      </c>
      <c r="AC26" s="20">
        <f>AB26-AC24</f>
        <v>14.099999999999998</v>
      </c>
      <c r="AD26" s="20">
        <f>AC26-AD24</f>
        <v>9.7999999999999972</v>
      </c>
      <c r="AE26" s="20">
        <f t="shared" ref="AE26" si="15">AD26-AE24</f>
        <v>5.4999999999999973</v>
      </c>
      <c r="AF26" s="20">
        <f>(AF28+AE26)-AF24</f>
        <v>21.199999999999996</v>
      </c>
      <c r="AG26" s="20">
        <f>(AG28+AF26)-AG24</f>
        <v>16.999999999999996</v>
      </c>
      <c r="AH26" s="20">
        <f t="shared" ref="AH26:AI26" si="16">AG26-AH24</f>
        <v>12.799999999999997</v>
      </c>
      <c r="AI26" s="20">
        <f t="shared" si="16"/>
        <v>8.5999999999999979</v>
      </c>
      <c r="AJ26" s="20">
        <f>AI26-AJ24</f>
        <v>4.3999999999999977</v>
      </c>
      <c r="AK26" s="20">
        <f>(AK28+AJ26)-AK24</f>
        <v>20.299999999999997</v>
      </c>
      <c r="AL26" s="20">
        <f>(AL28+AK26)-AL24</f>
        <v>16.199999999999996</v>
      </c>
      <c r="AM26" s="20">
        <f>AL26-AM24</f>
        <v>12.099999999999996</v>
      </c>
      <c r="AN26" s="20">
        <f>(AN28+AM26)-AN24</f>
        <v>7.9999999999999964</v>
      </c>
      <c r="AO26" s="1">
        <f>SUM(AC26:AN26)</f>
        <v>149.99999999999994</v>
      </c>
      <c r="AT26" s="57" t="s">
        <v>168</v>
      </c>
      <c r="AU26" s="57"/>
      <c r="AV26" s="57"/>
      <c r="AW26" s="57"/>
      <c r="AX26" s="20">
        <f>BJ16</f>
        <v>4.3999999999999932</v>
      </c>
      <c r="AY26" s="20">
        <f>(AY28+AX26)-AY24</f>
        <v>21.099999999999991</v>
      </c>
      <c r="AZ26" s="20">
        <f>AY26-AZ24</f>
        <v>15.79999999999999</v>
      </c>
      <c r="BA26" s="20">
        <f t="shared" ref="BA26" si="17">AZ26-BA24</f>
        <v>10.499999999999989</v>
      </c>
      <c r="BB26" s="20">
        <f>(BB28+BA26)-BB24</f>
        <v>5.1999999999999895</v>
      </c>
      <c r="BC26" s="20">
        <f>(BC28+BB26)-BC24</f>
        <v>22.099999999999987</v>
      </c>
      <c r="BD26" s="20">
        <f t="shared" ref="BD26:BE26" si="18">BC26-BD24</f>
        <v>16.999999999999986</v>
      </c>
      <c r="BE26" s="20">
        <f t="shared" si="18"/>
        <v>11.899999999999986</v>
      </c>
      <c r="BF26" s="20">
        <f>BE26-BF24</f>
        <v>6.7999999999999865</v>
      </c>
      <c r="BG26" s="20">
        <f>(BG28+BF26)-BG24</f>
        <v>23.799999999999986</v>
      </c>
      <c r="BH26" s="20">
        <f>(BH28+BG26)-BH24</f>
        <v>18.799999999999986</v>
      </c>
      <c r="BI26" s="20">
        <f>BH26-BI24</f>
        <v>13.799999999999986</v>
      </c>
      <c r="BJ26" s="20">
        <f>(BJ28+BI26)-BJ24</f>
        <v>8.7999999999999865</v>
      </c>
      <c r="BK26" s="1">
        <f>SUM(AY26:BJ26)</f>
        <v>175.59999999999982</v>
      </c>
    </row>
    <row r="27" spans="2:63" x14ac:dyDescent="0.2">
      <c r="B27" s="56" t="s">
        <v>169</v>
      </c>
      <c r="C27" s="56"/>
      <c r="D27" s="56"/>
      <c r="E27" s="56"/>
      <c r="F27" s="3"/>
      <c r="G27" s="3"/>
      <c r="H27" s="3"/>
      <c r="I27" s="3"/>
      <c r="J27" s="3"/>
      <c r="K27" s="3">
        <f>(K24+$E$3)-(K25+J26)</f>
        <v>0.49999999999999556</v>
      </c>
      <c r="L27" s="20"/>
      <c r="M27" s="3"/>
      <c r="N27" s="3"/>
      <c r="O27" s="3"/>
      <c r="P27" s="3">
        <f>(P24+$E$3)-(P25+O26)</f>
        <v>0.99999999999999467</v>
      </c>
      <c r="Q27" s="3"/>
      <c r="R27" s="3"/>
      <c r="X27" s="56" t="s">
        <v>169</v>
      </c>
      <c r="Y27" s="56"/>
      <c r="Z27" s="56"/>
      <c r="AA27" s="56"/>
      <c r="AB27" s="3"/>
      <c r="AC27" s="3"/>
      <c r="AD27" s="3"/>
      <c r="AE27" s="3"/>
      <c r="AF27" s="3">
        <f>(AF24+$AA$3)-(AF25+AE26)</f>
        <v>0.80000000000000249</v>
      </c>
      <c r="AG27" s="3"/>
      <c r="AH27" s="20"/>
      <c r="AI27" s="3"/>
      <c r="AJ27" s="3"/>
      <c r="AK27" s="3">
        <f>(AK24+$AA$3)-(AK25+AJ26)</f>
        <v>1.700000000000002</v>
      </c>
      <c r="AL27" s="3"/>
      <c r="AM27" s="3"/>
      <c r="AN27" s="3"/>
      <c r="AT27" s="56" t="s">
        <v>169</v>
      </c>
      <c r="AU27" s="56"/>
      <c r="AV27" s="56"/>
      <c r="AW27" s="56"/>
      <c r="AX27" s="3"/>
      <c r="AY27" s="3">
        <f>(AY24+$AW$3)-(AY25+AX26)</f>
        <v>3.9000000000000075</v>
      </c>
      <c r="AZ27" s="3"/>
      <c r="BA27" s="3"/>
      <c r="BB27" s="3"/>
      <c r="BC27" s="3">
        <f>(BC24+$AW$3)-(BC25+BB26)</f>
        <v>2.9000000000000101</v>
      </c>
      <c r="BD27" s="20"/>
      <c r="BE27" s="3"/>
      <c r="BF27" s="3"/>
      <c r="BG27" s="3">
        <f>(BG24+$AW$3)-(BG25+BF26)</f>
        <v>1.2000000000000135</v>
      </c>
      <c r="BH27" s="3"/>
      <c r="BI27" s="3"/>
      <c r="BJ27" s="3"/>
    </row>
    <row r="28" spans="2:63" x14ac:dyDescent="0.2">
      <c r="B28" s="56" t="s">
        <v>170</v>
      </c>
      <c r="C28" s="56"/>
      <c r="D28" s="56"/>
      <c r="E28" s="56"/>
      <c r="F28" s="20"/>
      <c r="G28" s="20"/>
      <c r="H28" s="20"/>
      <c r="I28" s="20"/>
      <c r="J28" s="20"/>
      <c r="K28" s="20">
        <f>J29</f>
        <v>18</v>
      </c>
      <c r="L28" s="20"/>
      <c r="M28" s="20"/>
      <c r="N28" s="20"/>
      <c r="O28" s="20"/>
      <c r="P28" s="20">
        <f>O29</f>
        <v>18</v>
      </c>
      <c r="Q28" s="20"/>
      <c r="R28" s="20"/>
      <c r="X28" s="56" t="s">
        <v>170</v>
      </c>
      <c r="Y28" s="56"/>
      <c r="Z28" s="56"/>
      <c r="AA28" s="56"/>
      <c r="AB28" s="20"/>
      <c r="AC28" s="20"/>
      <c r="AD28" s="20"/>
      <c r="AE28" s="20"/>
      <c r="AF28" s="20">
        <f>AE29</f>
        <v>20</v>
      </c>
      <c r="AG28" s="20"/>
      <c r="AH28" s="20"/>
      <c r="AI28" s="20"/>
      <c r="AJ28" s="20"/>
      <c r="AK28" s="20">
        <f>AJ29</f>
        <v>20</v>
      </c>
      <c r="AL28" s="20"/>
      <c r="AM28" s="20"/>
      <c r="AN28" s="20"/>
      <c r="AT28" s="56" t="s">
        <v>170</v>
      </c>
      <c r="AU28" s="56"/>
      <c r="AV28" s="56"/>
      <c r="AW28" s="56"/>
      <c r="AX28" s="20"/>
      <c r="AY28" s="20">
        <f>AX29</f>
        <v>22</v>
      </c>
      <c r="AZ28" s="20"/>
      <c r="BA28" s="20"/>
      <c r="BB28" s="20"/>
      <c r="BC28" s="20">
        <f>BB29</f>
        <v>22</v>
      </c>
      <c r="BD28" s="20"/>
      <c r="BE28" s="20"/>
      <c r="BF28" s="20"/>
      <c r="BG28" s="20">
        <f>BF29</f>
        <v>22</v>
      </c>
      <c r="BH28" s="20"/>
      <c r="BI28" s="20"/>
      <c r="BJ28" s="20"/>
    </row>
    <row r="29" spans="2:63" x14ac:dyDescent="0.2">
      <c r="B29" s="56" t="s">
        <v>171</v>
      </c>
      <c r="C29" s="56"/>
      <c r="D29" s="56"/>
      <c r="E29" s="56"/>
      <c r="F29" s="3"/>
      <c r="G29" s="3"/>
      <c r="H29" s="3"/>
      <c r="I29" s="3"/>
      <c r="J29" s="3">
        <f>G19</f>
        <v>18</v>
      </c>
      <c r="K29" s="3"/>
      <c r="L29" s="3"/>
      <c r="M29" s="3"/>
      <c r="N29" s="3"/>
      <c r="O29" s="3">
        <f>J29</f>
        <v>18</v>
      </c>
      <c r="P29" s="3"/>
      <c r="Q29" s="3"/>
      <c r="R29" s="3"/>
      <c r="X29" s="56" t="s">
        <v>171</v>
      </c>
      <c r="Y29" s="56"/>
      <c r="Z29" s="56"/>
      <c r="AA29" s="56"/>
      <c r="AB29" s="3"/>
      <c r="AC29" s="3"/>
      <c r="AD29" s="3"/>
      <c r="AE29" s="3">
        <f>AD19</f>
        <v>20</v>
      </c>
      <c r="AF29" s="3"/>
      <c r="AG29" s="3"/>
      <c r="AH29" s="3"/>
      <c r="AI29" s="3"/>
      <c r="AJ29" s="3">
        <f>AE29</f>
        <v>20</v>
      </c>
      <c r="AK29" s="3"/>
      <c r="AL29" s="3"/>
      <c r="AM29" s="3"/>
      <c r="AN29" s="3"/>
      <c r="AT29" s="56" t="s">
        <v>171</v>
      </c>
      <c r="AU29" s="56"/>
      <c r="AV29" s="56"/>
      <c r="AW29" s="56"/>
      <c r="AX29" s="3">
        <f>AX19</f>
        <v>22</v>
      </c>
      <c r="AY29" s="3"/>
      <c r="AZ29" s="3"/>
      <c r="BA29" s="3"/>
      <c r="BB29" s="3">
        <f>AX29</f>
        <v>22</v>
      </c>
      <c r="BC29" s="3"/>
      <c r="BD29" s="3"/>
      <c r="BE29" s="3"/>
      <c r="BF29" s="3">
        <f>BB29</f>
        <v>22</v>
      </c>
      <c r="BG29" s="3"/>
      <c r="BH29" s="3"/>
      <c r="BI29" s="3"/>
      <c r="BJ29" s="3"/>
    </row>
    <row r="30" spans="2:63" x14ac:dyDescent="0.2">
      <c r="B30" s="50"/>
      <c r="C30" s="50"/>
      <c r="D30" s="50"/>
      <c r="E30" s="50"/>
      <c r="F30" s="50" t="s">
        <v>158</v>
      </c>
      <c r="G30" s="50" t="s">
        <v>22</v>
      </c>
      <c r="H30" s="50"/>
      <c r="I30" s="50"/>
      <c r="J30" s="50"/>
      <c r="K30" s="50" t="s">
        <v>23</v>
      </c>
      <c r="L30" s="50"/>
      <c r="M30" s="50"/>
      <c r="N30" s="50"/>
      <c r="O30" s="50" t="s">
        <v>24</v>
      </c>
      <c r="P30" s="50"/>
      <c r="Q30" s="50"/>
      <c r="R30" s="50"/>
      <c r="X30" s="50"/>
      <c r="Y30" s="50"/>
      <c r="Z30" s="50"/>
      <c r="AA30" s="50"/>
      <c r="AB30" s="50" t="s">
        <v>158</v>
      </c>
      <c r="AC30" s="50" t="s">
        <v>22</v>
      </c>
      <c r="AD30" s="50"/>
      <c r="AE30" s="50"/>
      <c r="AF30" s="50"/>
      <c r="AG30" s="50" t="s">
        <v>23</v>
      </c>
      <c r="AH30" s="50"/>
      <c r="AI30" s="50"/>
      <c r="AJ30" s="50"/>
      <c r="AK30" s="50" t="s">
        <v>24</v>
      </c>
      <c r="AL30" s="50"/>
      <c r="AM30" s="50"/>
      <c r="AN30" s="50"/>
      <c r="AT30" s="50"/>
      <c r="AU30" s="50"/>
      <c r="AV30" s="50"/>
      <c r="AW30" s="50"/>
      <c r="AX30" s="50" t="s">
        <v>158</v>
      </c>
      <c r="AY30" s="50" t="s">
        <v>22</v>
      </c>
      <c r="AZ30" s="50"/>
      <c r="BA30" s="50"/>
      <c r="BB30" s="50"/>
      <c r="BC30" s="50" t="s">
        <v>23</v>
      </c>
      <c r="BD30" s="50"/>
      <c r="BE30" s="50"/>
      <c r="BF30" s="50"/>
      <c r="BG30" s="50" t="s">
        <v>24</v>
      </c>
      <c r="BH30" s="50"/>
      <c r="BI30" s="50"/>
      <c r="BJ30" s="50"/>
    </row>
    <row r="31" spans="2:63" x14ac:dyDescent="0.2">
      <c r="B31" s="54"/>
      <c r="C31" s="54"/>
      <c r="D31" s="54"/>
      <c r="E31" s="54"/>
      <c r="F31" s="54"/>
      <c r="G31" s="13">
        <v>37</v>
      </c>
      <c r="H31" s="13">
        <v>38</v>
      </c>
      <c r="I31" s="13">
        <v>39</v>
      </c>
      <c r="J31" s="13">
        <v>40</v>
      </c>
      <c r="K31" s="13">
        <v>41</v>
      </c>
      <c r="L31" s="13">
        <v>42</v>
      </c>
      <c r="M31" s="13">
        <v>43</v>
      </c>
      <c r="N31" s="13">
        <v>44</v>
      </c>
      <c r="O31" s="13">
        <v>45</v>
      </c>
      <c r="P31" s="13">
        <v>46</v>
      </c>
      <c r="Q31" s="13">
        <v>47</v>
      </c>
      <c r="R31" s="13">
        <v>48</v>
      </c>
      <c r="X31" s="54"/>
      <c r="Y31" s="54"/>
      <c r="Z31" s="54"/>
      <c r="AA31" s="54"/>
      <c r="AB31" s="54"/>
      <c r="AC31" s="13">
        <v>37</v>
      </c>
      <c r="AD31" s="13">
        <v>38</v>
      </c>
      <c r="AE31" s="13">
        <v>39</v>
      </c>
      <c r="AF31" s="13">
        <v>40</v>
      </c>
      <c r="AG31" s="13">
        <v>41</v>
      </c>
      <c r="AH31" s="13">
        <v>42</v>
      </c>
      <c r="AI31" s="13">
        <v>43</v>
      </c>
      <c r="AJ31" s="13">
        <v>44</v>
      </c>
      <c r="AK31" s="13">
        <v>45</v>
      </c>
      <c r="AL31" s="13">
        <v>46</v>
      </c>
      <c r="AM31" s="13">
        <v>47</v>
      </c>
      <c r="AN31" s="13">
        <v>48</v>
      </c>
      <c r="AT31" s="54"/>
      <c r="AU31" s="54"/>
      <c r="AV31" s="54"/>
      <c r="AW31" s="54"/>
      <c r="AX31" s="54"/>
      <c r="AY31" s="13">
        <v>37</v>
      </c>
      <c r="AZ31" s="13">
        <v>38</v>
      </c>
      <c r="BA31" s="13">
        <v>39</v>
      </c>
      <c r="BB31" s="13">
        <v>40</v>
      </c>
      <c r="BC31" s="13">
        <v>41</v>
      </c>
      <c r="BD31" s="13">
        <v>42</v>
      </c>
      <c r="BE31" s="13">
        <v>43</v>
      </c>
      <c r="BF31" s="13">
        <v>44</v>
      </c>
      <c r="BG31" s="13">
        <v>45</v>
      </c>
      <c r="BH31" s="13">
        <v>46</v>
      </c>
      <c r="BI31" s="13">
        <v>47</v>
      </c>
      <c r="BJ31" s="13">
        <v>48</v>
      </c>
    </row>
    <row r="32" spans="2:63" x14ac:dyDescent="0.2">
      <c r="B32" s="56" t="s">
        <v>166</v>
      </c>
      <c r="C32" s="56"/>
      <c r="D32" s="56"/>
      <c r="E32" s="56"/>
      <c r="F32" s="3"/>
      <c r="G32" s="3">
        <v>3.8</v>
      </c>
      <c r="H32" s="3">
        <v>3.8</v>
      </c>
      <c r="I32" s="3">
        <v>3.8</v>
      </c>
      <c r="J32" s="3">
        <v>3.8</v>
      </c>
      <c r="K32" s="60">
        <v>3.9</v>
      </c>
      <c r="L32" s="60">
        <v>3.9</v>
      </c>
      <c r="M32" s="60">
        <v>3.9</v>
      </c>
      <c r="N32" s="60">
        <v>3.9</v>
      </c>
      <c r="O32" s="3">
        <v>4</v>
      </c>
      <c r="P32" s="3">
        <v>4</v>
      </c>
      <c r="Q32" s="3">
        <v>4</v>
      </c>
      <c r="R32" s="3">
        <v>4</v>
      </c>
      <c r="X32" s="56" t="s">
        <v>166</v>
      </c>
      <c r="Y32" s="56"/>
      <c r="Z32" s="56"/>
      <c r="AA32" s="56"/>
      <c r="AB32" s="3"/>
      <c r="AC32" s="3">
        <v>4</v>
      </c>
      <c r="AD32" s="3">
        <v>4</v>
      </c>
      <c r="AE32" s="3">
        <v>4</v>
      </c>
      <c r="AF32" s="3">
        <v>4</v>
      </c>
      <c r="AG32" s="60">
        <v>3.9</v>
      </c>
      <c r="AH32" s="60">
        <v>3.9</v>
      </c>
      <c r="AI32" s="60">
        <v>3.9</v>
      </c>
      <c r="AJ32" s="60">
        <v>3.9</v>
      </c>
      <c r="AK32" s="3">
        <v>3.8</v>
      </c>
      <c r="AL32" s="3">
        <v>3.8</v>
      </c>
      <c r="AM32" s="3">
        <v>3.8</v>
      </c>
      <c r="AN32" s="3">
        <v>3.8</v>
      </c>
      <c r="AT32" s="56" t="s">
        <v>166</v>
      </c>
      <c r="AU32" s="56"/>
      <c r="AV32" s="56"/>
      <c r="AW32" s="56"/>
      <c r="AX32" s="3"/>
      <c r="AY32" s="3">
        <v>4.9000000000000004</v>
      </c>
      <c r="AZ32" s="3">
        <v>4.9000000000000004</v>
      </c>
      <c r="BA32" s="3">
        <v>4.9000000000000004</v>
      </c>
      <c r="BB32" s="3">
        <v>4.9000000000000004</v>
      </c>
      <c r="BC32" s="60">
        <v>4.7</v>
      </c>
      <c r="BD32" s="60">
        <v>4.7</v>
      </c>
      <c r="BE32" s="60">
        <v>4.7</v>
      </c>
      <c r="BF32" s="60">
        <v>4.7</v>
      </c>
      <c r="BG32" s="3">
        <v>4.5999999999999996</v>
      </c>
      <c r="BH32" s="3">
        <v>4.5999999999999996</v>
      </c>
      <c r="BI32" s="3">
        <v>4.5999999999999996</v>
      </c>
      <c r="BJ32" s="3">
        <v>4.5999999999999996</v>
      </c>
    </row>
    <row r="33" spans="2:64" x14ac:dyDescent="0.2">
      <c r="B33" s="56" t="s">
        <v>167</v>
      </c>
      <c r="C33" s="56"/>
      <c r="D33" s="56"/>
      <c r="E33" s="56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X33" s="56" t="s">
        <v>167</v>
      </c>
      <c r="Y33" s="56"/>
      <c r="Z33" s="56"/>
      <c r="AA33" s="56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T33" s="56" t="s">
        <v>167</v>
      </c>
      <c r="AU33" s="56"/>
      <c r="AV33" s="56"/>
      <c r="AW33" s="56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</row>
    <row r="34" spans="2:64" x14ac:dyDescent="0.2">
      <c r="B34" s="57" t="s">
        <v>168</v>
      </c>
      <c r="C34" s="57"/>
      <c r="D34" s="57"/>
      <c r="E34" s="57"/>
      <c r="F34" s="3">
        <f>R26</f>
        <v>11.600000000000009</v>
      </c>
      <c r="G34" s="3">
        <f>F34-G32</f>
        <v>7.8000000000000087</v>
      </c>
      <c r="H34" s="20">
        <f>(H36+G34)-H32</f>
        <v>4.0000000000000089</v>
      </c>
      <c r="I34" s="20">
        <f>(I36+H34)-I32</f>
        <v>18.200000000000006</v>
      </c>
      <c r="J34" s="20">
        <f>(J36+I34)-J32</f>
        <v>14.400000000000006</v>
      </c>
      <c r="K34" s="3">
        <f t="shared" ref="K34:M34" si="19">J34-K32</f>
        <v>10.500000000000005</v>
      </c>
      <c r="L34" s="3">
        <f t="shared" si="19"/>
        <v>6.600000000000005</v>
      </c>
      <c r="M34" s="3">
        <f t="shared" si="19"/>
        <v>2.7000000000000051</v>
      </c>
      <c r="N34" s="20">
        <f>(N36+M34)-N32</f>
        <v>16.800000000000008</v>
      </c>
      <c r="O34" s="20">
        <f t="shared" ref="O34:P34" si="20">N34-O32</f>
        <v>12.800000000000008</v>
      </c>
      <c r="P34" s="3">
        <f t="shared" si="20"/>
        <v>8.8000000000000078</v>
      </c>
      <c r="Q34" s="20">
        <f>(Q36+P34)-Q32</f>
        <v>4.8000000000000078</v>
      </c>
      <c r="R34" s="20">
        <f>(R36+Q34)-R32</f>
        <v>18.800000000000008</v>
      </c>
      <c r="S34" s="1">
        <f>SUM(G34:R34)</f>
        <v>126.2000000000001</v>
      </c>
      <c r="X34" s="57" t="s">
        <v>168</v>
      </c>
      <c r="Y34" s="57"/>
      <c r="Z34" s="57"/>
      <c r="AA34" s="57"/>
      <c r="AB34" s="3">
        <f>AN26</f>
        <v>7.9999999999999964</v>
      </c>
      <c r="AC34" s="3">
        <f>AB34-AC32</f>
        <v>3.9999999999999964</v>
      </c>
      <c r="AD34" s="20">
        <f>(AD36+AC34)-AD32</f>
        <v>19.999999999999996</v>
      </c>
      <c r="AE34" s="20">
        <f>(AE36+AD34)-AE32</f>
        <v>15.999999999999996</v>
      </c>
      <c r="AF34" s="20">
        <f>(AF36+AE34)-AF32</f>
        <v>11.999999999999996</v>
      </c>
      <c r="AG34" s="3">
        <f t="shared" ref="AG34:AH34" si="21">AF34-AG32</f>
        <v>8.0999999999999961</v>
      </c>
      <c r="AH34" s="3">
        <f t="shared" si="21"/>
        <v>4.1999999999999957</v>
      </c>
      <c r="AI34" s="20">
        <f>(AI36+AH34)-AI32</f>
        <v>20.299999999999997</v>
      </c>
      <c r="AJ34" s="20">
        <f>(AJ36+AI34)-AJ32</f>
        <v>16.399999999999999</v>
      </c>
      <c r="AK34" s="20">
        <f t="shared" ref="AK34:AL34" si="22">AJ34-AK32</f>
        <v>12.599999999999998</v>
      </c>
      <c r="AL34" s="3">
        <f t="shared" si="22"/>
        <v>8.7999999999999972</v>
      </c>
      <c r="AM34" s="20">
        <f>(AM36+AL34)-AM32</f>
        <v>4.9999999999999973</v>
      </c>
      <c r="AN34" s="20">
        <f>(AN36+AM34)-AN32</f>
        <v>21.199999999999996</v>
      </c>
      <c r="AO34" s="1">
        <f>SUM(AC34:AN34)</f>
        <v>148.59999999999997</v>
      </c>
      <c r="AT34" s="57" t="s">
        <v>168</v>
      </c>
      <c r="AU34" s="57"/>
      <c r="AV34" s="57"/>
      <c r="AW34" s="57"/>
      <c r="AX34" s="3">
        <f>BJ26</f>
        <v>8.7999999999999865</v>
      </c>
      <c r="AY34" s="3">
        <f>AX34-AY32</f>
        <v>3.8999999999999861</v>
      </c>
      <c r="AZ34" s="20">
        <f>(AZ36+AY34)-AZ32</f>
        <v>20.999999999999986</v>
      </c>
      <c r="BA34" s="20">
        <f>(BA36+AZ34)-BA32</f>
        <v>16.099999999999987</v>
      </c>
      <c r="BB34" s="20">
        <f>(BB36+BA34)-BB32</f>
        <v>11.199999999999987</v>
      </c>
      <c r="BC34" s="3">
        <f t="shared" ref="BC34" si="23">BB34-BC32</f>
        <v>6.4999999999999867</v>
      </c>
      <c r="BD34" s="20">
        <f>(BD36+BC34)-BD32</f>
        <v>23.799999999999986</v>
      </c>
      <c r="BE34" s="20">
        <f>(BE36+BD34)-BE32</f>
        <v>19.099999999999987</v>
      </c>
      <c r="BF34" s="20">
        <f>(BF36+BE34)-BF32</f>
        <v>14.399999999999988</v>
      </c>
      <c r="BG34" s="20">
        <f t="shared" ref="BG34:BH34" si="24">BF34-BG32</f>
        <v>9.7999999999999883</v>
      </c>
      <c r="BH34" s="3">
        <f t="shared" si="24"/>
        <v>5.1999999999999886</v>
      </c>
      <c r="BI34" s="20">
        <f>(BI36+BH34)-BI32</f>
        <v>22.599999999999987</v>
      </c>
      <c r="BJ34" s="20">
        <f>(BJ36+BI34)-BJ32</f>
        <v>17.999999999999986</v>
      </c>
      <c r="BK34" s="1">
        <f>SUM(AY34:BJ34)</f>
        <v>171.59999999999985</v>
      </c>
    </row>
    <row r="35" spans="2:64" x14ac:dyDescent="0.2">
      <c r="B35" s="56" t="s">
        <v>169</v>
      </c>
      <c r="C35" s="56"/>
      <c r="D35" s="56"/>
      <c r="E35" s="56"/>
      <c r="F35" s="20"/>
      <c r="G35" s="20"/>
      <c r="H35" s="3"/>
      <c r="I35" s="3">
        <f>(I32+$E$3)-(I33+H34)</f>
        <v>1.7999999999999909</v>
      </c>
      <c r="J35" s="3"/>
      <c r="K35" s="20"/>
      <c r="L35" s="20"/>
      <c r="M35" s="20"/>
      <c r="N35" s="3">
        <f>(N32+$E$3)-(N33+M34)</f>
        <v>3.1999999999999953</v>
      </c>
      <c r="O35" s="3"/>
      <c r="P35" s="20"/>
      <c r="Q35" s="3"/>
      <c r="R35" s="3">
        <f>(R32+$E$3)-(R33+Q34)</f>
        <v>1.1999999999999922</v>
      </c>
      <c r="S35" s="1">
        <f>SUM(S8:S34)</f>
        <v>538.00000000000023</v>
      </c>
      <c r="X35" s="56" t="s">
        <v>169</v>
      </c>
      <c r="Y35" s="56"/>
      <c r="Z35" s="56"/>
      <c r="AA35" s="56"/>
      <c r="AB35" s="20"/>
      <c r="AC35" s="20"/>
      <c r="AD35" s="3">
        <f>(AD32+$AA$3)-(AD33+AC34)</f>
        <v>2.0000000000000036</v>
      </c>
      <c r="AE35" s="3"/>
      <c r="AF35" s="3"/>
      <c r="AG35" s="20"/>
      <c r="AH35" s="20"/>
      <c r="AI35" s="3">
        <f>(AI32+$AA$3)-(AI33+AH34)</f>
        <v>1.7000000000000046</v>
      </c>
      <c r="AJ35" s="3"/>
      <c r="AK35" s="3"/>
      <c r="AL35" s="20"/>
      <c r="AM35" s="3"/>
      <c r="AN35" s="3">
        <f>(AN32+$AA$3)-(AN33+AM34)</f>
        <v>0.80000000000000249</v>
      </c>
      <c r="AO35" s="1">
        <f>SUM(AO8:AO34)</f>
        <v>595.59999999999991</v>
      </c>
      <c r="AT35" s="56" t="s">
        <v>169</v>
      </c>
      <c r="AU35" s="56"/>
      <c r="AV35" s="56"/>
      <c r="AW35" s="56"/>
      <c r="AX35" s="20"/>
      <c r="AY35" s="20"/>
      <c r="AZ35" s="3">
        <f>(AZ32+$AW$3)-(AZ33+AY34)</f>
        <v>4.0000000000000142</v>
      </c>
      <c r="BA35" s="3"/>
      <c r="BB35" s="3"/>
      <c r="BC35" s="20"/>
      <c r="BD35" s="3">
        <f>(BD32+$AW$3)-(BD33+BC34)</f>
        <v>1.2000000000000135</v>
      </c>
      <c r="BE35" s="3"/>
      <c r="BF35" s="3"/>
      <c r="BG35" s="3"/>
      <c r="BH35" s="20"/>
      <c r="BI35" s="3">
        <f>(BI32+$AW$3)-(BI33+BH34)</f>
        <v>2.400000000000011</v>
      </c>
      <c r="BJ35" s="3"/>
      <c r="BK35" s="1">
        <f>SUM(BK8:BK34)</f>
        <v>654.7999999999995</v>
      </c>
    </row>
    <row r="36" spans="2:64" x14ac:dyDescent="0.2">
      <c r="B36" s="56" t="s">
        <v>170</v>
      </c>
      <c r="C36" s="56"/>
      <c r="D36" s="56"/>
      <c r="E36" s="56"/>
      <c r="F36" s="20"/>
      <c r="G36" s="20"/>
      <c r="H36" s="20"/>
      <c r="I36" s="20">
        <f>H37</f>
        <v>18</v>
      </c>
      <c r="J36" s="20"/>
      <c r="K36" s="20"/>
      <c r="L36" s="20"/>
      <c r="M36" s="20"/>
      <c r="N36" s="20">
        <f>M37</f>
        <v>18</v>
      </c>
      <c r="O36" s="20"/>
      <c r="P36" s="20"/>
      <c r="Q36" s="20"/>
      <c r="R36" s="20">
        <f>Q37</f>
        <v>18</v>
      </c>
      <c r="S36" s="34">
        <f>S35*13200</f>
        <v>7101600.0000000028</v>
      </c>
      <c r="T36" s="1" t="s">
        <v>172</v>
      </c>
      <c r="X36" s="56" t="s">
        <v>170</v>
      </c>
      <c r="Y36" s="56"/>
      <c r="Z36" s="56"/>
      <c r="AA36" s="56"/>
      <c r="AB36" s="20"/>
      <c r="AC36" s="20"/>
      <c r="AD36" s="20">
        <f>AC37</f>
        <v>20</v>
      </c>
      <c r="AE36" s="20"/>
      <c r="AF36" s="20"/>
      <c r="AG36" s="20"/>
      <c r="AH36" s="20"/>
      <c r="AI36" s="20">
        <f>AH37</f>
        <v>20</v>
      </c>
      <c r="AJ36" s="20"/>
      <c r="AK36" s="20"/>
      <c r="AL36" s="20"/>
      <c r="AM36" s="20"/>
      <c r="AN36" s="20">
        <f>AI36</f>
        <v>20</v>
      </c>
      <c r="AO36" s="34">
        <f>AO35*13200</f>
        <v>7861919.9999999991</v>
      </c>
      <c r="AP36" s="1" t="s">
        <v>172</v>
      </c>
      <c r="AT36" s="56" t="s">
        <v>170</v>
      </c>
      <c r="AU36" s="56"/>
      <c r="AV36" s="56"/>
      <c r="AW36" s="56"/>
      <c r="AX36" s="20"/>
      <c r="AY36" s="20"/>
      <c r="AZ36" s="20">
        <f>AY37</f>
        <v>22</v>
      </c>
      <c r="BA36" s="20"/>
      <c r="BB36" s="20"/>
      <c r="BC36" s="20"/>
      <c r="BD36" s="20">
        <f>BC37</f>
        <v>22</v>
      </c>
      <c r="BE36" s="20"/>
      <c r="BF36" s="20"/>
      <c r="BG36" s="20"/>
      <c r="BH36" s="20"/>
      <c r="BI36" s="20">
        <f>BH37</f>
        <v>22</v>
      </c>
      <c r="BJ36" s="20"/>
      <c r="BK36" s="34">
        <f>BK35*13200</f>
        <v>8643359.9999999925</v>
      </c>
      <c r="BL36" s="1" t="s">
        <v>172</v>
      </c>
    </row>
    <row r="37" spans="2:64" x14ac:dyDescent="0.2">
      <c r="B37" s="56" t="s">
        <v>171</v>
      </c>
      <c r="C37" s="56"/>
      <c r="D37" s="56"/>
      <c r="E37" s="56"/>
      <c r="F37" s="13"/>
      <c r="G37" s="13"/>
      <c r="H37" s="13">
        <f>C22</f>
        <v>18</v>
      </c>
      <c r="I37" s="13"/>
      <c r="J37" s="13"/>
      <c r="K37" s="13"/>
      <c r="L37" s="13"/>
      <c r="M37" s="13">
        <f>H37</f>
        <v>18</v>
      </c>
      <c r="N37" s="13"/>
      <c r="O37" s="13"/>
      <c r="P37" s="13"/>
      <c r="Q37" s="13">
        <f>M37</f>
        <v>18</v>
      </c>
      <c r="R37" s="13"/>
      <c r="S37" s="34">
        <f>10*150000</f>
        <v>1500000</v>
      </c>
      <c r="T37" s="1" t="s">
        <v>173</v>
      </c>
      <c r="X37" s="56" t="s">
        <v>171</v>
      </c>
      <c r="Y37" s="56"/>
      <c r="Z37" s="56"/>
      <c r="AA37" s="56"/>
      <c r="AB37" s="13"/>
      <c r="AC37" s="13">
        <f>AE29</f>
        <v>20</v>
      </c>
      <c r="AD37" s="13"/>
      <c r="AE37" s="13"/>
      <c r="AF37" s="13"/>
      <c r="AG37" s="13"/>
      <c r="AH37" s="13">
        <f>AC37</f>
        <v>20</v>
      </c>
      <c r="AI37" s="13"/>
      <c r="AJ37" s="13"/>
      <c r="AK37" s="13"/>
      <c r="AL37" s="13"/>
      <c r="AM37" s="13">
        <f>AH37</f>
        <v>20</v>
      </c>
      <c r="AN37" s="13"/>
      <c r="AO37" s="34">
        <f>11*150000</f>
        <v>1650000</v>
      </c>
      <c r="AP37" s="1" t="s">
        <v>173</v>
      </c>
      <c r="AT37" s="56" t="s">
        <v>171</v>
      </c>
      <c r="AU37" s="56"/>
      <c r="AV37" s="56"/>
      <c r="AW37" s="56"/>
      <c r="AX37" s="13"/>
      <c r="AY37" s="13">
        <f>AX29</f>
        <v>22</v>
      </c>
      <c r="AZ37" s="13"/>
      <c r="BA37" s="13"/>
      <c r="BB37" s="13"/>
      <c r="BC37" s="13">
        <f>AY37</f>
        <v>22</v>
      </c>
      <c r="BD37" s="13"/>
      <c r="BE37" s="13"/>
      <c r="BF37" s="13"/>
      <c r="BG37" s="13"/>
      <c r="BH37" s="13">
        <f>BC37</f>
        <v>22</v>
      </c>
      <c r="BI37" s="13"/>
      <c r="BJ37" s="13"/>
      <c r="BK37" s="34">
        <f>12*150000</f>
        <v>1800000</v>
      </c>
      <c r="BL37" s="1" t="s">
        <v>173</v>
      </c>
    </row>
    <row r="41" spans="2:64" x14ac:dyDescent="0.2">
      <c r="B41" s="51" t="s">
        <v>174</v>
      </c>
      <c r="C41" s="50" t="s">
        <v>160</v>
      </c>
      <c r="D41" s="50"/>
      <c r="E41" s="51">
        <v>1</v>
      </c>
      <c r="F41" s="50" t="s">
        <v>158</v>
      </c>
      <c r="G41" s="50" t="s">
        <v>2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X41" s="51" t="s">
        <v>175</v>
      </c>
      <c r="Y41" s="50" t="s">
        <v>160</v>
      </c>
      <c r="Z41" s="50"/>
      <c r="AA41" s="51">
        <v>3</v>
      </c>
      <c r="AB41" s="50" t="s">
        <v>158</v>
      </c>
      <c r="AC41" s="50" t="s">
        <v>2</v>
      </c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T41" s="51" t="s">
        <v>176</v>
      </c>
      <c r="AU41" s="50" t="s">
        <v>160</v>
      </c>
      <c r="AV41" s="50"/>
      <c r="AW41" s="51">
        <v>1</v>
      </c>
      <c r="AX41" s="50" t="s">
        <v>158</v>
      </c>
      <c r="AY41" s="50" t="s">
        <v>2</v>
      </c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</row>
    <row r="42" spans="2:64" x14ac:dyDescent="0.2">
      <c r="B42" s="53" t="s">
        <v>164</v>
      </c>
      <c r="C42" s="52">
        <v>24</v>
      </c>
      <c r="D42" s="53" t="s">
        <v>165</v>
      </c>
      <c r="E42" s="52">
        <v>1</v>
      </c>
      <c r="F42" s="52"/>
      <c r="G42" s="52" t="s">
        <v>11</v>
      </c>
      <c r="H42" s="52"/>
      <c r="I42" s="52"/>
      <c r="J42" s="52"/>
      <c r="K42" s="52" t="s">
        <v>14</v>
      </c>
      <c r="L42" s="52"/>
      <c r="M42" s="52"/>
      <c r="N42" s="52"/>
      <c r="O42" s="52" t="s">
        <v>15</v>
      </c>
      <c r="P42" s="52"/>
      <c r="Q42" s="52"/>
      <c r="R42" s="52"/>
      <c r="X42" s="53" t="s">
        <v>164</v>
      </c>
      <c r="Y42" s="52">
        <v>24</v>
      </c>
      <c r="Z42" s="53" t="s">
        <v>165</v>
      </c>
      <c r="AA42" s="52">
        <v>1</v>
      </c>
      <c r="AB42" s="52"/>
      <c r="AC42" s="52" t="s">
        <v>11</v>
      </c>
      <c r="AD42" s="52"/>
      <c r="AE42" s="52"/>
      <c r="AF42" s="52"/>
      <c r="AG42" s="52" t="s">
        <v>14</v>
      </c>
      <c r="AH42" s="52"/>
      <c r="AI42" s="52"/>
      <c r="AJ42" s="52"/>
      <c r="AK42" s="52" t="s">
        <v>15</v>
      </c>
      <c r="AL42" s="52"/>
      <c r="AM42" s="52"/>
      <c r="AN42" s="52"/>
      <c r="AT42" s="53" t="s">
        <v>164</v>
      </c>
      <c r="AU42" s="52">
        <v>28</v>
      </c>
      <c r="AV42" s="53" t="s">
        <v>165</v>
      </c>
      <c r="AW42" s="52">
        <v>1</v>
      </c>
      <c r="AX42" s="52"/>
      <c r="AY42" s="52" t="s">
        <v>11</v>
      </c>
      <c r="AZ42" s="52"/>
      <c r="BA42" s="52"/>
      <c r="BB42" s="52"/>
      <c r="BC42" s="52" t="s">
        <v>14</v>
      </c>
      <c r="BD42" s="52"/>
      <c r="BE42" s="52"/>
      <c r="BF42" s="52"/>
      <c r="BG42" s="52" t="s">
        <v>15</v>
      </c>
      <c r="BH42" s="52"/>
      <c r="BI42" s="52"/>
      <c r="BJ42" s="52"/>
    </row>
    <row r="43" spans="2:64" x14ac:dyDescent="0.2">
      <c r="B43" s="55"/>
      <c r="C43" s="54"/>
      <c r="D43" s="55"/>
      <c r="E43" s="54"/>
      <c r="F43" s="54"/>
      <c r="G43" s="13">
        <v>1</v>
      </c>
      <c r="H43" s="13">
        <v>2</v>
      </c>
      <c r="I43" s="13">
        <v>3</v>
      </c>
      <c r="J43" s="13">
        <v>4</v>
      </c>
      <c r="K43" s="13">
        <v>5</v>
      </c>
      <c r="L43" s="13">
        <v>6</v>
      </c>
      <c r="M43" s="13">
        <v>7</v>
      </c>
      <c r="N43" s="13">
        <v>8</v>
      </c>
      <c r="O43" s="13">
        <v>9</v>
      </c>
      <c r="P43" s="13">
        <v>10</v>
      </c>
      <c r="Q43" s="13">
        <v>11</v>
      </c>
      <c r="R43" s="13">
        <v>12</v>
      </c>
      <c r="X43" s="55"/>
      <c r="Y43" s="54"/>
      <c r="Z43" s="55"/>
      <c r="AA43" s="54"/>
      <c r="AB43" s="54"/>
      <c r="AC43" s="13">
        <v>1</v>
      </c>
      <c r="AD43" s="13">
        <v>2</v>
      </c>
      <c r="AE43" s="13">
        <v>3</v>
      </c>
      <c r="AF43" s="13">
        <v>4</v>
      </c>
      <c r="AG43" s="13">
        <v>5</v>
      </c>
      <c r="AH43" s="13">
        <v>6</v>
      </c>
      <c r="AI43" s="13">
        <v>7</v>
      </c>
      <c r="AJ43" s="13">
        <v>8</v>
      </c>
      <c r="AK43" s="13">
        <v>9</v>
      </c>
      <c r="AL43" s="13">
        <v>10</v>
      </c>
      <c r="AM43" s="13">
        <v>11</v>
      </c>
      <c r="AN43" s="13">
        <v>12</v>
      </c>
      <c r="AT43" s="55"/>
      <c r="AU43" s="54"/>
      <c r="AV43" s="55"/>
      <c r="AW43" s="54"/>
      <c r="AX43" s="54"/>
      <c r="AY43" s="13">
        <v>1</v>
      </c>
      <c r="AZ43" s="13">
        <v>2</v>
      </c>
      <c r="BA43" s="13">
        <v>3</v>
      </c>
      <c r="BB43" s="13">
        <v>4</v>
      </c>
      <c r="BC43" s="13">
        <v>5</v>
      </c>
      <c r="BD43" s="13">
        <v>6</v>
      </c>
      <c r="BE43" s="13">
        <v>7</v>
      </c>
      <c r="BF43" s="13">
        <v>8</v>
      </c>
      <c r="BG43" s="13">
        <v>9</v>
      </c>
      <c r="BH43" s="13">
        <v>10</v>
      </c>
      <c r="BI43" s="13">
        <v>11</v>
      </c>
      <c r="BJ43" s="13">
        <v>12</v>
      </c>
    </row>
    <row r="44" spans="2:64" x14ac:dyDescent="0.2">
      <c r="B44" s="56" t="s">
        <v>166</v>
      </c>
      <c r="C44" s="56"/>
      <c r="D44" s="56"/>
      <c r="E44" s="56"/>
      <c r="F44" s="20"/>
      <c r="G44" s="20">
        <v>3.7</v>
      </c>
      <c r="H44" s="20">
        <v>3.7</v>
      </c>
      <c r="I44" s="20">
        <v>3.7</v>
      </c>
      <c r="J44" s="20">
        <v>3.7</v>
      </c>
      <c r="K44" s="20">
        <v>3.8</v>
      </c>
      <c r="L44" s="20">
        <v>3.8</v>
      </c>
      <c r="M44" s="20">
        <v>3.8</v>
      </c>
      <c r="N44" s="20">
        <v>3.8</v>
      </c>
      <c r="O44" s="20">
        <v>3.9</v>
      </c>
      <c r="P44" s="20">
        <v>3.9</v>
      </c>
      <c r="Q44" s="20">
        <v>3.9</v>
      </c>
      <c r="R44" s="20">
        <v>3.9</v>
      </c>
      <c r="X44" s="56" t="s">
        <v>166</v>
      </c>
      <c r="Y44" s="56"/>
      <c r="Z44" s="56"/>
      <c r="AA44" s="56"/>
      <c r="AB44" s="20"/>
      <c r="AC44" s="20">
        <v>4.5</v>
      </c>
      <c r="AD44" s="20">
        <v>4.5</v>
      </c>
      <c r="AE44" s="20">
        <v>4.5</v>
      </c>
      <c r="AF44" s="20">
        <v>4.5</v>
      </c>
      <c r="AG44" s="20">
        <v>4.4000000000000004</v>
      </c>
      <c r="AH44" s="20">
        <v>4.4000000000000004</v>
      </c>
      <c r="AI44" s="20">
        <v>4.4000000000000004</v>
      </c>
      <c r="AJ44" s="20">
        <v>4.4000000000000004</v>
      </c>
      <c r="AK44" s="20">
        <v>4.2</v>
      </c>
      <c r="AL44" s="20">
        <v>4.2</v>
      </c>
      <c r="AM44" s="20">
        <v>4.2</v>
      </c>
      <c r="AN44" s="20">
        <v>4.2</v>
      </c>
      <c r="AT44" s="56" t="s">
        <v>166</v>
      </c>
      <c r="AU44" s="56"/>
      <c r="AV44" s="56"/>
      <c r="AW44" s="56"/>
      <c r="AX44" s="20"/>
      <c r="AY44" s="20">
        <v>5.2</v>
      </c>
      <c r="AZ44" s="20">
        <v>5.2</v>
      </c>
      <c r="BA44" s="20">
        <v>5.2</v>
      </c>
      <c r="BB44" s="20">
        <v>5.2</v>
      </c>
      <c r="BC44" s="20">
        <v>5.3</v>
      </c>
      <c r="BD44" s="20">
        <v>5.3</v>
      </c>
      <c r="BE44" s="20">
        <v>5.3</v>
      </c>
      <c r="BF44" s="20">
        <v>5.3</v>
      </c>
      <c r="BG44" s="20">
        <v>5.3</v>
      </c>
      <c r="BH44" s="20">
        <v>5.3</v>
      </c>
      <c r="BI44" s="20">
        <v>5.3</v>
      </c>
      <c r="BJ44" s="20">
        <v>5.3</v>
      </c>
    </row>
    <row r="45" spans="2:64" x14ac:dyDescent="0.2">
      <c r="B45" s="56" t="s">
        <v>167</v>
      </c>
      <c r="C45" s="56"/>
      <c r="D45" s="56"/>
      <c r="E45" s="56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X45" s="56" t="s">
        <v>167</v>
      </c>
      <c r="Y45" s="56"/>
      <c r="Z45" s="56"/>
      <c r="AA45" s="56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T45" s="56" t="s">
        <v>167</v>
      </c>
      <c r="AU45" s="56"/>
      <c r="AV45" s="56"/>
      <c r="AW45" s="56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</row>
    <row r="46" spans="2:64" x14ac:dyDescent="0.2">
      <c r="B46" s="57" t="s">
        <v>168</v>
      </c>
      <c r="C46" s="57"/>
      <c r="D46" s="57"/>
      <c r="E46" s="57"/>
      <c r="F46" s="20">
        <v>10</v>
      </c>
      <c r="G46" s="20">
        <f>(G48+F46)-G44</f>
        <v>6.3</v>
      </c>
      <c r="H46" s="20">
        <f t="shared" ref="H46" si="25">G46-H44</f>
        <v>2.5999999999999996</v>
      </c>
      <c r="I46" s="20">
        <f>(I48+H46)-I44</f>
        <v>22.900000000000002</v>
      </c>
      <c r="J46" s="20">
        <f>I46-J44</f>
        <v>19.200000000000003</v>
      </c>
      <c r="K46" s="20">
        <f>J46-K44</f>
        <v>15.400000000000002</v>
      </c>
      <c r="L46" s="20">
        <f>K46-L44</f>
        <v>11.600000000000001</v>
      </c>
      <c r="M46" s="20">
        <f t="shared" ref="M46:P46" si="26">L46-M44</f>
        <v>7.8000000000000016</v>
      </c>
      <c r="N46" s="20">
        <f>(N48+M46)-N44</f>
        <v>4.0000000000000018</v>
      </c>
      <c r="O46" s="20">
        <f>(O48+N46)-O44</f>
        <v>24.1</v>
      </c>
      <c r="P46" s="20">
        <f t="shared" si="26"/>
        <v>20.200000000000003</v>
      </c>
      <c r="Q46" s="20">
        <f>(Q48+P46)-Q44</f>
        <v>16.300000000000004</v>
      </c>
      <c r="R46" s="20">
        <f>(R48+Q46)-R44</f>
        <v>12.400000000000004</v>
      </c>
      <c r="S46" s="1">
        <f>SUM(G46:R46)</f>
        <v>162.80000000000004</v>
      </c>
      <c r="X46" s="57" t="s">
        <v>168</v>
      </c>
      <c r="Y46" s="57"/>
      <c r="Z46" s="57"/>
      <c r="AA46" s="57"/>
      <c r="AB46" s="20">
        <v>10</v>
      </c>
      <c r="AC46" s="20">
        <f>(AC48+AB46)-AC44</f>
        <v>5.5</v>
      </c>
      <c r="AD46" s="20">
        <f>(AD48+AC46)-AD44</f>
        <v>25</v>
      </c>
      <c r="AE46" s="20">
        <f>(AE48+AD46)-AE44</f>
        <v>20.5</v>
      </c>
      <c r="AF46" s="20">
        <f>AE46-AF44</f>
        <v>16</v>
      </c>
      <c r="AG46" s="20">
        <f>AF46-AG44</f>
        <v>11.6</v>
      </c>
      <c r="AH46" s="20">
        <f>AG46-AH44</f>
        <v>7.1999999999999993</v>
      </c>
      <c r="AI46" s="20">
        <f>(AI48+AH46)-AI44</f>
        <v>26.799999999999997</v>
      </c>
      <c r="AJ46" s="20">
        <f>(AJ48+AI46)-AJ44</f>
        <v>22.4</v>
      </c>
      <c r="AK46" s="20">
        <f>(AK48+AJ46)-AK44</f>
        <v>18.2</v>
      </c>
      <c r="AL46" s="20">
        <f t="shared" ref="AL46" si="27">AK46-AL44</f>
        <v>14</v>
      </c>
      <c r="AM46" s="20">
        <f>(AM48+AL46)-AM44</f>
        <v>9.8000000000000007</v>
      </c>
      <c r="AN46" s="20">
        <f>(AN48+AM46)-AN44</f>
        <v>5.6000000000000005</v>
      </c>
      <c r="AO46" s="1">
        <f>SUM(AC46:AN46)</f>
        <v>182.6</v>
      </c>
      <c r="AT46" s="57" t="s">
        <v>168</v>
      </c>
      <c r="AU46" s="57"/>
      <c r="AV46" s="57"/>
      <c r="AW46" s="57"/>
      <c r="AX46" s="20">
        <v>10</v>
      </c>
      <c r="AY46" s="20">
        <f>(AY48+AX46)-AY44</f>
        <v>4.8</v>
      </c>
      <c r="AZ46" s="20">
        <f>(AZ48+AY46)-AZ44</f>
        <v>27.599999999999998</v>
      </c>
      <c r="BA46" s="20">
        <f>(BA48+AZ46)-BA44</f>
        <v>22.4</v>
      </c>
      <c r="BB46" s="20">
        <f>BA46-BB44</f>
        <v>17.2</v>
      </c>
      <c r="BC46" s="20">
        <f>BB46-BC44</f>
        <v>11.899999999999999</v>
      </c>
      <c r="BD46" s="20">
        <f>BC46-BD44</f>
        <v>6.5999999999999988</v>
      </c>
      <c r="BE46" s="20">
        <f>(BE48+BD46)-BE44</f>
        <v>1.2999999999999989</v>
      </c>
      <c r="BF46" s="20">
        <f>(BF48+BE46)-BF44</f>
        <v>23.999999999999996</v>
      </c>
      <c r="BG46" s="20">
        <f>(BG48+BF46)-BG44</f>
        <v>18.699999999999996</v>
      </c>
      <c r="BH46" s="20">
        <f t="shared" ref="BH46" si="28">BG46-BH44</f>
        <v>13.399999999999995</v>
      </c>
      <c r="BI46" s="20">
        <f>(BI48+BH46)-BI44</f>
        <v>8.0999999999999943</v>
      </c>
      <c r="BJ46" s="20">
        <f>(BJ48+BI46)-BJ44</f>
        <v>2.7999999999999945</v>
      </c>
      <c r="BK46" s="1">
        <f>SUM(AY46:BJ46)</f>
        <v>158.79999999999998</v>
      </c>
    </row>
    <row r="47" spans="2:64" x14ac:dyDescent="0.2">
      <c r="B47" s="56" t="s">
        <v>169</v>
      </c>
      <c r="C47" s="56"/>
      <c r="D47" s="56"/>
      <c r="E47" s="56"/>
      <c r="F47" s="20"/>
      <c r="G47" s="3"/>
      <c r="H47" s="20"/>
      <c r="I47" s="3">
        <f>(I44+$E$41)-(I45+H46)</f>
        <v>2.1000000000000005</v>
      </c>
      <c r="J47" s="20"/>
      <c r="K47" s="3"/>
      <c r="L47" s="3"/>
      <c r="M47" s="20"/>
      <c r="N47" s="3"/>
      <c r="O47" s="3">
        <f>(O44+$E$41)-(O45+N46)</f>
        <v>0.89999999999999858</v>
      </c>
      <c r="P47" s="20"/>
      <c r="Q47" s="3"/>
      <c r="R47" s="3"/>
      <c r="X47" s="56" t="s">
        <v>169</v>
      </c>
      <c r="Y47" s="56"/>
      <c r="Z47" s="56"/>
      <c r="AA47" s="56"/>
      <c r="AB47" s="20"/>
      <c r="AC47" s="3"/>
      <c r="AD47" s="3">
        <f>(AD44+$AA$41)-(AD45+AC46)</f>
        <v>2</v>
      </c>
      <c r="AE47" s="3"/>
      <c r="AF47" s="20"/>
      <c r="AG47" s="3"/>
      <c r="AH47" s="3"/>
      <c r="AI47" s="3">
        <f>(AI44+$AA$41)-(AI45+AH46)</f>
        <v>0.20000000000000107</v>
      </c>
      <c r="AJ47" s="3"/>
      <c r="AK47" s="3"/>
      <c r="AL47" s="20"/>
      <c r="AM47" s="3"/>
      <c r="AN47" s="3"/>
      <c r="AT47" s="56" t="s">
        <v>169</v>
      </c>
      <c r="AU47" s="56"/>
      <c r="AV47" s="56"/>
      <c r="AW47" s="56"/>
      <c r="AX47" s="20"/>
      <c r="AY47" s="3"/>
      <c r="AZ47" s="3">
        <f>(AZ44+$AW$41)-(AZ45+AY46)</f>
        <v>1.4000000000000004</v>
      </c>
      <c r="BA47" s="3"/>
      <c r="BB47" s="20"/>
      <c r="BC47" s="3"/>
      <c r="BD47" s="3"/>
      <c r="BE47" s="3"/>
      <c r="BF47" s="3">
        <f>(BF44+$AW$41)-(BF45+BE46)</f>
        <v>5.0000000000000009</v>
      </c>
      <c r="BG47" s="3"/>
      <c r="BH47" s="20"/>
      <c r="BI47" s="3"/>
      <c r="BJ47" s="3"/>
    </row>
    <row r="48" spans="2:64" x14ac:dyDescent="0.2">
      <c r="B48" s="56" t="s">
        <v>170</v>
      </c>
      <c r="C48" s="56"/>
      <c r="D48" s="56"/>
      <c r="E48" s="56"/>
      <c r="F48" s="20"/>
      <c r="G48" s="20"/>
      <c r="H48" s="20"/>
      <c r="I48" s="20">
        <f>H49</f>
        <v>24</v>
      </c>
      <c r="J48" s="20"/>
      <c r="K48" s="20"/>
      <c r="L48" s="20"/>
      <c r="M48" s="20"/>
      <c r="N48" s="20"/>
      <c r="O48" s="20">
        <f>N49</f>
        <v>24</v>
      </c>
      <c r="P48" s="20"/>
      <c r="Q48" s="20"/>
      <c r="R48" s="20"/>
      <c r="X48" s="56" t="s">
        <v>170</v>
      </c>
      <c r="Y48" s="56"/>
      <c r="Z48" s="56"/>
      <c r="AA48" s="56"/>
      <c r="AB48" s="20"/>
      <c r="AC48" s="20"/>
      <c r="AD48" s="20">
        <f>AC49</f>
        <v>24</v>
      </c>
      <c r="AE48" s="20"/>
      <c r="AF48" s="20"/>
      <c r="AG48" s="20"/>
      <c r="AH48" s="20"/>
      <c r="AI48" s="20">
        <f>AH49</f>
        <v>24</v>
      </c>
      <c r="AJ48" s="20"/>
      <c r="AK48" s="20"/>
      <c r="AL48" s="20"/>
      <c r="AM48" s="20"/>
      <c r="AN48" s="20"/>
      <c r="AT48" s="56" t="s">
        <v>170</v>
      </c>
      <c r="AU48" s="56"/>
      <c r="AV48" s="56"/>
      <c r="AW48" s="56"/>
      <c r="AX48" s="20"/>
      <c r="AY48" s="20"/>
      <c r="AZ48" s="20">
        <f>AY49</f>
        <v>28</v>
      </c>
      <c r="BA48" s="20"/>
      <c r="BB48" s="20"/>
      <c r="BC48" s="20"/>
      <c r="BD48" s="20"/>
      <c r="BE48" s="20"/>
      <c r="BF48" s="20">
        <f>BE49</f>
        <v>28</v>
      </c>
      <c r="BG48" s="20"/>
      <c r="BH48" s="20"/>
      <c r="BI48" s="20"/>
      <c r="BJ48" s="20"/>
    </row>
    <row r="49" spans="2:63" x14ac:dyDescent="0.2">
      <c r="B49" s="56" t="s">
        <v>171</v>
      </c>
      <c r="C49" s="56"/>
      <c r="D49" s="56"/>
      <c r="E49" s="56"/>
      <c r="F49" s="20"/>
      <c r="G49" s="20"/>
      <c r="H49" s="20">
        <f>C42</f>
        <v>24</v>
      </c>
      <c r="I49" s="20"/>
      <c r="J49" s="20"/>
      <c r="K49" s="20"/>
      <c r="L49" s="20"/>
      <c r="M49" s="20"/>
      <c r="N49" s="20">
        <f>H49</f>
        <v>24</v>
      </c>
      <c r="O49" s="20"/>
      <c r="P49" s="20"/>
      <c r="Q49" s="20"/>
      <c r="R49" s="20"/>
      <c r="X49" s="56" t="s">
        <v>171</v>
      </c>
      <c r="Y49" s="56"/>
      <c r="Z49" s="56"/>
      <c r="AA49" s="56"/>
      <c r="AB49" s="20"/>
      <c r="AC49" s="20">
        <f>Y42</f>
        <v>24</v>
      </c>
      <c r="AD49" s="20"/>
      <c r="AE49" s="20"/>
      <c r="AF49" s="20"/>
      <c r="AG49" s="20"/>
      <c r="AH49" s="20">
        <f>AC49</f>
        <v>24</v>
      </c>
      <c r="AI49" s="20"/>
      <c r="AJ49" s="20"/>
      <c r="AK49" s="20"/>
      <c r="AL49" s="20"/>
      <c r="AM49" s="20"/>
      <c r="AN49" s="20"/>
      <c r="AT49" s="56" t="s">
        <v>171</v>
      </c>
      <c r="AU49" s="56"/>
      <c r="AV49" s="56"/>
      <c r="AW49" s="56"/>
      <c r="AX49" s="20"/>
      <c r="AY49" s="20">
        <f>AU42</f>
        <v>28</v>
      </c>
      <c r="AZ49" s="20"/>
      <c r="BA49" s="20"/>
      <c r="BB49" s="20"/>
      <c r="BC49" s="20"/>
      <c r="BD49" s="20"/>
      <c r="BE49" s="20">
        <f>AY49</f>
        <v>28</v>
      </c>
      <c r="BF49" s="20"/>
      <c r="BG49" s="20"/>
      <c r="BH49" s="20"/>
      <c r="BI49" s="20"/>
      <c r="BJ49" s="20"/>
    </row>
    <row r="50" spans="2:63" x14ac:dyDescent="0.2">
      <c r="B50" s="50"/>
      <c r="C50" s="50"/>
      <c r="D50" s="50"/>
      <c r="E50" s="50"/>
      <c r="F50" s="50" t="s">
        <v>158</v>
      </c>
      <c r="G50" s="50" t="s">
        <v>65</v>
      </c>
      <c r="H50" s="50"/>
      <c r="I50" s="50"/>
      <c r="J50" s="50"/>
      <c r="K50" s="50" t="s">
        <v>17</v>
      </c>
      <c r="L50" s="50"/>
      <c r="M50" s="50"/>
      <c r="N50" s="50"/>
      <c r="O50" s="50" t="s">
        <v>18</v>
      </c>
      <c r="P50" s="50"/>
      <c r="Q50" s="50"/>
      <c r="R50" s="50"/>
      <c r="X50" s="50"/>
      <c r="Y50" s="50"/>
      <c r="Z50" s="50"/>
      <c r="AA50" s="50"/>
      <c r="AB50" s="50" t="s">
        <v>158</v>
      </c>
      <c r="AC50" s="50" t="s">
        <v>65</v>
      </c>
      <c r="AD50" s="50"/>
      <c r="AE50" s="50"/>
      <c r="AF50" s="50"/>
      <c r="AG50" s="50" t="s">
        <v>17</v>
      </c>
      <c r="AH50" s="50"/>
      <c r="AI50" s="50"/>
      <c r="AJ50" s="50"/>
      <c r="AK50" s="50" t="s">
        <v>18</v>
      </c>
      <c r="AL50" s="50"/>
      <c r="AM50" s="50"/>
      <c r="AN50" s="50"/>
      <c r="AT50" s="50"/>
      <c r="AU50" s="50"/>
      <c r="AV50" s="50"/>
      <c r="AW50" s="50"/>
      <c r="AX50" s="50" t="s">
        <v>158</v>
      </c>
      <c r="AY50" s="50" t="s">
        <v>65</v>
      </c>
      <c r="AZ50" s="50"/>
      <c r="BA50" s="50"/>
      <c r="BB50" s="50"/>
      <c r="BC50" s="50" t="s">
        <v>17</v>
      </c>
      <c r="BD50" s="50"/>
      <c r="BE50" s="50"/>
      <c r="BF50" s="50"/>
      <c r="BG50" s="50" t="s">
        <v>18</v>
      </c>
      <c r="BH50" s="50"/>
      <c r="BI50" s="50"/>
      <c r="BJ50" s="50"/>
    </row>
    <row r="51" spans="2:63" x14ac:dyDescent="0.2">
      <c r="B51" s="54"/>
      <c r="C51" s="54"/>
      <c r="D51" s="54"/>
      <c r="E51" s="54"/>
      <c r="F51" s="54"/>
      <c r="G51" s="13">
        <v>13</v>
      </c>
      <c r="H51" s="13">
        <v>14</v>
      </c>
      <c r="I51" s="13">
        <v>15</v>
      </c>
      <c r="J51" s="13">
        <v>16</v>
      </c>
      <c r="K51" s="13">
        <v>17</v>
      </c>
      <c r="L51" s="13">
        <v>18</v>
      </c>
      <c r="M51" s="13">
        <v>19</v>
      </c>
      <c r="N51" s="13">
        <v>20</v>
      </c>
      <c r="O51" s="13">
        <v>21</v>
      </c>
      <c r="P51" s="13">
        <v>22</v>
      </c>
      <c r="Q51" s="13">
        <v>23</v>
      </c>
      <c r="R51" s="13">
        <v>24</v>
      </c>
      <c r="X51" s="54"/>
      <c r="Y51" s="54"/>
      <c r="Z51" s="54"/>
      <c r="AA51" s="54"/>
      <c r="AB51" s="54"/>
      <c r="AC51" s="13">
        <v>13</v>
      </c>
      <c r="AD51" s="13">
        <v>14</v>
      </c>
      <c r="AE51" s="13">
        <v>15</v>
      </c>
      <c r="AF51" s="13">
        <v>16</v>
      </c>
      <c r="AG51" s="13">
        <v>17</v>
      </c>
      <c r="AH51" s="13">
        <v>18</v>
      </c>
      <c r="AI51" s="13">
        <v>19</v>
      </c>
      <c r="AJ51" s="13">
        <v>20</v>
      </c>
      <c r="AK51" s="13">
        <v>21</v>
      </c>
      <c r="AL51" s="13">
        <v>22</v>
      </c>
      <c r="AM51" s="13">
        <v>23</v>
      </c>
      <c r="AN51" s="13">
        <v>24</v>
      </c>
      <c r="AT51" s="54"/>
      <c r="AU51" s="54"/>
      <c r="AV51" s="54"/>
      <c r="AW51" s="54"/>
      <c r="AX51" s="54"/>
      <c r="AY51" s="13">
        <v>13</v>
      </c>
      <c r="AZ51" s="13">
        <v>14</v>
      </c>
      <c r="BA51" s="13">
        <v>15</v>
      </c>
      <c r="BB51" s="13">
        <v>16</v>
      </c>
      <c r="BC51" s="13">
        <v>17</v>
      </c>
      <c r="BD51" s="13">
        <v>18</v>
      </c>
      <c r="BE51" s="13">
        <v>19</v>
      </c>
      <c r="BF51" s="13">
        <v>20</v>
      </c>
      <c r="BG51" s="13">
        <v>21</v>
      </c>
      <c r="BH51" s="13">
        <v>22</v>
      </c>
      <c r="BI51" s="13">
        <v>23</v>
      </c>
      <c r="BJ51" s="13">
        <v>24</v>
      </c>
    </row>
    <row r="52" spans="2:63" x14ac:dyDescent="0.2">
      <c r="B52" s="56" t="s">
        <v>166</v>
      </c>
      <c r="C52" s="56"/>
      <c r="D52" s="56"/>
      <c r="E52" s="56"/>
      <c r="F52" s="20"/>
      <c r="G52" s="20">
        <v>3.9</v>
      </c>
      <c r="H52" s="20">
        <v>3.9</v>
      </c>
      <c r="I52" s="20">
        <v>3.9</v>
      </c>
      <c r="J52" s="20">
        <v>3.9</v>
      </c>
      <c r="K52" s="20">
        <v>4</v>
      </c>
      <c r="L52" s="20">
        <v>4</v>
      </c>
      <c r="M52" s="20">
        <v>4</v>
      </c>
      <c r="N52" s="20">
        <v>4</v>
      </c>
      <c r="O52" s="20">
        <v>4</v>
      </c>
      <c r="P52" s="20">
        <v>4</v>
      </c>
      <c r="Q52" s="20">
        <v>4</v>
      </c>
      <c r="R52" s="20">
        <v>4</v>
      </c>
      <c r="X52" s="56" t="s">
        <v>166</v>
      </c>
      <c r="Y52" s="56"/>
      <c r="Z52" s="56"/>
      <c r="AA52" s="56"/>
      <c r="AB52" s="20"/>
      <c r="AC52" s="20">
        <v>4.0999999999999996</v>
      </c>
      <c r="AD52" s="20">
        <v>4.0999999999999996</v>
      </c>
      <c r="AE52" s="20">
        <v>4.0999999999999996</v>
      </c>
      <c r="AF52" s="20">
        <v>4.0999999999999996</v>
      </c>
      <c r="AG52" s="20">
        <v>4</v>
      </c>
      <c r="AH52" s="20">
        <v>4</v>
      </c>
      <c r="AI52" s="20">
        <v>4</v>
      </c>
      <c r="AJ52" s="20">
        <v>4</v>
      </c>
      <c r="AK52" s="20">
        <v>3.9</v>
      </c>
      <c r="AL52" s="20">
        <v>3.9</v>
      </c>
      <c r="AM52" s="20">
        <v>3.9</v>
      </c>
      <c r="AN52" s="20">
        <v>3.9</v>
      </c>
      <c r="AT52" s="56" t="s">
        <v>166</v>
      </c>
      <c r="AU52" s="56"/>
      <c r="AV52" s="56"/>
      <c r="AW52" s="56"/>
      <c r="AX52" s="20"/>
      <c r="AY52" s="20">
        <v>5.3</v>
      </c>
      <c r="AZ52" s="20">
        <v>5.3</v>
      </c>
      <c r="BA52" s="20">
        <v>5.3</v>
      </c>
      <c r="BB52" s="20">
        <v>5.3</v>
      </c>
      <c r="BC52" s="20">
        <v>5.3</v>
      </c>
      <c r="BD52" s="20">
        <v>5.3</v>
      </c>
      <c r="BE52" s="20">
        <v>5.3</v>
      </c>
      <c r="BF52" s="20">
        <v>5.3</v>
      </c>
      <c r="BG52" s="20">
        <v>5.4</v>
      </c>
      <c r="BH52" s="20">
        <v>5.4</v>
      </c>
      <c r="BI52" s="20">
        <v>5.4</v>
      </c>
      <c r="BJ52" s="20">
        <v>5.4</v>
      </c>
    </row>
    <row r="53" spans="2:63" x14ac:dyDescent="0.2">
      <c r="B53" s="56" t="s">
        <v>167</v>
      </c>
      <c r="C53" s="56"/>
      <c r="D53" s="56"/>
      <c r="E53" s="56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X53" s="56" t="s">
        <v>167</v>
      </c>
      <c r="Y53" s="56"/>
      <c r="Z53" s="56"/>
      <c r="AA53" s="56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T53" s="56" t="s">
        <v>167</v>
      </c>
      <c r="AU53" s="56"/>
      <c r="AV53" s="56"/>
      <c r="AW53" s="56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</row>
    <row r="54" spans="2:63" x14ac:dyDescent="0.2">
      <c r="B54" s="57" t="s">
        <v>168</v>
      </c>
      <c r="C54" s="57"/>
      <c r="D54" s="57"/>
      <c r="E54" s="57"/>
      <c r="F54" s="20">
        <f>R46</f>
        <v>12.400000000000004</v>
      </c>
      <c r="G54" s="20">
        <f>(G56+F54)-G52</f>
        <v>8.5000000000000036</v>
      </c>
      <c r="H54" s="20">
        <f>G54-H52</f>
        <v>4.6000000000000032</v>
      </c>
      <c r="I54" s="20">
        <f>(I56+H54)-I52</f>
        <v>24.700000000000003</v>
      </c>
      <c r="J54" s="20">
        <f>I54-J52</f>
        <v>20.800000000000004</v>
      </c>
      <c r="K54" s="20">
        <f>(K56+J54)-K52</f>
        <v>16.800000000000004</v>
      </c>
      <c r="L54" s="20">
        <f>(L56+K54)-L52</f>
        <v>12.800000000000004</v>
      </c>
      <c r="M54" s="20">
        <f>(M56+L54)-M52</f>
        <v>8.8000000000000043</v>
      </c>
      <c r="N54" s="20">
        <f t="shared" ref="N54:R54" si="29">M54-N52</f>
        <v>4.8000000000000043</v>
      </c>
      <c r="O54" s="20">
        <f>(O56+N54)-O52</f>
        <v>24.800000000000004</v>
      </c>
      <c r="P54" s="20">
        <f>(P56+O54)-P52</f>
        <v>20.800000000000004</v>
      </c>
      <c r="Q54" s="20">
        <f t="shared" si="29"/>
        <v>16.800000000000004</v>
      </c>
      <c r="R54" s="20">
        <f t="shared" si="29"/>
        <v>12.800000000000004</v>
      </c>
      <c r="S54" s="1">
        <f>SUM(G54:R54)</f>
        <v>177.00000000000009</v>
      </c>
      <c r="X54" s="57" t="s">
        <v>168</v>
      </c>
      <c r="Y54" s="57"/>
      <c r="Z54" s="57"/>
      <c r="AA54" s="57"/>
      <c r="AB54" s="20">
        <f>AN46</f>
        <v>5.6000000000000005</v>
      </c>
      <c r="AC54" s="20">
        <f>(AC56+AB54)-AC52</f>
        <v>25.5</v>
      </c>
      <c r="AD54" s="20">
        <f>AC54-AD52</f>
        <v>21.4</v>
      </c>
      <c r="AE54" s="20">
        <f>(AE56+AD54)-AE52</f>
        <v>17.299999999999997</v>
      </c>
      <c r="AF54" s="20">
        <f>AE54-AF52</f>
        <v>13.199999999999998</v>
      </c>
      <c r="AG54" s="20">
        <f>(AG56+AF54)-AG52</f>
        <v>9.1999999999999975</v>
      </c>
      <c r="AH54" s="20">
        <f>(AH56+AG54)-AH52</f>
        <v>5.1999999999999975</v>
      </c>
      <c r="AI54" s="20">
        <f>(AI56+AH54)-AI52</f>
        <v>25.199999999999996</v>
      </c>
      <c r="AJ54" s="20">
        <f t="shared" ref="AJ54" si="30">AI54-AJ52</f>
        <v>21.199999999999996</v>
      </c>
      <c r="AK54" s="20">
        <f>(AK56+AJ54)-AK52</f>
        <v>17.299999999999997</v>
      </c>
      <c r="AL54" s="20">
        <f>(AL56+AK54)-AL52</f>
        <v>13.399999999999997</v>
      </c>
      <c r="AM54" s="20">
        <f t="shared" ref="AM54:AN54" si="31">AL54-AM52</f>
        <v>9.4999999999999964</v>
      </c>
      <c r="AN54" s="20">
        <f t="shared" si="31"/>
        <v>5.5999999999999961</v>
      </c>
      <c r="AO54" s="1">
        <f>SUM(AC54:AN54)</f>
        <v>184</v>
      </c>
      <c r="AT54" s="57" t="s">
        <v>168</v>
      </c>
      <c r="AU54" s="57"/>
      <c r="AV54" s="57"/>
      <c r="AW54" s="57"/>
      <c r="AX54" s="20">
        <f>BJ46</f>
        <v>2.7999999999999945</v>
      </c>
      <c r="AY54" s="20">
        <f>(AY56+AX54)-AY52</f>
        <v>25.499999999999993</v>
      </c>
      <c r="AZ54" s="20">
        <f>AY54-AZ52</f>
        <v>20.199999999999992</v>
      </c>
      <c r="BA54" s="20">
        <f>(BA56+AZ54)-BA52</f>
        <v>14.899999999999991</v>
      </c>
      <c r="BB54" s="20">
        <f>BA54-BB52</f>
        <v>9.5999999999999908</v>
      </c>
      <c r="BC54" s="20">
        <f>(BC56+BB54)-BC52</f>
        <v>4.2999999999999909</v>
      </c>
      <c r="BD54" s="20">
        <f>(BD56+BC54)-BD52</f>
        <v>26.999999999999989</v>
      </c>
      <c r="BE54" s="20">
        <f>(BE56+BD54)-BE52</f>
        <v>21.699999999999989</v>
      </c>
      <c r="BF54" s="20">
        <f t="shared" ref="BF54" si="32">BE54-BF52</f>
        <v>16.399999999999988</v>
      </c>
      <c r="BG54" s="20">
        <f>(BG56+BF54)-BG52</f>
        <v>10.999999999999988</v>
      </c>
      <c r="BH54" s="20">
        <f>(BH56+BG54)-BH52</f>
        <v>5.5999999999999872</v>
      </c>
      <c r="BI54" s="20">
        <f>(BI56+BH54)-BI52</f>
        <v>28.199999999999989</v>
      </c>
      <c r="BJ54" s="20">
        <f t="shared" ref="BJ54" si="33">BI54-BJ52</f>
        <v>22.79999999999999</v>
      </c>
      <c r="BK54" s="1">
        <f>SUM(AY54:BJ54)</f>
        <v>207.1999999999999</v>
      </c>
    </row>
    <row r="55" spans="2:63" x14ac:dyDescent="0.2">
      <c r="B55" s="56" t="s">
        <v>169</v>
      </c>
      <c r="C55" s="56"/>
      <c r="D55" s="56"/>
      <c r="E55" s="56"/>
      <c r="F55" s="20"/>
      <c r="G55" s="3"/>
      <c r="H55" s="3"/>
      <c r="I55" s="3">
        <f>(I52+$E$41)-(I53+H54)</f>
        <v>0.29999999999999716</v>
      </c>
      <c r="J55" s="20"/>
      <c r="K55" s="3"/>
      <c r="L55" s="3"/>
      <c r="M55" s="3"/>
      <c r="N55" s="20"/>
      <c r="O55" s="3">
        <f>(O52+$E$41)-(O53+N54)</f>
        <v>0.19999999999999574</v>
      </c>
      <c r="P55" s="3"/>
      <c r="Q55" s="3"/>
      <c r="R55" s="20"/>
      <c r="X55" s="56" t="s">
        <v>169</v>
      </c>
      <c r="Y55" s="56"/>
      <c r="Z55" s="56"/>
      <c r="AA55" s="56"/>
      <c r="AB55" s="20"/>
      <c r="AC55" s="3">
        <f>(AC52+$AA$41)-(AC53+AB54)</f>
        <v>1.4999999999999991</v>
      </c>
      <c r="AD55" s="3"/>
      <c r="AE55" s="3"/>
      <c r="AF55" s="20"/>
      <c r="AG55" s="3"/>
      <c r="AH55" s="3"/>
      <c r="AI55" s="3">
        <f>(AI52+$AA$41)-(AI53+AH54)</f>
        <v>1.8000000000000025</v>
      </c>
      <c r="AJ55" s="20"/>
      <c r="AK55" s="3"/>
      <c r="AL55" s="3"/>
      <c r="AM55" s="3"/>
      <c r="AN55" s="20"/>
      <c r="AT55" s="56" t="s">
        <v>169</v>
      </c>
      <c r="AU55" s="56"/>
      <c r="AV55" s="56"/>
      <c r="AW55" s="56"/>
      <c r="AX55" s="20"/>
      <c r="AY55" s="3">
        <f>(AY52+$AW$41)-(AY53+AX54)</f>
        <v>3.5000000000000053</v>
      </c>
      <c r="AZ55" s="3"/>
      <c r="BA55" s="3"/>
      <c r="BB55" s="20"/>
      <c r="BC55" s="3"/>
      <c r="BD55" s="3">
        <f>(BD52+$AW$41)-(BD53+BC54)</f>
        <v>2.0000000000000089</v>
      </c>
      <c r="BE55" s="3"/>
      <c r="BF55" s="20"/>
      <c r="BG55" s="3"/>
      <c r="BH55" s="3"/>
      <c r="BI55" s="3">
        <f>(BI52+$AW$41)-(BI53+BH54)</f>
        <v>0.80000000000001315</v>
      </c>
      <c r="BJ55" s="20"/>
    </row>
    <row r="56" spans="2:63" x14ac:dyDescent="0.2">
      <c r="B56" s="56" t="s">
        <v>170</v>
      </c>
      <c r="C56" s="56"/>
      <c r="D56" s="56"/>
      <c r="E56" s="56"/>
      <c r="F56" s="20"/>
      <c r="G56" s="20"/>
      <c r="H56" s="20"/>
      <c r="I56" s="20">
        <f>H57</f>
        <v>24</v>
      </c>
      <c r="J56" s="20"/>
      <c r="K56" s="20"/>
      <c r="L56" s="20"/>
      <c r="M56" s="20"/>
      <c r="N56" s="20"/>
      <c r="O56" s="20">
        <f>N57</f>
        <v>24</v>
      </c>
      <c r="P56" s="20"/>
      <c r="Q56" s="20"/>
      <c r="R56" s="20"/>
      <c r="X56" s="56" t="s">
        <v>170</v>
      </c>
      <c r="Y56" s="56"/>
      <c r="Z56" s="56"/>
      <c r="AA56" s="56"/>
      <c r="AB56" s="20"/>
      <c r="AC56" s="20">
        <f>AB57</f>
        <v>24</v>
      </c>
      <c r="AD56" s="20"/>
      <c r="AE56" s="20"/>
      <c r="AF56" s="20"/>
      <c r="AG56" s="20"/>
      <c r="AH56" s="20"/>
      <c r="AI56" s="20">
        <f>AH57</f>
        <v>24</v>
      </c>
      <c r="AJ56" s="20"/>
      <c r="AK56" s="20"/>
      <c r="AL56" s="20"/>
      <c r="AM56" s="20"/>
      <c r="AN56" s="20"/>
      <c r="AT56" s="56" t="s">
        <v>170</v>
      </c>
      <c r="AU56" s="56"/>
      <c r="AV56" s="56"/>
      <c r="AW56" s="56"/>
      <c r="AX56" s="20"/>
      <c r="AY56" s="20">
        <f>AX57</f>
        <v>28</v>
      </c>
      <c r="AZ56" s="20"/>
      <c r="BA56" s="20"/>
      <c r="BB56" s="20"/>
      <c r="BC56" s="20"/>
      <c r="BD56" s="20">
        <f>BC57</f>
        <v>28</v>
      </c>
      <c r="BE56" s="20"/>
      <c r="BF56" s="20"/>
      <c r="BG56" s="20"/>
      <c r="BH56" s="20"/>
      <c r="BI56" s="20">
        <f>BH57</f>
        <v>28</v>
      </c>
      <c r="BJ56" s="20"/>
    </row>
    <row r="57" spans="2:63" x14ac:dyDescent="0.2">
      <c r="B57" s="56" t="s">
        <v>171</v>
      </c>
      <c r="C57" s="56"/>
      <c r="D57" s="56"/>
      <c r="E57" s="56"/>
      <c r="F57" s="13"/>
      <c r="G57" s="13"/>
      <c r="H57" s="13">
        <f>H49</f>
        <v>24</v>
      </c>
      <c r="I57" s="13"/>
      <c r="J57" s="13"/>
      <c r="K57" s="13"/>
      <c r="L57" s="13"/>
      <c r="M57" s="13"/>
      <c r="N57" s="13">
        <f>H57</f>
        <v>24</v>
      </c>
      <c r="O57" s="13"/>
      <c r="P57" s="13"/>
      <c r="Q57" s="13"/>
      <c r="R57" s="13"/>
      <c r="X57" s="56" t="s">
        <v>171</v>
      </c>
      <c r="Y57" s="56"/>
      <c r="Z57" s="56"/>
      <c r="AA57" s="56"/>
      <c r="AB57" s="13">
        <f>AC49</f>
        <v>24</v>
      </c>
      <c r="AC57" s="13"/>
      <c r="AD57" s="13"/>
      <c r="AE57" s="13"/>
      <c r="AF57" s="13"/>
      <c r="AG57" s="13"/>
      <c r="AH57" s="13">
        <f>AB57</f>
        <v>24</v>
      </c>
      <c r="AI57" s="13"/>
      <c r="AJ57" s="13"/>
      <c r="AK57" s="13"/>
      <c r="AL57" s="13"/>
      <c r="AM57" s="13"/>
      <c r="AN57" s="13"/>
      <c r="AT57" s="56" t="s">
        <v>171</v>
      </c>
      <c r="AU57" s="56"/>
      <c r="AV57" s="56"/>
      <c r="AW57" s="56"/>
      <c r="AX57" s="13">
        <f>AY49</f>
        <v>28</v>
      </c>
      <c r="AY57" s="13"/>
      <c r="AZ57" s="13"/>
      <c r="BA57" s="13"/>
      <c r="BB57" s="13"/>
      <c r="BC57" s="13">
        <f>AX57</f>
        <v>28</v>
      </c>
      <c r="BD57" s="13"/>
      <c r="BE57" s="13"/>
      <c r="BF57" s="13"/>
      <c r="BG57" s="13"/>
      <c r="BH57" s="13">
        <f>BC57</f>
        <v>28</v>
      </c>
      <c r="BI57" s="13"/>
      <c r="BJ57" s="13"/>
    </row>
    <row r="58" spans="2:63" x14ac:dyDescent="0.2">
      <c r="B58" s="58"/>
      <c r="C58" s="58"/>
      <c r="D58" s="58"/>
      <c r="E58" s="58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X58" s="58"/>
      <c r="Y58" s="58"/>
      <c r="Z58" s="58"/>
      <c r="AA58" s="58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T58" s="58"/>
      <c r="AU58" s="58"/>
      <c r="AV58" s="58"/>
      <c r="AW58" s="58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2:63" x14ac:dyDescent="0.2">
      <c r="B59" s="51" t="s">
        <v>174</v>
      </c>
      <c r="C59" s="50" t="s">
        <v>160</v>
      </c>
      <c r="D59" s="50"/>
      <c r="E59" s="51">
        <f>E41</f>
        <v>1</v>
      </c>
      <c r="F59" s="50" t="s">
        <v>158</v>
      </c>
      <c r="G59" s="50" t="s">
        <v>2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X59" s="51" t="s">
        <v>175</v>
      </c>
      <c r="Y59" s="50" t="s">
        <v>160</v>
      </c>
      <c r="Z59" s="50"/>
      <c r="AA59" s="51">
        <f>AA41</f>
        <v>3</v>
      </c>
      <c r="AB59" s="50" t="s">
        <v>158</v>
      </c>
      <c r="AC59" s="50" t="s">
        <v>2</v>
      </c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T59" s="51" t="s">
        <v>176</v>
      </c>
      <c r="AU59" s="50" t="s">
        <v>160</v>
      </c>
      <c r="AV59" s="50"/>
      <c r="AW59" s="51">
        <f>AW41</f>
        <v>1</v>
      </c>
      <c r="AX59" s="50" t="s">
        <v>158</v>
      </c>
      <c r="AY59" s="50" t="s">
        <v>2</v>
      </c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</row>
    <row r="60" spans="2:63" x14ac:dyDescent="0.2">
      <c r="B60" s="53" t="s">
        <v>164</v>
      </c>
      <c r="C60" s="52">
        <f>C42</f>
        <v>24</v>
      </c>
      <c r="D60" s="53" t="s">
        <v>165</v>
      </c>
      <c r="E60" s="52">
        <v>1</v>
      </c>
      <c r="F60" s="52"/>
      <c r="G60" s="52" t="s">
        <v>19</v>
      </c>
      <c r="H60" s="52"/>
      <c r="I60" s="52"/>
      <c r="J60" s="52"/>
      <c r="K60" s="52" t="s">
        <v>20</v>
      </c>
      <c r="L60" s="52"/>
      <c r="M60" s="52"/>
      <c r="N60" s="52"/>
      <c r="O60" s="52" t="s">
        <v>21</v>
      </c>
      <c r="P60" s="52"/>
      <c r="Q60" s="52"/>
      <c r="R60" s="52"/>
      <c r="X60" s="53" t="s">
        <v>164</v>
      </c>
      <c r="Y60" s="52">
        <f>Y42</f>
        <v>24</v>
      </c>
      <c r="Z60" s="53" t="s">
        <v>165</v>
      </c>
      <c r="AA60" s="52">
        <v>1</v>
      </c>
      <c r="AB60" s="52"/>
      <c r="AC60" s="52" t="s">
        <v>19</v>
      </c>
      <c r="AD60" s="52"/>
      <c r="AE60" s="52"/>
      <c r="AF60" s="52"/>
      <c r="AG60" s="52" t="s">
        <v>20</v>
      </c>
      <c r="AH60" s="52"/>
      <c r="AI60" s="52"/>
      <c r="AJ60" s="52"/>
      <c r="AK60" s="52" t="s">
        <v>21</v>
      </c>
      <c r="AL60" s="52"/>
      <c r="AM60" s="52"/>
      <c r="AN60" s="52"/>
      <c r="AT60" s="53" t="s">
        <v>164</v>
      </c>
      <c r="AU60" s="52">
        <f>AU42</f>
        <v>28</v>
      </c>
      <c r="AV60" s="53" t="s">
        <v>165</v>
      </c>
      <c r="AW60" s="52">
        <v>1</v>
      </c>
      <c r="AX60" s="52"/>
      <c r="AY60" s="52" t="s">
        <v>19</v>
      </c>
      <c r="AZ60" s="52"/>
      <c r="BA60" s="52"/>
      <c r="BB60" s="52"/>
      <c r="BC60" s="52" t="s">
        <v>20</v>
      </c>
      <c r="BD60" s="52"/>
      <c r="BE60" s="52"/>
      <c r="BF60" s="52"/>
      <c r="BG60" s="52" t="s">
        <v>21</v>
      </c>
      <c r="BH60" s="52"/>
      <c r="BI60" s="52"/>
      <c r="BJ60" s="52"/>
    </row>
    <row r="61" spans="2:63" x14ac:dyDescent="0.2">
      <c r="B61" s="55"/>
      <c r="C61" s="54"/>
      <c r="D61" s="55"/>
      <c r="E61" s="54"/>
      <c r="F61" s="54"/>
      <c r="G61" s="3">
        <v>25</v>
      </c>
      <c r="H61" s="3">
        <v>26</v>
      </c>
      <c r="I61" s="3">
        <v>27</v>
      </c>
      <c r="J61" s="3">
        <v>28</v>
      </c>
      <c r="K61" s="3">
        <v>29</v>
      </c>
      <c r="L61" s="3">
        <v>30</v>
      </c>
      <c r="M61" s="3">
        <v>31</v>
      </c>
      <c r="N61" s="3">
        <v>32</v>
      </c>
      <c r="O61" s="3">
        <v>33</v>
      </c>
      <c r="P61" s="3">
        <v>34</v>
      </c>
      <c r="Q61" s="3">
        <v>35</v>
      </c>
      <c r="R61" s="3">
        <v>36</v>
      </c>
      <c r="X61" s="55"/>
      <c r="Y61" s="54"/>
      <c r="Z61" s="55"/>
      <c r="AA61" s="54"/>
      <c r="AB61" s="54"/>
      <c r="AC61" s="3">
        <v>25</v>
      </c>
      <c r="AD61" s="3">
        <v>26</v>
      </c>
      <c r="AE61" s="3">
        <v>27</v>
      </c>
      <c r="AF61" s="3">
        <v>28</v>
      </c>
      <c r="AG61" s="3">
        <v>29</v>
      </c>
      <c r="AH61" s="3">
        <v>30</v>
      </c>
      <c r="AI61" s="3">
        <v>31</v>
      </c>
      <c r="AJ61" s="3">
        <v>32</v>
      </c>
      <c r="AK61" s="3">
        <v>33</v>
      </c>
      <c r="AL61" s="3">
        <v>34</v>
      </c>
      <c r="AM61" s="3">
        <v>35</v>
      </c>
      <c r="AN61" s="3">
        <v>36</v>
      </c>
      <c r="AT61" s="55"/>
      <c r="AU61" s="54"/>
      <c r="AV61" s="55"/>
      <c r="AW61" s="54"/>
      <c r="AX61" s="54"/>
      <c r="AY61" s="3">
        <v>25</v>
      </c>
      <c r="AZ61" s="3">
        <v>26</v>
      </c>
      <c r="BA61" s="3">
        <v>27</v>
      </c>
      <c r="BB61" s="3">
        <v>28</v>
      </c>
      <c r="BC61" s="3">
        <v>29</v>
      </c>
      <c r="BD61" s="3">
        <v>30</v>
      </c>
      <c r="BE61" s="3">
        <v>31</v>
      </c>
      <c r="BF61" s="3">
        <v>32</v>
      </c>
      <c r="BG61" s="3">
        <v>33</v>
      </c>
      <c r="BH61" s="3">
        <v>34</v>
      </c>
      <c r="BI61" s="3">
        <v>35</v>
      </c>
      <c r="BJ61" s="3">
        <v>36</v>
      </c>
    </row>
    <row r="62" spans="2:63" x14ac:dyDescent="0.2">
      <c r="B62" s="56" t="s">
        <v>166</v>
      </c>
      <c r="C62" s="56"/>
      <c r="D62" s="56"/>
      <c r="E62" s="56"/>
      <c r="F62" s="20"/>
      <c r="G62" s="20">
        <v>4.0999999999999996</v>
      </c>
      <c r="H62" s="20">
        <v>4.0999999999999996</v>
      </c>
      <c r="I62" s="20">
        <v>4.0999999999999996</v>
      </c>
      <c r="J62" s="20">
        <v>4.0999999999999996</v>
      </c>
      <c r="K62" s="20">
        <v>4.2</v>
      </c>
      <c r="L62" s="20">
        <v>4.2</v>
      </c>
      <c r="M62" s="20">
        <v>4.2</v>
      </c>
      <c r="N62" s="20">
        <v>4.2</v>
      </c>
      <c r="O62" s="20">
        <v>4.2</v>
      </c>
      <c r="P62" s="20">
        <v>4.2</v>
      </c>
      <c r="Q62" s="20">
        <v>4.2</v>
      </c>
      <c r="R62" s="20">
        <v>4.2</v>
      </c>
      <c r="X62" s="56" t="s">
        <v>166</v>
      </c>
      <c r="Y62" s="56"/>
      <c r="Z62" s="56"/>
      <c r="AA62" s="56"/>
      <c r="AB62" s="20"/>
      <c r="AC62" s="20">
        <v>3.8</v>
      </c>
      <c r="AD62" s="20">
        <v>3.8</v>
      </c>
      <c r="AE62" s="20">
        <v>3.8</v>
      </c>
      <c r="AF62" s="20">
        <v>3.8</v>
      </c>
      <c r="AG62" s="20">
        <v>3.7</v>
      </c>
      <c r="AH62" s="20">
        <v>3.7</v>
      </c>
      <c r="AI62" s="20">
        <v>3.7</v>
      </c>
      <c r="AJ62" s="20">
        <v>3.7</v>
      </c>
      <c r="AK62" s="20">
        <v>3.5</v>
      </c>
      <c r="AL62" s="20">
        <v>3.5</v>
      </c>
      <c r="AM62" s="20">
        <v>3.5</v>
      </c>
      <c r="AN62" s="20">
        <v>3.5</v>
      </c>
      <c r="AT62" s="56" t="s">
        <v>166</v>
      </c>
      <c r="AU62" s="56"/>
      <c r="AV62" s="56"/>
      <c r="AW62" s="56"/>
      <c r="AX62" s="20"/>
      <c r="AY62" s="20">
        <v>5.4</v>
      </c>
      <c r="AZ62" s="20">
        <v>5.4</v>
      </c>
      <c r="BA62" s="20">
        <v>5.4</v>
      </c>
      <c r="BB62" s="20">
        <v>5.4</v>
      </c>
      <c r="BC62" s="20">
        <v>5.4</v>
      </c>
      <c r="BD62" s="20">
        <v>5.4</v>
      </c>
      <c r="BE62" s="20">
        <v>5.4</v>
      </c>
      <c r="BF62" s="20">
        <v>5.4</v>
      </c>
      <c r="BG62" s="20">
        <v>5.4</v>
      </c>
      <c r="BH62" s="20">
        <v>5.4</v>
      </c>
      <c r="BI62" s="20">
        <v>5.4</v>
      </c>
      <c r="BJ62" s="20">
        <v>5.4</v>
      </c>
    </row>
    <row r="63" spans="2:63" x14ac:dyDescent="0.2">
      <c r="B63" s="56" t="s">
        <v>167</v>
      </c>
      <c r="C63" s="56"/>
      <c r="D63" s="56"/>
      <c r="E63" s="56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X63" s="56" t="s">
        <v>167</v>
      </c>
      <c r="Y63" s="56"/>
      <c r="Z63" s="56"/>
      <c r="AA63" s="56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T63" s="56" t="s">
        <v>167</v>
      </c>
      <c r="AU63" s="56"/>
      <c r="AV63" s="56"/>
      <c r="AW63" s="56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2:63" x14ac:dyDescent="0.2">
      <c r="B64" s="57" t="s">
        <v>168</v>
      </c>
      <c r="C64" s="57"/>
      <c r="D64" s="57"/>
      <c r="E64" s="57"/>
      <c r="F64" s="20">
        <f>R54</f>
        <v>12.800000000000004</v>
      </c>
      <c r="G64" s="20">
        <f>(G66+F64)-G62</f>
        <v>8.7000000000000046</v>
      </c>
      <c r="H64" s="20">
        <f>G64-H62</f>
        <v>4.600000000000005</v>
      </c>
      <c r="I64" s="20">
        <f>(I66+H64)-I62</f>
        <v>24.500000000000007</v>
      </c>
      <c r="J64" s="20">
        <f t="shared" ref="J64" si="34">I64-J62</f>
        <v>20.400000000000006</v>
      </c>
      <c r="K64" s="20">
        <f>(K66+J64)-K62</f>
        <v>16.200000000000006</v>
      </c>
      <c r="L64" s="20">
        <f t="shared" ref="L64:M64" si="35">K64-L62</f>
        <v>12.000000000000007</v>
      </c>
      <c r="M64" s="20">
        <f t="shared" si="35"/>
        <v>7.8000000000000069</v>
      </c>
      <c r="N64" s="20">
        <f>(N66+M64)-N62</f>
        <v>3.6000000000000068</v>
      </c>
      <c r="O64" s="20">
        <f>(O66+N64)-O62</f>
        <v>23.400000000000009</v>
      </c>
      <c r="P64" s="20">
        <f>O64-P62</f>
        <v>19.20000000000001</v>
      </c>
      <c r="Q64" s="20">
        <f>P64-Q62</f>
        <v>15.000000000000011</v>
      </c>
      <c r="R64" s="20">
        <f>(R66+Q64)-R62</f>
        <v>10.800000000000011</v>
      </c>
      <c r="S64" s="1">
        <f>SUM(G64:R64)</f>
        <v>166.20000000000007</v>
      </c>
      <c r="X64" s="57" t="s">
        <v>168</v>
      </c>
      <c r="Y64" s="57"/>
      <c r="Z64" s="57"/>
      <c r="AA64" s="57"/>
      <c r="AB64" s="20">
        <f>AN54</f>
        <v>5.5999999999999961</v>
      </c>
      <c r="AC64" s="20">
        <f>(AC66+AB64)-AC62</f>
        <v>25.799999999999994</v>
      </c>
      <c r="AD64" s="20">
        <f>AC64-AD62</f>
        <v>21.999999999999993</v>
      </c>
      <c r="AE64" s="20">
        <f>(AE66+AD64)-AE62</f>
        <v>18.199999999999992</v>
      </c>
      <c r="AF64" s="20">
        <f t="shared" ref="AF64" si="36">AE64-AF62</f>
        <v>14.399999999999991</v>
      </c>
      <c r="AG64" s="20">
        <f>(AG66+AF64)-AG62</f>
        <v>10.699999999999992</v>
      </c>
      <c r="AH64" s="20">
        <f t="shared" ref="AH64:AI64" si="37">AG64-AH62</f>
        <v>6.999999999999992</v>
      </c>
      <c r="AI64" s="20">
        <f t="shared" si="37"/>
        <v>3.2999999999999918</v>
      </c>
      <c r="AJ64" s="20">
        <f>(AJ66+AI64)-AJ62</f>
        <v>23.599999999999991</v>
      </c>
      <c r="AK64" s="20">
        <f>(AK66+AJ64)-AK62</f>
        <v>20.099999999999991</v>
      </c>
      <c r="AL64" s="20">
        <f>AK64-AL62</f>
        <v>16.599999999999991</v>
      </c>
      <c r="AM64" s="20">
        <f>AL64-AM62</f>
        <v>13.099999999999991</v>
      </c>
      <c r="AN64" s="20">
        <f>(AN66+AM64)-AN62</f>
        <v>9.5999999999999908</v>
      </c>
      <c r="AO64" s="1">
        <f>SUM(AC64:AN64)</f>
        <v>184.39999999999989</v>
      </c>
      <c r="AT64" s="57" t="s">
        <v>168</v>
      </c>
      <c r="AU64" s="57"/>
      <c r="AV64" s="57"/>
      <c r="AW64" s="57"/>
      <c r="AX64" s="20">
        <f>BJ54</f>
        <v>22.79999999999999</v>
      </c>
      <c r="AY64" s="20">
        <f>(AY66+AX64)-AY62</f>
        <v>17.399999999999991</v>
      </c>
      <c r="AZ64" s="20">
        <f>AY64-AZ62</f>
        <v>11.999999999999991</v>
      </c>
      <c r="BA64" s="20">
        <f>(BA66+AZ64)-BA62</f>
        <v>6.5999999999999908</v>
      </c>
      <c r="BB64" s="20">
        <f t="shared" ref="BB64" si="38">BA64-BB62</f>
        <v>1.1999999999999904</v>
      </c>
      <c r="BC64" s="20">
        <f>(BC66+BB64)-BC62</f>
        <v>23.79999999999999</v>
      </c>
      <c r="BD64" s="20">
        <f t="shared" ref="BD64:BE64" si="39">BC64-BD62</f>
        <v>18.399999999999991</v>
      </c>
      <c r="BE64" s="20">
        <f t="shared" si="39"/>
        <v>12.999999999999991</v>
      </c>
      <c r="BF64" s="20">
        <f>(BF66+BE64)-BF62</f>
        <v>7.5999999999999908</v>
      </c>
      <c r="BG64" s="20">
        <f>(BG66+BF64)-BG62</f>
        <v>2.1999999999999904</v>
      </c>
      <c r="BH64" s="20">
        <f>(BH66+BG64)-BH62</f>
        <v>24.79999999999999</v>
      </c>
      <c r="BI64" s="20">
        <f>BH64-BI62</f>
        <v>19.399999999999991</v>
      </c>
      <c r="BJ64" s="20">
        <f>(BJ66+BI64)-BJ62</f>
        <v>13.999999999999991</v>
      </c>
      <c r="BK64" s="1">
        <f>SUM(AY64:BJ64)</f>
        <v>160.39999999999992</v>
      </c>
    </row>
    <row r="65" spans="2:64" x14ac:dyDescent="0.2">
      <c r="B65" s="56" t="s">
        <v>169</v>
      </c>
      <c r="C65" s="56"/>
      <c r="D65" s="56"/>
      <c r="E65" s="56"/>
      <c r="F65" s="3"/>
      <c r="G65" s="3"/>
      <c r="H65" s="3"/>
      <c r="I65" s="3">
        <f>(I62+$E$41)-(I63+H64)</f>
        <v>0.49999999999999467</v>
      </c>
      <c r="J65" s="3"/>
      <c r="K65" s="3"/>
      <c r="L65" s="20"/>
      <c r="M65" s="3"/>
      <c r="N65" s="3"/>
      <c r="O65" s="3">
        <f>(O62+$E$41)-(O63+N64)</f>
        <v>1.5999999999999934</v>
      </c>
      <c r="P65" s="3"/>
      <c r="Q65" s="3"/>
      <c r="R65" s="3"/>
      <c r="X65" s="56" t="s">
        <v>169</v>
      </c>
      <c r="Y65" s="56"/>
      <c r="Z65" s="56"/>
      <c r="AA65" s="56"/>
      <c r="AB65" s="3"/>
      <c r="AC65" s="3">
        <f>(AC62+$AA$41)-(AC63+AB64)</f>
        <v>1.2000000000000037</v>
      </c>
      <c r="AD65" s="3"/>
      <c r="AE65" s="3"/>
      <c r="AF65" s="3"/>
      <c r="AG65" s="3"/>
      <c r="AH65" s="20"/>
      <c r="AI65" s="3"/>
      <c r="AJ65" s="3">
        <f>(AJ62+$AA$41)-(AJ63+AI64)</f>
        <v>3.4000000000000083</v>
      </c>
      <c r="AK65" s="3"/>
      <c r="AL65" s="3"/>
      <c r="AM65" s="3"/>
      <c r="AN65" s="3"/>
      <c r="AT65" s="56" t="s">
        <v>169</v>
      </c>
      <c r="AU65" s="56"/>
      <c r="AV65" s="56"/>
      <c r="AW65" s="56"/>
      <c r="AX65" s="3"/>
      <c r="AY65" s="3"/>
      <c r="AZ65" s="3"/>
      <c r="BA65" s="3"/>
      <c r="BB65" s="3"/>
      <c r="BC65" s="3">
        <f>(BC62+$AW$41)-(BC63+BB64)</f>
        <v>5.2000000000000099</v>
      </c>
      <c r="BD65" s="20"/>
      <c r="BE65" s="3"/>
      <c r="BF65" s="3"/>
      <c r="BG65" s="3"/>
      <c r="BH65" s="3">
        <f>(BH62+$AW$41)-(BH63+BG64)</f>
        <v>4.2000000000000099</v>
      </c>
      <c r="BI65" s="3"/>
      <c r="BJ65" s="3"/>
    </row>
    <row r="66" spans="2:64" x14ac:dyDescent="0.2">
      <c r="B66" s="56" t="s">
        <v>170</v>
      </c>
      <c r="C66" s="56"/>
      <c r="D66" s="56"/>
      <c r="E66" s="56"/>
      <c r="F66" s="20"/>
      <c r="G66" s="20"/>
      <c r="H66" s="20"/>
      <c r="I66" s="20">
        <f>H67</f>
        <v>24</v>
      </c>
      <c r="J66" s="20"/>
      <c r="K66" s="20"/>
      <c r="L66" s="20"/>
      <c r="M66" s="20"/>
      <c r="N66" s="20"/>
      <c r="O66" s="20">
        <f>N67</f>
        <v>24</v>
      </c>
      <c r="P66" s="20"/>
      <c r="Q66" s="20"/>
      <c r="R66" s="20"/>
      <c r="X66" s="56" t="s">
        <v>170</v>
      </c>
      <c r="Y66" s="56"/>
      <c r="Z66" s="56"/>
      <c r="AA66" s="56"/>
      <c r="AB66" s="20"/>
      <c r="AC66" s="20">
        <f>AB67</f>
        <v>24</v>
      </c>
      <c r="AD66" s="20"/>
      <c r="AE66" s="20"/>
      <c r="AF66" s="20"/>
      <c r="AG66" s="20"/>
      <c r="AH66" s="20"/>
      <c r="AI66" s="20"/>
      <c r="AJ66" s="20">
        <f>AI67</f>
        <v>24</v>
      </c>
      <c r="AK66" s="20"/>
      <c r="AL66" s="20"/>
      <c r="AM66" s="20"/>
      <c r="AN66" s="20"/>
      <c r="AT66" s="56" t="s">
        <v>170</v>
      </c>
      <c r="AU66" s="56"/>
      <c r="AV66" s="56"/>
      <c r="AW66" s="56"/>
      <c r="AX66" s="20"/>
      <c r="AY66" s="20"/>
      <c r="AZ66" s="20"/>
      <c r="BA66" s="20"/>
      <c r="BB66" s="20"/>
      <c r="BC66" s="20">
        <f>BB67</f>
        <v>28</v>
      </c>
      <c r="BD66" s="20"/>
      <c r="BE66" s="20"/>
      <c r="BF66" s="20"/>
      <c r="BG66" s="20"/>
      <c r="BH66" s="20">
        <f>BG67</f>
        <v>28</v>
      </c>
      <c r="BI66" s="20"/>
      <c r="BJ66" s="20"/>
    </row>
    <row r="67" spans="2:64" x14ac:dyDescent="0.2">
      <c r="B67" s="56" t="s">
        <v>171</v>
      </c>
      <c r="C67" s="56"/>
      <c r="D67" s="56"/>
      <c r="E67" s="56"/>
      <c r="F67" s="3"/>
      <c r="G67" s="3"/>
      <c r="H67" s="3">
        <f>C60</f>
        <v>24</v>
      </c>
      <c r="I67" s="3"/>
      <c r="J67" s="3"/>
      <c r="K67" s="3"/>
      <c r="L67" s="3"/>
      <c r="M67" s="3"/>
      <c r="N67" s="3">
        <f>H67</f>
        <v>24</v>
      </c>
      <c r="O67" s="3"/>
      <c r="P67" s="3"/>
      <c r="Q67" s="3"/>
      <c r="R67" s="3"/>
      <c r="X67" s="56" t="s">
        <v>171</v>
      </c>
      <c r="Y67" s="56"/>
      <c r="Z67" s="56"/>
      <c r="AA67" s="56"/>
      <c r="AB67" s="3">
        <f>AB57</f>
        <v>24</v>
      </c>
      <c r="AC67" s="3"/>
      <c r="AD67" s="3"/>
      <c r="AE67" s="3"/>
      <c r="AF67" s="3"/>
      <c r="AG67" s="3"/>
      <c r="AH67" s="3"/>
      <c r="AI67" s="3">
        <f>AB67</f>
        <v>24</v>
      </c>
      <c r="AJ67" s="3"/>
      <c r="AK67" s="3"/>
      <c r="AL67" s="3"/>
      <c r="AM67" s="3"/>
      <c r="AN67" s="3"/>
      <c r="AT67" s="56" t="s">
        <v>171</v>
      </c>
      <c r="AU67" s="56"/>
      <c r="AV67" s="56"/>
      <c r="AW67" s="56"/>
      <c r="AX67" s="3"/>
      <c r="AY67" s="3"/>
      <c r="AZ67" s="3"/>
      <c r="BA67" s="3"/>
      <c r="BB67" s="3">
        <f>BC57</f>
        <v>28</v>
      </c>
      <c r="BC67" s="3"/>
      <c r="BD67" s="3"/>
      <c r="BE67" s="3"/>
      <c r="BF67" s="3"/>
      <c r="BG67" s="3">
        <f>BB67</f>
        <v>28</v>
      </c>
      <c r="BH67" s="3"/>
      <c r="BI67" s="3"/>
      <c r="BJ67" s="3"/>
    </row>
    <row r="68" spans="2:64" x14ac:dyDescent="0.2">
      <c r="B68" s="50"/>
      <c r="C68" s="50"/>
      <c r="D68" s="50"/>
      <c r="E68" s="50"/>
      <c r="F68" s="50" t="s">
        <v>158</v>
      </c>
      <c r="G68" s="50" t="s">
        <v>22</v>
      </c>
      <c r="H68" s="50"/>
      <c r="I68" s="50"/>
      <c r="J68" s="50"/>
      <c r="K68" s="50" t="s">
        <v>23</v>
      </c>
      <c r="L68" s="50"/>
      <c r="M68" s="50"/>
      <c r="N68" s="50"/>
      <c r="O68" s="50" t="s">
        <v>24</v>
      </c>
      <c r="P68" s="50"/>
      <c r="Q68" s="50"/>
      <c r="R68" s="50"/>
      <c r="X68" s="50"/>
      <c r="Y68" s="50"/>
      <c r="Z68" s="50"/>
      <c r="AA68" s="50"/>
      <c r="AB68" s="50" t="s">
        <v>158</v>
      </c>
      <c r="AC68" s="50" t="s">
        <v>22</v>
      </c>
      <c r="AD68" s="50"/>
      <c r="AE68" s="50"/>
      <c r="AF68" s="50"/>
      <c r="AG68" s="50" t="s">
        <v>23</v>
      </c>
      <c r="AH68" s="50"/>
      <c r="AI68" s="50"/>
      <c r="AJ68" s="50"/>
      <c r="AK68" s="50" t="s">
        <v>24</v>
      </c>
      <c r="AL68" s="50"/>
      <c r="AM68" s="50"/>
      <c r="AN68" s="50"/>
      <c r="AT68" s="50"/>
      <c r="AU68" s="50"/>
      <c r="AV68" s="50"/>
      <c r="AW68" s="50"/>
      <c r="AX68" s="50" t="s">
        <v>158</v>
      </c>
      <c r="AY68" s="50" t="s">
        <v>22</v>
      </c>
      <c r="AZ68" s="50"/>
      <c r="BA68" s="50"/>
      <c r="BB68" s="50"/>
      <c r="BC68" s="50" t="s">
        <v>23</v>
      </c>
      <c r="BD68" s="50"/>
      <c r="BE68" s="50"/>
      <c r="BF68" s="50"/>
      <c r="BG68" s="50" t="s">
        <v>24</v>
      </c>
      <c r="BH68" s="50"/>
      <c r="BI68" s="50"/>
      <c r="BJ68" s="50"/>
    </row>
    <row r="69" spans="2:64" x14ac:dyDescent="0.2">
      <c r="B69" s="54"/>
      <c r="C69" s="54"/>
      <c r="D69" s="54"/>
      <c r="E69" s="54"/>
      <c r="F69" s="54"/>
      <c r="G69" s="13">
        <v>37</v>
      </c>
      <c r="H69" s="13">
        <v>38</v>
      </c>
      <c r="I69" s="13">
        <v>39</v>
      </c>
      <c r="J69" s="13">
        <v>40</v>
      </c>
      <c r="K69" s="13">
        <v>41</v>
      </c>
      <c r="L69" s="13">
        <v>42</v>
      </c>
      <c r="M69" s="13">
        <v>43</v>
      </c>
      <c r="N69" s="13">
        <v>44</v>
      </c>
      <c r="O69" s="13">
        <v>45</v>
      </c>
      <c r="P69" s="13">
        <v>46</v>
      </c>
      <c r="Q69" s="13">
        <v>47</v>
      </c>
      <c r="R69" s="13">
        <v>48</v>
      </c>
      <c r="X69" s="54"/>
      <c r="Y69" s="54"/>
      <c r="Z69" s="54"/>
      <c r="AA69" s="54"/>
      <c r="AB69" s="54"/>
      <c r="AC69" s="13">
        <v>37</v>
      </c>
      <c r="AD69" s="13">
        <v>38</v>
      </c>
      <c r="AE69" s="13">
        <v>39</v>
      </c>
      <c r="AF69" s="13">
        <v>40</v>
      </c>
      <c r="AG69" s="13">
        <v>41</v>
      </c>
      <c r="AH69" s="13">
        <v>42</v>
      </c>
      <c r="AI69" s="13">
        <v>43</v>
      </c>
      <c r="AJ69" s="13">
        <v>44</v>
      </c>
      <c r="AK69" s="13">
        <v>45</v>
      </c>
      <c r="AL69" s="13">
        <v>46</v>
      </c>
      <c r="AM69" s="13">
        <v>47</v>
      </c>
      <c r="AN69" s="13">
        <v>48</v>
      </c>
      <c r="AT69" s="54"/>
      <c r="AU69" s="54"/>
      <c r="AV69" s="54"/>
      <c r="AW69" s="54"/>
      <c r="AX69" s="54"/>
      <c r="AY69" s="13">
        <v>37</v>
      </c>
      <c r="AZ69" s="13">
        <v>38</v>
      </c>
      <c r="BA69" s="13">
        <v>39</v>
      </c>
      <c r="BB69" s="13">
        <v>40</v>
      </c>
      <c r="BC69" s="13">
        <v>41</v>
      </c>
      <c r="BD69" s="13">
        <v>42</v>
      </c>
      <c r="BE69" s="13">
        <v>43</v>
      </c>
      <c r="BF69" s="13">
        <v>44</v>
      </c>
      <c r="BG69" s="13">
        <v>45</v>
      </c>
      <c r="BH69" s="13">
        <v>46</v>
      </c>
      <c r="BI69" s="13">
        <v>47</v>
      </c>
      <c r="BJ69" s="13">
        <v>48</v>
      </c>
    </row>
    <row r="70" spans="2:64" x14ac:dyDescent="0.2">
      <c r="B70" s="56" t="s">
        <v>166</v>
      </c>
      <c r="C70" s="56"/>
      <c r="D70" s="56"/>
      <c r="E70" s="56"/>
      <c r="F70" s="3"/>
      <c r="G70" s="3">
        <v>4.3</v>
      </c>
      <c r="H70" s="3">
        <v>4.3</v>
      </c>
      <c r="I70" s="3">
        <v>4.3</v>
      </c>
      <c r="J70" s="3">
        <v>4.3</v>
      </c>
      <c r="K70" s="3">
        <v>4.3</v>
      </c>
      <c r="L70" s="3">
        <v>4.3</v>
      </c>
      <c r="M70" s="3">
        <v>4.3</v>
      </c>
      <c r="N70" s="3">
        <v>4.3</v>
      </c>
      <c r="O70" s="3">
        <v>4.4000000000000004</v>
      </c>
      <c r="P70" s="3">
        <v>4.4000000000000004</v>
      </c>
      <c r="Q70" s="3">
        <v>4.4000000000000004</v>
      </c>
      <c r="R70" s="3">
        <v>4.4000000000000004</v>
      </c>
      <c r="X70" s="56" t="s">
        <v>166</v>
      </c>
      <c r="Y70" s="56"/>
      <c r="Z70" s="56"/>
      <c r="AA70" s="56"/>
      <c r="AB70" s="3"/>
      <c r="AC70" s="3">
        <v>3.4</v>
      </c>
      <c r="AD70" s="3">
        <v>3.4</v>
      </c>
      <c r="AE70" s="3">
        <v>3.4</v>
      </c>
      <c r="AF70" s="3">
        <v>3.4</v>
      </c>
      <c r="AG70" s="3">
        <v>3.3</v>
      </c>
      <c r="AH70" s="3">
        <v>3.3</v>
      </c>
      <c r="AI70" s="3">
        <v>3.3</v>
      </c>
      <c r="AJ70" s="3">
        <v>3.3</v>
      </c>
      <c r="AK70" s="3">
        <v>3.2</v>
      </c>
      <c r="AL70" s="3">
        <v>3.2</v>
      </c>
      <c r="AM70" s="3">
        <v>3.2</v>
      </c>
      <c r="AN70" s="3">
        <v>3.2</v>
      </c>
      <c r="AT70" s="56" t="s">
        <v>166</v>
      </c>
      <c r="AU70" s="56"/>
      <c r="AV70" s="56"/>
      <c r="AW70" s="56"/>
      <c r="AX70" s="3"/>
      <c r="AY70" s="3">
        <v>5.5</v>
      </c>
      <c r="AZ70" s="3">
        <v>5.5</v>
      </c>
      <c r="BA70" s="3">
        <v>5.5</v>
      </c>
      <c r="BB70" s="3">
        <v>5.5</v>
      </c>
      <c r="BC70" s="3">
        <v>5.5</v>
      </c>
      <c r="BD70" s="3">
        <v>5.5</v>
      </c>
      <c r="BE70" s="3">
        <v>5.5</v>
      </c>
      <c r="BF70" s="3">
        <v>5.5</v>
      </c>
      <c r="BG70" s="3">
        <v>5.5</v>
      </c>
      <c r="BH70" s="3">
        <v>5.5</v>
      </c>
      <c r="BI70" s="3">
        <v>5.5</v>
      </c>
      <c r="BJ70" s="3">
        <v>5.5</v>
      </c>
    </row>
    <row r="71" spans="2:64" x14ac:dyDescent="0.2">
      <c r="B71" s="56" t="s">
        <v>167</v>
      </c>
      <c r="C71" s="56"/>
      <c r="D71" s="56"/>
      <c r="E71" s="56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X71" s="56" t="s">
        <v>167</v>
      </c>
      <c r="Y71" s="56"/>
      <c r="Z71" s="56"/>
      <c r="AA71" s="56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T71" s="56" t="s">
        <v>167</v>
      </c>
      <c r="AU71" s="56"/>
      <c r="AV71" s="56"/>
      <c r="AW71" s="56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</row>
    <row r="72" spans="2:64" x14ac:dyDescent="0.2">
      <c r="B72" s="57" t="s">
        <v>168</v>
      </c>
      <c r="C72" s="57"/>
      <c r="D72" s="57"/>
      <c r="E72" s="57"/>
      <c r="F72" s="3">
        <f>R64</f>
        <v>10.800000000000011</v>
      </c>
      <c r="G72" s="20">
        <f>(G74+F72)-G70</f>
        <v>6.5000000000000115</v>
      </c>
      <c r="H72" s="20">
        <f>(H74+G72)-H70</f>
        <v>2.2000000000000117</v>
      </c>
      <c r="I72" s="20">
        <f>(I74+H72)-I70</f>
        <v>21.900000000000009</v>
      </c>
      <c r="J72" s="20">
        <f>(J74+I72)-J70</f>
        <v>17.600000000000009</v>
      </c>
      <c r="K72" s="20">
        <f>(K74+J72)-K70</f>
        <v>13.300000000000008</v>
      </c>
      <c r="L72" s="3">
        <f t="shared" ref="L72:Q72" si="40">K72-L70</f>
        <v>9.0000000000000071</v>
      </c>
      <c r="M72" s="3">
        <f t="shared" si="40"/>
        <v>4.7000000000000073</v>
      </c>
      <c r="N72" s="20">
        <f>(N74+M72)-N70</f>
        <v>24.400000000000006</v>
      </c>
      <c r="O72" s="20">
        <f>(O74+N72)-O70</f>
        <v>20.000000000000007</v>
      </c>
      <c r="P72" s="3">
        <f t="shared" si="40"/>
        <v>15.600000000000007</v>
      </c>
      <c r="Q72" s="20">
        <f t="shared" si="40"/>
        <v>11.200000000000006</v>
      </c>
      <c r="R72" s="20">
        <f>(R74+Q72)-R70</f>
        <v>6.800000000000006</v>
      </c>
      <c r="S72" s="1">
        <f>SUM(G72:R72)</f>
        <v>153.2000000000001</v>
      </c>
      <c r="X72" s="57" t="s">
        <v>168</v>
      </c>
      <c r="Y72" s="57"/>
      <c r="Z72" s="57"/>
      <c r="AA72" s="57"/>
      <c r="AB72" s="3">
        <f>AN64</f>
        <v>9.5999999999999908</v>
      </c>
      <c r="AC72" s="20">
        <f>(AC74+AB72)-AC70</f>
        <v>6.1999999999999904</v>
      </c>
      <c r="AD72" s="20">
        <f>(AD74+AC72)-AD70</f>
        <v>26.79999999999999</v>
      </c>
      <c r="AE72" s="20">
        <f>(AE74+AD72)-AE70</f>
        <v>23.399999999999991</v>
      </c>
      <c r="AF72" s="20">
        <f>(AF74+AE72)-AF70</f>
        <v>19.999999999999993</v>
      </c>
      <c r="AG72" s="20">
        <f>(AG74+AF72)-AG70</f>
        <v>16.699999999999992</v>
      </c>
      <c r="AH72" s="3">
        <f t="shared" ref="AH72:AI72" si="41">AG72-AH70</f>
        <v>13.399999999999991</v>
      </c>
      <c r="AI72" s="3">
        <f t="shared" si="41"/>
        <v>10.099999999999991</v>
      </c>
      <c r="AJ72" s="20">
        <f>(AJ74+AI72)-AJ70</f>
        <v>6.7999999999999909</v>
      </c>
      <c r="AK72" s="20">
        <f>(AK74+AJ72)-AK70</f>
        <v>3.5999999999999908</v>
      </c>
      <c r="AL72" s="20">
        <f>(AL74+AK72)-AL70</f>
        <v>24.399999999999991</v>
      </c>
      <c r="AM72" s="20">
        <f t="shared" ref="AM72" si="42">AL72-AM70</f>
        <v>21.199999999999992</v>
      </c>
      <c r="AN72" s="20">
        <f>(AN74+AM72)-AN70</f>
        <v>17.999999999999993</v>
      </c>
      <c r="AO72" s="1">
        <f>SUM(AC72:AN72)</f>
        <v>190.59999999999991</v>
      </c>
      <c r="AT72" s="57" t="s">
        <v>168</v>
      </c>
      <c r="AU72" s="57"/>
      <c r="AV72" s="57"/>
      <c r="AW72" s="57"/>
      <c r="AX72" s="3">
        <f>BJ64</f>
        <v>13.999999999999991</v>
      </c>
      <c r="AY72" s="20">
        <f>(AY74+AX72)-AY70</f>
        <v>8.4999999999999911</v>
      </c>
      <c r="AZ72" s="20">
        <f>(AZ74+AY72)-AZ70</f>
        <v>2.9999999999999911</v>
      </c>
      <c r="BA72" s="20">
        <f>(BA74+AZ72)-BA70</f>
        <v>25.499999999999993</v>
      </c>
      <c r="BB72" s="20">
        <f>(BB74+BA72)-BB70</f>
        <v>19.999999999999993</v>
      </c>
      <c r="BC72" s="20">
        <f>(BC74+BB72)-BC70</f>
        <v>14.499999999999993</v>
      </c>
      <c r="BD72" s="3">
        <f t="shared" ref="BD72:BE72" si="43">BC72-BD70</f>
        <v>8.9999999999999929</v>
      </c>
      <c r="BE72" s="3">
        <f t="shared" si="43"/>
        <v>3.4999999999999929</v>
      </c>
      <c r="BF72" s="20">
        <f>(BF74+BE72)-BF70</f>
        <v>25.999999999999993</v>
      </c>
      <c r="BG72" s="20">
        <f>(BG74+BF72)-BG70</f>
        <v>20.499999999999993</v>
      </c>
      <c r="BH72" s="20">
        <f>(BH74+BG72)-BH70</f>
        <v>14.999999999999993</v>
      </c>
      <c r="BI72" s="20">
        <f t="shared" ref="BI72" si="44">BH72-BI70</f>
        <v>9.4999999999999929</v>
      </c>
      <c r="BJ72" s="20">
        <f>(BJ74+BI72)-BJ70</f>
        <v>3.9999999999999929</v>
      </c>
      <c r="BK72" s="1">
        <f>SUM(AY72:BJ72)</f>
        <v>158.99999999999994</v>
      </c>
    </row>
    <row r="73" spans="2:64" x14ac:dyDescent="0.2">
      <c r="B73" s="56" t="s">
        <v>169</v>
      </c>
      <c r="C73" s="56"/>
      <c r="D73" s="56"/>
      <c r="E73" s="56"/>
      <c r="F73" s="20"/>
      <c r="G73" s="3"/>
      <c r="H73" s="3"/>
      <c r="I73" s="3">
        <f>(I70+$E$41)-(I71+H72)</f>
        <v>3.0999999999999881</v>
      </c>
      <c r="J73" s="3"/>
      <c r="K73" s="3"/>
      <c r="L73" s="20"/>
      <c r="M73" s="20"/>
      <c r="N73" s="3">
        <f>(N70+$E$41)-(N71+M72)</f>
        <v>0.59999999999999254</v>
      </c>
      <c r="O73" s="3"/>
      <c r="P73" s="20"/>
      <c r="Q73" s="3"/>
      <c r="R73" s="3"/>
      <c r="S73" s="1">
        <f>SUM(S46:S72)</f>
        <v>659.20000000000027</v>
      </c>
      <c r="X73" s="56" t="s">
        <v>169</v>
      </c>
      <c r="Y73" s="56"/>
      <c r="Z73" s="56"/>
      <c r="AA73" s="56"/>
      <c r="AB73" s="20"/>
      <c r="AC73" s="3"/>
      <c r="AD73" s="3">
        <f>(AD70+$AA$41)-(AD71+AC72)</f>
        <v>0.20000000000000995</v>
      </c>
      <c r="AE73" s="3"/>
      <c r="AF73" s="3"/>
      <c r="AG73" s="3"/>
      <c r="AH73" s="20"/>
      <c r="AI73" s="20"/>
      <c r="AJ73" s="3"/>
      <c r="AK73" s="3"/>
      <c r="AL73" s="3">
        <f>(AL70+$AA$41)-(AL71+AK72)</f>
        <v>2.6000000000000094</v>
      </c>
      <c r="AM73" s="3"/>
      <c r="AN73" s="3"/>
      <c r="AO73" s="1">
        <f>SUM(AO46:AO72)</f>
        <v>741.5999999999998</v>
      </c>
      <c r="AT73" s="56" t="s">
        <v>169</v>
      </c>
      <c r="AU73" s="56"/>
      <c r="AV73" s="56"/>
      <c r="AW73" s="56"/>
      <c r="AX73" s="20"/>
      <c r="AY73" s="3"/>
      <c r="AZ73" s="3"/>
      <c r="BA73" s="3">
        <f>(BA70+$AW$41)-(BA71+AZ72)</f>
        <v>3.5000000000000089</v>
      </c>
      <c r="BB73" s="3"/>
      <c r="BC73" s="3"/>
      <c r="BD73" s="20"/>
      <c r="BE73" s="20"/>
      <c r="BF73" s="3">
        <f>(BF70+$AW$41)-(BF71+BE72)</f>
        <v>3.0000000000000071</v>
      </c>
      <c r="BG73" s="3"/>
      <c r="BH73" s="3"/>
      <c r="BI73" s="3"/>
      <c r="BJ73" s="3"/>
      <c r="BK73" s="1">
        <f>SUM(BK46:BK72)</f>
        <v>685.39999999999986</v>
      </c>
    </row>
    <row r="74" spans="2:64" x14ac:dyDescent="0.2">
      <c r="B74" s="56" t="s">
        <v>170</v>
      </c>
      <c r="C74" s="56"/>
      <c r="D74" s="56"/>
      <c r="E74" s="56"/>
      <c r="F74" s="20"/>
      <c r="G74" s="20"/>
      <c r="H74" s="20"/>
      <c r="I74" s="20">
        <f>H75</f>
        <v>24</v>
      </c>
      <c r="J74" s="20"/>
      <c r="K74" s="20"/>
      <c r="L74" s="20"/>
      <c r="M74" s="20"/>
      <c r="N74" s="20">
        <f>M75</f>
        <v>24</v>
      </c>
      <c r="O74" s="20"/>
      <c r="P74" s="20"/>
      <c r="Q74" s="20"/>
      <c r="R74" s="20"/>
      <c r="S74" s="34">
        <f>S73*8250</f>
        <v>5438400.0000000019</v>
      </c>
      <c r="T74" s="1" t="s">
        <v>172</v>
      </c>
      <c r="X74" s="56" t="s">
        <v>170</v>
      </c>
      <c r="Y74" s="56"/>
      <c r="Z74" s="56"/>
      <c r="AA74" s="56"/>
      <c r="AB74" s="20"/>
      <c r="AC74" s="20"/>
      <c r="AD74" s="20">
        <f>AC75</f>
        <v>24</v>
      </c>
      <c r="AE74" s="20"/>
      <c r="AF74" s="20"/>
      <c r="AG74" s="20"/>
      <c r="AH74" s="20"/>
      <c r="AI74" s="20"/>
      <c r="AJ74" s="20"/>
      <c r="AK74" s="20"/>
      <c r="AL74" s="20">
        <f>AK75</f>
        <v>24</v>
      </c>
      <c r="AM74" s="20"/>
      <c r="AN74" s="20"/>
      <c r="AO74" s="34">
        <f>AO73*8250</f>
        <v>6118199.9999999981</v>
      </c>
      <c r="AP74" s="1" t="s">
        <v>172</v>
      </c>
      <c r="AT74" s="56" t="s">
        <v>170</v>
      </c>
      <c r="AU74" s="56"/>
      <c r="AV74" s="56"/>
      <c r="AW74" s="56"/>
      <c r="AX74" s="20"/>
      <c r="AY74" s="20"/>
      <c r="AZ74" s="20"/>
      <c r="BA74" s="20">
        <f>AZ75</f>
        <v>28</v>
      </c>
      <c r="BB74" s="20"/>
      <c r="BC74" s="20"/>
      <c r="BD74" s="20"/>
      <c r="BE74" s="20"/>
      <c r="BF74" s="20">
        <f>BE75</f>
        <v>28</v>
      </c>
      <c r="BG74" s="20"/>
      <c r="BH74" s="20"/>
      <c r="BI74" s="20"/>
      <c r="BJ74" s="20"/>
      <c r="BK74" s="34">
        <f>BK73*8250</f>
        <v>5654549.9999999991</v>
      </c>
      <c r="BL74" s="1" t="s">
        <v>172</v>
      </c>
    </row>
    <row r="75" spans="2:64" x14ac:dyDescent="0.2">
      <c r="B75" s="56" t="s">
        <v>171</v>
      </c>
      <c r="C75" s="56"/>
      <c r="D75" s="56"/>
      <c r="E75" s="56"/>
      <c r="F75" s="13"/>
      <c r="G75" s="13"/>
      <c r="H75" s="13">
        <f>H67</f>
        <v>24</v>
      </c>
      <c r="I75" s="13"/>
      <c r="J75" s="13"/>
      <c r="K75" s="13"/>
      <c r="L75" s="13"/>
      <c r="M75" s="13">
        <f>H75</f>
        <v>24</v>
      </c>
      <c r="N75" s="13"/>
      <c r="O75" s="13"/>
      <c r="P75" s="13"/>
      <c r="Q75" s="13"/>
      <c r="R75" s="13"/>
      <c r="S75" s="34">
        <f>8*150000</f>
        <v>1200000</v>
      </c>
      <c r="T75" s="1" t="s">
        <v>173</v>
      </c>
      <c r="X75" s="56" t="s">
        <v>171</v>
      </c>
      <c r="Y75" s="56"/>
      <c r="Z75" s="56"/>
      <c r="AA75" s="56"/>
      <c r="AB75" s="13"/>
      <c r="AC75" s="13">
        <f>AB67</f>
        <v>24</v>
      </c>
      <c r="AD75" s="13"/>
      <c r="AE75" s="13"/>
      <c r="AF75" s="13"/>
      <c r="AG75" s="13"/>
      <c r="AH75" s="13"/>
      <c r="AI75" s="13"/>
      <c r="AJ75" s="13"/>
      <c r="AK75" s="13">
        <f>AC75</f>
        <v>24</v>
      </c>
      <c r="AL75" s="13"/>
      <c r="AM75" s="13"/>
      <c r="AN75" s="13"/>
      <c r="AO75" s="34">
        <f>8*150000</f>
        <v>1200000</v>
      </c>
      <c r="AP75" s="1" t="s">
        <v>173</v>
      </c>
      <c r="AT75" s="56" t="s">
        <v>171</v>
      </c>
      <c r="AU75" s="56"/>
      <c r="AV75" s="56"/>
      <c r="AW75" s="56"/>
      <c r="AX75" s="13"/>
      <c r="AY75" s="13"/>
      <c r="AZ75" s="13">
        <f>BB67</f>
        <v>28</v>
      </c>
      <c r="BA75" s="13"/>
      <c r="BB75" s="13"/>
      <c r="BC75" s="13"/>
      <c r="BD75" s="13"/>
      <c r="BE75" s="13">
        <f>AZ75</f>
        <v>28</v>
      </c>
      <c r="BF75" s="13"/>
      <c r="BG75" s="13"/>
      <c r="BH75" s="13"/>
      <c r="BI75" s="13"/>
      <c r="BJ75" s="13"/>
      <c r="BK75" s="34">
        <f>9*150000</f>
        <v>1350000</v>
      </c>
      <c r="BL75" s="1" t="s">
        <v>173</v>
      </c>
    </row>
    <row r="79" spans="2:64" x14ac:dyDescent="0.2">
      <c r="B79" s="51" t="s">
        <v>177</v>
      </c>
      <c r="C79" s="50" t="s">
        <v>160</v>
      </c>
      <c r="D79" s="50"/>
      <c r="E79" s="51">
        <v>3</v>
      </c>
      <c r="F79" s="50" t="s">
        <v>158</v>
      </c>
      <c r="G79" s="50" t="s">
        <v>2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X79" s="51" t="s">
        <v>178</v>
      </c>
      <c r="Y79" s="50" t="s">
        <v>160</v>
      </c>
      <c r="Z79" s="50"/>
      <c r="AA79" s="51">
        <v>0.5</v>
      </c>
      <c r="AB79" s="50" t="s">
        <v>158</v>
      </c>
      <c r="AC79" s="50" t="s">
        <v>2</v>
      </c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T79" s="51" t="s">
        <v>179</v>
      </c>
      <c r="AU79" s="50" t="s">
        <v>160</v>
      </c>
      <c r="AV79" s="50"/>
      <c r="AW79" s="51">
        <v>2</v>
      </c>
      <c r="AX79" s="50" t="s">
        <v>158</v>
      </c>
      <c r="AY79" s="50" t="s">
        <v>2</v>
      </c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</row>
    <row r="80" spans="2:64" x14ac:dyDescent="0.2">
      <c r="B80" s="53" t="s">
        <v>164</v>
      </c>
      <c r="C80" s="52">
        <v>19</v>
      </c>
      <c r="D80" s="53" t="s">
        <v>165</v>
      </c>
      <c r="E80" s="52">
        <v>1</v>
      </c>
      <c r="F80" s="52"/>
      <c r="G80" s="52" t="s">
        <v>11</v>
      </c>
      <c r="H80" s="52"/>
      <c r="I80" s="52"/>
      <c r="J80" s="52"/>
      <c r="K80" s="52" t="s">
        <v>14</v>
      </c>
      <c r="L80" s="52"/>
      <c r="M80" s="52"/>
      <c r="N80" s="52"/>
      <c r="O80" s="52" t="s">
        <v>15</v>
      </c>
      <c r="P80" s="52"/>
      <c r="Q80" s="52"/>
      <c r="R80" s="52"/>
      <c r="X80" s="53" t="s">
        <v>164</v>
      </c>
      <c r="Y80" s="52">
        <v>22</v>
      </c>
      <c r="Z80" s="53" t="s">
        <v>165</v>
      </c>
      <c r="AA80" s="52">
        <v>1</v>
      </c>
      <c r="AB80" s="52"/>
      <c r="AC80" s="52" t="s">
        <v>11</v>
      </c>
      <c r="AD80" s="52"/>
      <c r="AE80" s="52"/>
      <c r="AF80" s="52"/>
      <c r="AG80" s="52" t="s">
        <v>14</v>
      </c>
      <c r="AH80" s="52"/>
      <c r="AI80" s="52"/>
      <c r="AJ80" s="52"/>
      <c r="AK80" s="52" t="s">
        <v>15</v>
      </c>
      <c r="AL80" s="52"/>
      <c r="AM80" s="52"/>
      <c r="AN80" s="52"/>
      <c r="AT80" s="53" t="s">
        <v>164</v>
      </c>
      <c r="AU80" s="52">
        <v>25</v>
      </c>
      <c r="AV80" s="53" t="s">
        <v>165</v>
      </c>
      <c r="AW80" s="52">
        <v>1</v>
      </c>
      <c r="AX80" s="52"/>
      <c r="AY80" s="52" t="s">
        <v>11</v>
      </c>
      <c r="AZ80" s="52"/>
      <c r="BA80" s="52"/>
      <c r="BB80" s="52"/>
      <c r="BC80" s="52" t="s">
        <v>14</v>
      </c>
      <c r="BD80" s="52"/>
      <c r="BE80" s="52"/>
      <c r="BF80" s="52"/>
      <c r="BG80" s="52" t="s">
        <v>15</v>
      </c>
      <c r="BH80" s="52"/>
      <c r="BI80" s="52"/>
      <c r="BJ80" s="52"/>
    </row>
    <row r="81" spans="2:63" x14ac:dyDescent="0.2">
      <c r="B81" s="55"/>
      <c r="C81" s="54"/>
      <c r="D81" s="55"/>
      <c r="E81" s="54"/>
      <c r="F81" s="54"/>
      <c r="G81" s="13">
        <v>1</v>
      </c>
      <c r="H81" s="13">
        <v>2</v>
      </c>
      <c r="I81" s="13">
        <v>3</v>
      </c>
      <c r="J81" s="13">
        <v>4</v>
      </c>
      <c r="K81" s="13">
        <v>5</v>
      </c>
      <c r="L81" s="13">
        <v>6</v>
      </c>
      <c r="M81" s="13">
        <v>7</v>
      </c>
      <c r="N81" s="13">
        <v>8</v>
      </c>
      <c r="O81" s="13">
        <v>9</v>
      </c>
      <c r="P81" s="13">
        <v>10</v>
      </c>
      <c r="Q81" s="13">
        <v>11</v>
      </c>
      <c r="R81" s="13">
        <v>12</v>
      </c>
      <c r="X81" s="55"/>
      <c r="Y81" s="54"/>
      <c r="Z81" s="55"/>
      <c r="AA81" s="54"/>
      <c r="AB81" s="54"/>
      <c r="AC81" s="13">
        <v>1</v>
      </c>
      <c r="AD81" s="13">
        <v>2</v>
      </c>
      <c r="AE81" s="13">
        <v>3</v>
      </c>
      <c r="AF81" s="13">
        <v>4</v>
      </c>
      <c r="AG81" s="13">
        <v>5</v>
      </c>
      <c r="AH81" s="13">
        <v>6</v>
      </c>
      <c r="AI81" s="13">
        <v>7</v>
      </c>
      <c r="AJ81" s="13">
        <v>8</v>
      </c>
      <c r="AK81" s="13">
        <v>9</v>
      </c>
      <c r="AL81" s="13">
        <v>10</v>
      </c>
      <c r="AM81" s="13">
        <v>11</v>
      </c>
      <c r="AN81" s="13">
        <v>12</v>
      </c>
      <c r="AT81" s="55"/>
      <c r="AU81" s="54"/>
      <c r="AV81" s="55"/>
      <c r="AW81" s="54"/>
      <c r="AX81" s="54"/>
      <c r="AY81" s="13">
        <v>1</v>
      </c>
      <c r="AZ81" s="13">
        <v>2</v>
      </c>
      <c r="BA81" s="13">
        <v>3</v>
      </c>
      <c r="BB81" s="13">
        <v>4</v>
      </c>
      <c r="BC81" s="13">
        <v>5</v>
      </c>
      <c r="BD81" s="13">
        <v>6</v>
      </c>
      <c r="BE81" s="13">
        <v>7</v>
      </c>
      <c r="BF81" s="13">
        <v>8</v>
      </c>
      <c r="BG81" s="13">
        <v>9</v>
      </c>
      <c r="BH81" s="13">
        <v>10</v>
      </c>
      <c r="BI81" s="13">
        <v>11</v>
      </c>
      <c r="BJ81" s="13">
        <v>12</v>
      </c>
    </row>
    <row r="82" spans="2:63" x14ac:dyDescent="0.2">
      <c r="B82" s="56" t="s">
        <v>166</v>
      </c>
      <c r="C82" s="56"/>
      <c r="D82" s="56"/>
      <c r="E82" s="56"/>
      <c r="F82" s="20"/>
      <c r="G82" s="20">
        <v>3.7</v>
      </c>
      <c r="H82" s="20">
        <v>3.7</v>
      </c>
      <c r="I82" s="20">
        <v>3.7</v>
      </c>
      <c r="J82" s="20">
        <v>3.7</v>
      </c>
      <c r="K82" s="20">
        <v>3.5</v>
      </c>
      <c r="L82" s="20">
        <v>3.5</v>
      </c>
      <c r="M82" s="20">
        <v>3.5</v>
      </c>
      <c r="N82" s="20">
        <v>3.5</v>
      </c>
      <c r="O82" s="20">
        <v>3.4</v>
      </c>
      <c r="P82" s="20">
        <v>3.4</v>
      </c>
      <c r="Q82" s="20">
        <v>3.4</v>
      </c>
      <c r="R82" s="20">
        <v>3.4</v>
      </c>
      <c r="X82" s="56" t="s">
        <v>166</v>
      </c>
      <c r="Y82" s="56"/>
      <c r="Z82" s="56"/>
      <c r="AA82" s="56"/>
      <c r="AB82" s="20"/>
      <c r="AC82" s="20">
        <v>4</v>
      </c>
      <c r="AD82" s="20">
        <v>4</v>
      </c>
      <c r="AE82" s="20">
        <v>4</v>
      </c>
      <c r="AF82" s="20">
        <v>4</v>
      </c>
      <c r="AG82" s="20">
        <v>4</v>
      </c>
      <c r="AH82" s="20">
        <v>4</v>
      </c>
      <c r="AI82" s="20">
        <v>4</v>
      </c>
      <c r="AJ82" s="20">
        <v>4</v>
      </c>
      <c r="AK82" s="20">
        <v>4</v>
      </c>
      <c r="AL82" s="20">
        <v>4</v>
      </c>
      <c r="AM82" s="20">
        <v>4</v>
      </c>
      <c r="AN82" s="20">
        <v>4</v>
      </c>
      <c r="AT82" s="56" t="s">
        <v>166</v>
      </c>
      <c r="AU82" s="56"/>
      <c r="AV82" s="56"/>
      <c r="AW82" s="56"/>
      <c r="AX82" s="20"/>
      <c r="AY82" s="20">
        <v>5.6</v>
      </c>
      <c r="AZ82" s="20">
        <v>5.6</v>
      </c>
      <c r="BA82" s="20">
        <v>5.6</v>
      </c>
      <c r="BB82" s="20">
        <v>5.6</v>
      </c>
      <c r="BC82" s="20">
        <v>5.5</v>
      </c>
      <c r="BD82" s="20">
        <v>5.5</v>
      </c>
      <c r="BE82" s="20">
        <v>5.5</v>
      </c>
      <c r="BF82" s="20">
        <v>5.5</v>
      </c>
      <c r="BG82" s="20">
        <v>5.4</v>
      </c>
      <c r="BH82" s="20">
        <v>5.4</v>
      </c>
      <c r="BI82" s="20">
        <v>5.4</v>
      </c>
      <c r="BJ82" s="20">
        <v>5.4</v>
      </c>
    </row>
    <row r="83" spans="2:63" x14ac:dyDescent="0.2">
      <c r="B83" s="56" t="s">
        <v>167</v>
      </c>
      <c r="C83" s="56"/>
      <c r="D83" s="56"/>
      <c r="E83" s="56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X83" s="56" t="s">
        <v>167</v>
      </c>
      <c r="Y83" s="56"/>
      <c r="Z83" s="56"/>
      <c r="AA83" s="56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T83" s="56" t="s">
        <v>167</v>
      </c>
      <c r="AU83" s="56"/>
      <c r="AV83" s="56"/>
      <c r="AW83" s="56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</row>
    <row r="84" spans="2:63" x14ac:dyDescent="0.2">
      <c r="B84" s="57" t="s">
        <v>168</v>
      </c>
      <c r="C84" s="57"/>
      <c r="D84" s="57"/>
      <c r="E84" s="57"/>
      <c r="F84" s="20">
        <v>10</v>
      </c>
      <c r="G84" s="20">
        <f>F84-G82</f>
        <v>6.3</v>
      </c>
      <c r="H84" s="20">
        <f>(H86+G84)-H82</f>
        <v>21.6</v>
      </c>
      <c r="I84" s="20">
        <f t="shared" ref="I84" si="45">H84-I82</f>
        <v>17.900000000000002</v>
      </c>
      <c r="J84" s="20">
        <f>(J86+I84)-J82</f>
        <v>14.200000000000003</v>
      </c>
      <c r="K84" s="20">
        <f>J84-K82</f>
        <v>10.700000000000003</v>
      </c>
      <c r="L84" s="20">
        <f>K84-L82</f>
        <v>7.2000000000000028</v>
      </c>
      <c r="M84" s="20">
        <f t="shared" ref="M84" si="46">L84-M82</f>
        <v>3.7000000000000028</v>
      </c>
      <c r="N84" s="20">
        <f>(N86+M84)-N82</f>
        <v>19.200000000000003</v>
      </c>
      <c r="O84" s="20">
        <f t="shared" ref="O84:P84" si="47">N84-O82</f>
        <v>15.800000000000002</v>
      </c>
      <c r="P84" s="20">
        <f t="shared" si="47"/>
        <v>12.400000000000002</v>
      </c>
      <c r="Q84" s="20">
        <f>(Q86+P84)-Q82</f>
        <v>9.0000000000000018</v>
      </c>
      <c r="R84" s="20">
        <f>(R86+Q84)-R82</f>
        <v>5.6000000000000014</v>
      </c>
      <c r="S84" s="1">
        <f>SUM(G84:R84)</f>
        <v>143.60000000000002</v>
      </c>
      <c r="X84" s="57" t="s">
        <v>168</v>
      </c>
      <c r="Y84" s="57"/>
      <c r="Z84" s="57"/>
      <c r="AA84" s="57"/>
      <c r="AB84" s="20">
        <v>10</v>
      </c>
      <c r="AC84" s="20">
        <f>AB84-AC82</f>
        <v>6</v>
      </c>
      <c r="AD84" s="20">
        <f>(AD86+AC84)-AD82</f>
        <v>2</v>
      </c>
      <c r="AE84" s="20">
        <f>(AE86+AD84)-AE82</f>
        <v>20</v>
      </c>
      <c r="AF84" s="20">
        <f>(AF86+AE84)-AF82</f>
        <v>16</v>
      </c>
      <c r="AG84" s="20">
        <f>AF84-AG82</f>
        <v>12</v>
      </c>
      <c r="AH84" s="20">
        <f>AG84-AH82</f>
        <v>8</v>
      </c>
      <c r="AI84" s="20">
        <f t="shared" ref="AI84" si="48">AH84-AI82</f>
        <v>4</v>
      </c>
      <c r="AJ84" s="20">
        <f>(AJ86+AI84)-AJ82</f>
        <v>22</v>
      </c>
      <c r="AK84" s="20">
        <f t="shared" ref="AK84:AL84" si="49">AJ84-AK82</f>
        <v>18</v>
      </c>
      <c r="AL84" s="20">
        <f t="shared" si="49"/>
        <v>14</v>
      </c>
      <c r="AM84" s="20">
        <f>(AM86+AL84)-AM82</f>
        <v>10</v>
      </c>
      <c r="AN84" s="20">
        <f>(AN86+AM84)-AN82</f>
        <v>6</v>
      </c>
      <c r="AO84" s="1">
        <f>SUM(AC84:AN84)</f>
        <v>138</v>
      </c>
      <c r="AT84" s="57" t="s">
        <v>168</v>
      </c>
      <c r="AU84" s="57"/>
      <c r="AV84" s="57"/>
      <c r="AW84" s="57"/>
      <c r="AX84" s="20">
        <v>10</v>
      </c>
      <c r="AY84" s="20">
        <f>AX84-AY82</f>
        <v>4.4000000000000004</v>
      </c>
      <c r="AZ84" s="20">
        <f>(AZ86+AY84)-AZ82</f>
        <v>23.799999999999997</v>
      </c>
      <c r="BA84" s="20">
        <f>(BA86+AZ84)-BA82</f>
        <v>18.199999999999996</v>
      </c>
      <c r="BB84" s="20">
        <f>(BB86+BA84)-BB82</f>
        <v>12.599999999999996</v>
      </c>
      <c r="BC84" s="20">
        <f>BB84-BC82</f>
        <v>7.0999999999999961</v>
      </c>
      <c r="BD84" s="20">
        <f>(BD86+BC84)-BD82</f>
        <v>26.599999999999994</v>
      </c>
      <c r="BE84" s="20">
        <f t="shared" ref="BE84" si="50">BD84-BE82</f>
        <v>21.099999999999994</v>
      </c>
      <c r="BF84" s="20">
        <f>(BF86+BE84)-BF82</f>
        <v>15.599999999999994</v>
      </c>
      <c r="BG84" s="20">
        <f>(BG86+BF84)-BG82</f>
        <v>10.199999999999994</v>
      </c>
      <c r="BH84" s="20">
        <f t="shared" ref="BH84" si="51">BG84-BH82</f>
        <v>4.7999999999999936</v>
      </c>
      <c r="BI84" s="20">
        <f>(BI86+BH84)-BI82</f>
        <v>24.399999999999991</v>
      </c>
      <c r="BJ84" s="20">
        <f>(BJ86+BI84)-BJ82</f>
        <v>18.999999999999993</v>
      </c>
      <c r="BK84" s="1">
        <f>SUM(AY84:BJ84)</f>
        <v>187.79999999999995</v>
      </c>
    </row>
    <row r="85" spans="2:63" x14ac:dyDescent="0.2">
      <c r="B85" s="56" t="s">
        <v>169</v>
      </c>
      <c r="C85" s="56"/>
      <c r="D85" s="56"/>
      <c r="E85" s="56"/>
      <c r="F85" s="20"/>
      <c r="G85" s="20"/>
      <c r="H85" s="3">
        <f>(H82+$E$79)-(H83+G84)</f>
        <v>0.40000000000000036</v>
      </c>
      <c r="I85" s="20"/>
      <c r="J85" s="3"/>
      <c r="K85" s="3"/>
      <c r="L85" s="3"/>
      <c r="M85" s="20"/>
      <c r="N85" s="3">
        <f>(N82+$E$79)-(N83+M84)</f>
        <v>2.7999999999999972</v>
      </c>
      <c r="O85" s="3"/>
      <c r="P85" s="20"/>
      <c r="Q85" s="3"/>
      <c r="R85" s="3"/>
      <c r="X85" s="56" t="s">
        <v>169</v>
      </c>
      <c r="Y85" s="56"/>
      <c r="Z85" s="56"/>
      <c r="AA85" s="56"/>
      <c r="AB85" s="20"/>
      <c r="AC85" s="20"/>
      <c r="AD85" s="3"/>
      <c r="AE85" s="3">
        <f>(AE82+$AA$79)-(AE83+AD84)</f>
        <v>2.5</v>
      </c>
      <c r="AF85" s="3"/>
      <c r="AG85" s="3"/>
      <c r="AH85" s="3"/>
      <c r="AI85" s="20"/>
      <c r="AJ85" s="3">
        <f>(AJ82+$AA$79)-(AJ83+AI84)</f>
        <v>0.5</v>
      </c>
      <c r="AK85" s="3"/>
      <c r="AL85" s="20"/>
      <c r="AM85" s="3"/>
      <c r="AN85" s="3"/>
      <c r="AT85" s="56" t="s">
        <v>169</v>
      </c>
      <c r="AU85" s="56"/>
      <c r="AV85" s="56"/>
      <c r="AW85" s="56"/>
      <c r="AX85" s="20"/>
      <c r="AY85" s="20"/>
      <c r="AZ85" s="3">
        <f>(AZ82+$AW$79)-(AZ83+AY84)</f>
        <v>3.1999999999999993</v>
      </c>
      <c r="BA85" s="3"/>
      <c r="BB85" s="3"/>
      <c r="BC85" s="3"/>
      <c r="BD85" s="3">
        <f>(BD82+$AW$79)-(BD83+BC84)</f>
        <v>0.40000000000000391</v>
      </c>
      <c r="BE85" s="20"/>
      <c r="BF85" s="3"/>
      <c r="BG85" s="3"/>
      <c r="BH85" s="20"/>
      <c r="BI85" s="3">
        <f>(BI82+$AW$79)-(BI83+BH84)</f>
        <v>2.6000000000000068</v>
      </c>
      <c r="BJ85" s="3"/>
    </row>
    <row r="86" spans="2:63" x14ac:dyDescent="0.2">
      <c r="B86" s="56" t="s">
        <v>170</v>
      </c>
      <c r="C86" s="56"/>
      <c r="D86" s="56"/>
      <c r="E86" s="56"/>
      <c r="F86" s="20"/>
      <c r="G86" s="20"/>
      <c r="H86" s="20">
        <f>G87</f>
        <v>19</v>
      </c>
      <c r="I86" s="20"/>
      <c r="J86" s="20"/>
      <c r="K86" s="20"/>
      <c r="L86" s="20"/>
      <c r="M86" s="20"/>
      <c r="N86" s="20">
        <f>M87</f>
        <v>19</v>
      </c>
      <c r="O86" s="20"/>
      <c r="P86" s="20"/>
      <c r="Q86" s="20"/>
      <c r="R86" s="20"/>
      <c r="X86" s="56" t="s">
        <v>170</v>
      </c>
      <c r="Y86" s="56"/>
      <c r="Z86" s="56"/>
      <c r="AA86" s="56"/>
      <c r="AB86" s="20"/>
      <c r="AC86" s="20"/>
      <c r="AD86" s="20"/>
      <c r="AE86" s="20">
        <f>AD87</f>
        <v>22</v>
      </c>
      <c r="AF86" s="20"/>
      <c r="AG86" s="20"/>
      <c r="AH86" s="20"/>
      <c r="AI86" s="20"/>
      <c r="AJ86" s="20">
        <f>AI87</f>
        <v>22</v>
      </c>
      <c r="AK86" s="20"/>
      <c r="AL86" s="20"/>
      <c r="AM86" s="20"/>
      <c r="AN86" s="20"/>
      <c r="AT86" s="56" t="s">
        <v>170</v>
      </c>
      <c r="AU86" s="56"/>
      <c r="AV86" s="56"/>
      <c r="AW86" s="56"/>
      <c r="AX86" s="20"/>
      <c r="AY86" s="20"/>
      <c r="AZ86" s="20">
        <f>AY87</f>
        <v>25</v>
      </c>
      <c r="BA86" s="20"/>
      <c r="BB86" s="20"/>
      <c r="BC86" s="20"/>
      <c r="BD86" s="20">
        <f>BC87</f>
        <v>25</v>
      </c>
      <c r="BE86" s="20"/>
      <c r="BF86" s="20"/>
      <c r="BG86" s="20"/>
      <c r="BH86" s="20"/>
      <c r="BI86" s="20">
        <f>BH87</f>
        <v>25</v>
      </c>
      <c r="BJ86" s="20"/>
    </row>
    <row r="87" spans="2:63" x14ac:dyDescent="0.2">
      <c r="B87" s="56" t="s">
        <v>171</v>
      </c>
      <c r="C87" s="56"/>
      <c r="D87" s="56"/>
      <c r="E87" s="56"/>
      <c r="F87" s="20"/>
      <c r="G87" s="20">
        <f>C80</f>
        <v>19</v>
      </c>
      <c r="H87" s="20"/>
      <c r="I87" s="20"/>
      <c r="J87" s="20"/>
      <c r="K87" s="20"/>
      <c r="L87" s="20"/>
      <c r="M87" s="20">
        <f>G87</f>
        <v>19</v>
      </c>
      <c r="N87" s="20"/>
      <c r="O87" s="20"/>
      <c r="P87" s="20"/>
      <c r="Q87" s="20"/>
      <c r="R87" s="20"/>
      <c r="X87" s="56" t="s">
        <v>171</v>
      </c>
      <c r="Y87" s="56"/>
      <c r="Z87" s="56"/>
      <c r="AA87" s="56"/>
      <c r="AB87" s="20"/>
      <c r="AC87" s="20"/>
      <c r="AD87" s="20">
        <f>Y80</f>
        <v>22</v>
      </c>
      <c r="AE87" s="20"/>
      <c r="AF87" s="20"/>
      <c r="AG87" s="20"/>
      <c r="AH87" s="20"/>
      <c r="AI87" s="20">
        <f>AD87</f>
        <v>22</v>
      </c>
      <c r="AJ87" s="20"/>
      <c r="AK87" s="20"/>
      <c r="AL87" s="20"/>
      <c r="AM87" s="20"/>
      <c r="AN87" s="20"/>
      <c r="AT87" s="56" t="s">
        <v>171</v>
      </c>
      <c r="AU87" s="56"/>
      <c r="AV87" s="56"/>
      <c r="AW87" s="56"/>
      <c r="AX87" s="20"/>
      <c r="AY87" s="20">
        <f>AU80</f>
        <v>25</v>
      </c>
      <c r="AZ87" s="20"/>
      <c r="BA87" s="20"/>
      <c r="BB87" s="20"/>
      <c r="BC87" s="20">
        <f>AY87</f>
        <v>25</v>
      </c>
      <c r="BD87" s="20"/>
      <c r="BE87" s="20"/>
      <c r="BF87" s="20"/>
      <c r="BG87" s="20"/>
      <c r="BH87" s="20">
        <f>BC87</f>
        <v>25</v>
      </c>
      <c r="BI87" s="20"/>
      <c r="BJ87" s="20"/>
    </row>
    <row r="88" spans="2:63" x14ac:dyDescent="0.2">
      <c r="B88" s="50"/>
      <c r="C88" s="50"/>
      <c r="D88" s="50"/>
      <c r="E88" s="50"/>
      <c r="F88" s="50" t="s">
        <v>158</v>
      </c>
      <c r="G88" s="50" t="s">
        <v>65</v>
      </c>
      <c r="H88" s="50"/>
      <c r="I88" s="50"/>
      <c r="J88" s="50"/>
      <c r="K88" s="50" t="s">
        <v>17</v>
      </c>
      <c r="L88" s="50"/>
      <c r="M88" s="50"/>
      <c r="N88" s="50"/>
      <c r="O88" s="50" t="s">
        <v>18</v>
      </c>
      <c r="P88" s="50"/>
      <c r="Q88" s="50"/>
      <c r="R88" s="50"/>
      <c r="X88" s="50"/>
      <c r="Y88" s="50"/>
      <c r="Z88" s="50"/>
      <c r="AA88" s="50"/>
      <c r="AB88" s="50" t="s">
        <v>158</v>
      </c>
      <c r="AC88" s="50" t="s">
        <v>65</v>
      </c>
      <c r="AD88" s="50"/>
      <c r="AE88" s="50"/>
      <c r="AF88" s="50"/>
      <c r="AG88" s="50" t="s">
        <v>17</v>
      </c>
      <c r="AH88" s="50"/>
      <c r="AI88" s="50"/>
      <c r="AJ88" s="50"/>
      <c r="AK88" s="50" t="s">
        <v>18</v>
      </c>
      <c r="AL88" s="50"/>
      <c r="AM88" s="50"/>
      <c r="AN88" s="50"/>
      <c r="AT88" s="50"/>
      <c r="AU88" s="50"/>
      <c r="AV88" s="50"/>
      <c r="AW88" s="50"/>
      <c r="AX88" s="50" t="s">
        <v>158</v>
      </c>
      <c r="AY88" s="50" t="s">
        <v>65</v>
      </c>
      <c r="AZ88" s="50"/>
      <c r="BA88" s="50"/>
      <c r="BB88" s="50"/>
      <c r="BC88" s="50" t="s">
        <v>17</v>
      </c>
      <c r="BD88" s="50"/>
      <c r="BE88" s="50"/>
      <c r="BF88" s="50"/>
      <c r="BG88" s="50" t="s">
        <v>18</v>
      </c>
      <c r="BH88" s="50"/>
      <c r="BI88" s="50"/>
      <c r="BJ88" s="50"/>
    </row>
    <row r="89" spans="2:63" x14ac:dyDescent="0.2">
      <c r="B89" s="54"/>
      <c r="C89" s="54"/>
      <c r="D89" s="54"/>
      <c r="E89" s="54"/>
      <c r="F89" s="54"/>
      <c r="G89" s="13">
        <v>13</v>
      </c>
      <c r="H89" s="13">
        <v>14</v>
      </c>
      <c r="I89" s="13">
        <v>15</v>
      </c>
      <c r="J89" s="13">
        <v>16</v>
      </c>
      <c r="K89" s="13">
        <v>17</v>
      </c>
      <c r="L89" s="13">
        <v>18</v>
      </c>
      <c r="M89" s="13">
        <v>19</v>
      </c>
      <c r="N89" s="13">
        <v>20</v>
      </c>
      <c r="O89" s="13">
        <v>21</v>
      </c>
      <c r="P89" s="13">
        <v>22</v>
      </c>
      <c r="Q89" s="13">
        <v>23</v>
      </c>
      <c r="R89" s="13">
        <v>24</v>
      </c>
      <c r="X89" s="54"/>
      <c r="Y89" s="54"/>
      <c r="Z89" s="54"/>
      <c r="AA89" s="54"/>
      <c r="AB89" s="54"/>
      <c r="AC89" s="13">
        <v>13</v>
      </c>
      <c r="AD89" s="13">
        <v>14</v>
      </c>
      <c r="AE89" s="13">
        <v>15</v>
      </c>
      <c r="AF89" s="13">
        <v>16</v>
      </c>
      <c r="AG89" s="13">
        <v>17</v>
      </c>
      <c r="AH89" s="13">
        <v>18</v>
      </c>
      <c r="AI89" s="13">
        <v>19</v>
      </c>
      <c r="AJ89" s="13">
        <v>20</v>
      </c>
      <c r="AK89" s="13">
        <v>21</v>
      </c>
      <c r="AL89" s="13">
        <v>22</v>
      </c>
      <c r="AM89" s="13">
        <v>23</v>
      </c>
      <c r="AN89" s="13">
        <v>24</v>
      </c>
      <c r="AT89" s="54"/>
      <c r="AU89" s="54"/>
      <c r="AV89" s="54"/>
      <c r="AW89" s="54"/>
      <c r="AX89" s="54"/>
      <c r="AY89" s="13">
        <v>13</v>
      </c>
      <c r="AZ89" s="13">
        <v>14</v>
      </c>
      <c r="BA89" s="13">
        <v>15</v>
      </c>
      <c r="BB89" s="13">
        <v>16</v>
      </c>
      <c r="BC89" s="13">
        <v>17</v>
      </c>
      <c r="BD89" s="13">
        <v>18</v>
      </c>
      <c r="BE89" s="13">
        <v>19</v>
      </c>
      <c r="BF89" s="13">
        <v>20</v>
      </c>
      <c r="BG89" s="13">
        <v>21</v>
      </c>
      <c r="BH89" s="13">
        <v>22</v>
      </c>
      <c r="BI89" s="13">
        <v>23</v>
      </c>
      <c r="BJ89" s="13">
        <v>24</v>
      </c>
    </row>
    <row r="90" spans="2:63" x14ac:dyDescent="0.2">
      <c r="B90" s="56" t="s">
        <v>166</v>
      </c>
      <c r="C90" s="56"/>
      <c r="D90" s="56"/>
      <c r="E90" s="56"/>
      <c r="F90" s="20"/>
      <c r="G90" s="20">
        <v>3.3</v>
      </c>
      <c r="H90" s="20">
        <v>3.3</v>
      </c>
      <c r="I90" s="20">
        <v>3.3</v>
      </c>
      <c r="J90" s="20">
        <v>3.3</v>
      </c>
      <c r="K90" s="20">
        <v>3.2</v>
      </c>
      <c r="L90" s="20">
        <v>3.2</v>
      </c>
      <c r="M90" s="20">
        <v>3.2</v>
      </c>
      <c r="N90" s="20">
        <v>3.2</v>
      </c>
      <c r="O90" s="61">
        <v>3.1</v>
      </c>
      <c r="P90" s="61">
        <v>3.1</v>
      </c>
      <c r="Q90" s="61">
        <v>3.1</v>
      </c>
      <c r="R90" s="61">
        <v>3.1</v>
      </c>
      <c r="X90" s="56" t="s">
        <v>166</v>
      </c>
      <c r="Y90" s="56"/>
      <c r="Z90" s="56"/>
      <c r="AA90" s="56"/>
      <c r="AB90" s="20"/>
      <c r="AC90" s="20">
        <v>4</v>
      </c>
      <c r="AD90" s="20">
        <v>4</v>
      </c>
      <c r="AE90" s="20">
        <v>4</v>
      </c>
      <c r="AF90" s="20">
        <v>4</v>
      </c>
      <c r="AG90" s="20">
        <v>3.9</v>
      </c>
      <c r="AH90" s="20">
        <v>3.9</v>
      </c>
      <c r="AI90" s="20">
        <v>3.9</v>
      </c>
      <c r="AJ90" s="20">
        <v>3.9</v>
      </c>
      <c r="AK90" s="20">
        <v>3.9</v>
      </c>
      <c r="AL90" s="20">
        <v>3.9</v>
      </c>
      <c r="AM90" s="20">
        <v>3.9</v>
      </c>
      <c r="AN90" s="20">
        <v>3.9</v>
      </c>
      <c r="AT90" s="56" t="s">
        <v>166</v>
      </c>
      <c r="AU90" s="56"/>
      <c r="AV90" s="56"/>
      <c r="AW90" s="56"/>
      <c r="AX90" s="20"/>
      <c r="AY90" s="20">
        <v>5.3</v>
      </c>
      <c r="AZ90" s="20">
        <v>5.3</v>
      </c>
      <c r="BA90" s="20">
        <v>5.3</v>
      </c>
      <c r="BB90" s="20">
        <v>5.3</v>
      </c>
      <c r="BC90" s="20">
        <v>5.2</v>
      </c>
      <c r="BD90" s="20">
        <v>5.2</v>
      </c>
      <c r="BE90" s="20">
        <v>5.2</v>
      </c>
      <c r="BF90" s="20">
        <v>5.2</v>
      </c>
      <c r="BG90" s="20">
        <v>5.0999999999999996</v>
      </c>
      <c r="BH90" s="20">
        <v>5.0999999999999996</v>
      </c>
      <c r="BI90" s="20">
        <v>5.0999999999999996</v>
      </c>
      <c r="BJ90" s="20">
        <v>5.0999999999999996</v>
      </c>
    </row>
    <row r="91" spans="2:63" x14ac:dyDescent="0.2">
      <c r="B91" s="56" t="s">
        <v>167</v>
      </c>
      <c r="C91" s="56"/>
      <c r="D91" s="56"/>
      <c r="E91" s="56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X91" s="56" t="s">
        <v>167</v>
      </c>
      <c r="Y91" s="56"/>
      <c r="Z91" s="56"/>
      <c r="AA91" s="56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T91" s="56" t="s">
        <v>167</v>
      </c>
      <c r="AU91" s="56"/>
      <c r="AV91" s="56"/>
      <c r="AW91" s="56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</row>
    <row r="92" spans="2:63" x14ac:dyDescent="0.2">
      <c r="B92" s="57" t="s">
        <v>168</v>
      </c>
      <c r="C92" s="57"/>
      <c r="D92" s="57"/>
      <c r="E92" s="57"/>
      <c r="F92" s="20">
        <f>R84</f>
        <v>5.6000000000000014</v>
      </c>
      <c r="G92" s="20">
        <f>(G94+F92)-G90</f>
        <v>21.3</v>
      </c>
      <c r="H92" s="20">
        <f>G92-H90</f>
        <v>18</v>
      </c>
      <c r="I92" s="20">
        <f>(I94+H92)-I90</f>
        <v>14.7</v>
      </c>
      <c r="J92" s="20">
        <f>I92-J90</f>
        <v>11.399999999999999</v>
      </c>
      <c r="K92" s="20">
        <f>(K94+J92)-K90</f>
        <v>8.1999999999999993</v>
      </c>
      <c r="L92" s="20">
        <f t="shared" ref="L92" si="52">K92-L90</f>
        <v>4.9999999999999991</v>
      </c>
      <c r="M92" s="20">
        <f>(M94+L92)-M90</f>
        <v>20.8</v>
      </c>
      <c r="N92" s="20">
        <f>(N94+M92)-N90</f>
        <v>17.600000000000001</v>
      </c>
      <c r="O92" s="20">
        <f t="shared" ref="O92" si="53">N92-O90</f>
        <v>14.500000000000002</v>
      </c>
      <c r="P92" s="20">
        <f>(P94+O92)-P90</f>
        <v>11.400000000000002</v>
      </c>
      <c r="Q92" s="20">
        <f>(Q94+P92)-Q90</f>
        <v>8.3000000000000025</v>
      </c>
      <c r="R92" s="20">
        <f t="shared" ref="R92" si="54">Q92-R90</f>
        <v>5.2000000000000028</v>
      </c>
      <c r="S92" s="1">
        <f>SUM(G92:R92)</f>
        <v>156.40000000000003</v>
      </c>
      <c r="X92" s="57" t="s">
        <v>168</v>
      </c>
      <c r="Y92" s="57"/>
      <c r="Z92" s="57"/>
      <c r="AA92" s="57"/>
      <c r="AB92" s="20">
        <f>AN84</f>
        <v>6</v>
      </c>
      <c r="AC92" s="20">
        <f>(AC94+AB92)-AC90</f>
        <v>2</v>
      </c>
      <c r="AD92" s="20">
        <f>(AD94+AC92)-AD90</f>
        <v>20</v>
      </c>
      <c r="AE92" s="20">
        <f>(AE94+AD92)-AE90</f>
        <v>16</v>
      </c>
      <c r="AF92" s="20">
        <f>AE92-AF90</f>
        <v>12</v>
      </c>
      <c r="AG92" s="20">
        <f>(AG94+AF92)-AG90</f>
        <v>8.1</v>
      </c>
      <c r="AH92" s="20">
        <f t="shared" ref="AH92" si="55">AG92-AH90</f>
        <v>4.1999999999999993</v>
      </c>
      <c r="AI92" s="20">
        <f>(AI94+AH92)-AI90</f>
        <v>22.3</v>
      </c>
      <c r="AJ92" s="20">
        <f>(AJ94+AI92)-AJ90</f>
        <v>18.400000000000002</v>
      </c>
      <c r="AK92" s="20">
        <f t="shared" ref="AK92" si="56">AJ92-AK90</f>
        <v>14.500000000000002</v>
      </c>
      <c r="AL92" s="20">
        <f>(AL94+AK92)-AL90</f>
        <v>10.600000000000001</v>
      </c>
      <c r="AM92" s="20">
        <f>(AM94+AL92)-AM90</f>
        <v>6.7000000000000011</v>
      </c>
      <c r="AN92" s="20">
        <f t="shared" ref="AN92" si="57">AM92-AN90</f>
        <v>2.8000000000000012</v>
      </c>
      <c r="AO92" s="1">
        <f>SUM(AC92:AN92)</f>
        <v>137.6</v>
      </c>
      <c r="AT92" s="57" t="s">
        <v>168</v>
      </c>
      <c r="AU92" s="57"/>
      <c r="AV92" s="57"/>
      <c r="AW92" s="57"/>
      <c r="AX92" s="20">
        <f>BJ84</f>
        <v>18.999999999999993</v>
      </c>
      <c r="AY92" s="20">
        <f>(AY94+AX92)-AY90</f>
        <v>13.699999999999992</v>
      </c>
      <c r="AZ92" s="20">
        <f>(AZ94+AY92)-AZ90</f>
        <v>8.3999999999999915</v>
      </c>
      <c r="BA92" s="20">
        <f>(BA94+AZ92)-BA90</f>
        <v>3.0999999999999917</v>
      </c>
      <c r="BB92" s="20">
        <f>(BB94+BA92)-BB90</f>
        <v>22.79999999999999</v>
      </c>
      <c r="BC92" s="20">
        <f>(BC94+BB92)-BC90</f>
        <v>17.599999999999991</v>
      </c>
      <c r="BD92" s="20">
        <f t="shared" ref="BD92" si="58">BC92-BD90</f>
        <v>12.399999999999991</v>
      </c>
      <c r="BE92" s="20">
        <f>(BE94+BD92)-BE90</f>
        <v>7.1999999999999913</v>
      </c>
      <c r="BF92" s="20">
        <f>(BF94+BE92)-BF90</f>
        <v>1.9999999999999911</v>
      </c>
      <c r="BG92" s="20">
        <f>(BG94+BF92)-BG90</f>
        <v>21.899999999999991</v>
      </c>
      <c r="BH92" s="20">
        <f>(BH94+BG92)-BH90</f>
        <v>16.79999999999999</v>
      </c>
      <c r="BI92" s="20">
        <f>(BI94+BH92)-BI90</f>
        <v>11.69999999999999</v>
      </c>
      <c r="BJ92" s="20">
        <f t="shared" ref="BJ92" si="59">BI92-BJ90</f>
        <v>6.5999999999999908</v>
      </c>
      <c r="BK92" s="1">
        <f>SUM(AY92:BJ92)</f>
        <v>144.19999999999987</v>
      </c>
    </row>
    <row r="93" spans="2:63" x14ac:dyDescent="0.2">
      <c r="B93" s="56" t="s">
        <v>169</v>
      </c>
      <c r="C93" s="56"/>
      <c r="D93" s="56"/>
      <c r="E93" s="56"/>
      <c r="F93" s="20"/>
      <c r="G93" s="3">
        <f>(G90+$E$79)-(G91+F92)</f>
        <v>0.6999999999999984</v>
      </c>
      <c r="H93" s="3"/>
      <c r="I93" s="3"/>
      <c r="J93" s="20"/>
      <c r="K93" s="3"/>
      <c r="L93" s="20"/>
      <c r="M93" s="3">
        <f>(M90+$E$79)-(M91+L92)</f>
        <v>1.2000000000000011</v>
      </c>
      <c r="N93" s="3"/>
      <c r="O93" s="20"/>
      <c r="P93" s="3"/>
      <c r="Q93" s="3"/>
      <c r="R93" s="20"/>
      <c r="X93" s="56" t="s">
        <v>169</v>
      </c>
      <c r="Y93" s="56"/>
      <c r="Z93" s="56"/>
      <c r="AA93" s="56"/>
      <c r="AB93" s="20"/>
      <c r="AC93" s="3"/>
      <c r="AD93" s="3">
        <f>(AD90+$AA$79)-(AD91+AC92)</f>
        <v>2.5</v>
      </c>
      <c r="AE93" s="3"/>
      <c r="AF93" s="20"/>
      <c r="AG93" s="3"/>
      <c r="AH93" s="20"/>
      <c r="AI93" s="3">
        <f>(AI90+$AA$79)-(AI91+AH92)</f>
        <v>0.20000000000000107</v>
      </c>
      <c r="AJ93" s="3"/>
      <c r="AK93" s="20"/>
      <c r="AL93" s="3"/>
      <c r="AM93" s="3"/>
      <c r="AN93" s="20"/>
      <c r="AT93" s="56" t="s">
        <v>169</v>
      </c>
      <c r="AU93" s="56"/>
      <c r="AV93" s="56"/>
      <c r="AW93" s="56"/>
      <c r="AX93" s="20"/>
      <c r="AY93" s="3"/>
      <c r="AZ93" s="3"/>
      <c r="BA93" s="3"/>
      <c r="BB93" s="3">
        <f>(BB90+$AW$79)-(BB91+BA92)</f>
        <v>4.2000000000000082</v>
      </c>
      <c r="BC93" s="3"/>
      <c r="BD93" s="20"/>
      <c r="BE93" s="3"/>
      <c r="BF93" s="3"/>
      <c r="BG93" s="3">
        <f>(BG90+$AW$79)-(BG91+BF92)</f>
        <v>5.1000000000000085</v>
      </c>
      <c r="BH93" s="3"/>
      <c r="BI93" s="3"/>
      <c r="BJ93" s="20"/>
    </row>
    <row r="94" spans="2:63" x14ac:dyDescent="0.2">
      <c r="B94" s="56" t="s">
        <v>170</v>
      </c>
      <c r="C94" s="56"/>
      <c r="D94" s="56"/>
      <c r="E94" s="56"/>
      <c r="F94" s="20"/>
      <c r="G94" s="20">
        <f>F95</f>
        <v>19</v>
      </c>
      <c r="H94" s="20"/>
      <c r="I94" s="20"/>
      <c r="J94" s="20"/>
      <c r="K94" s="20"/>
      <c r="L94" s="20"/>
      <c r="M94" s="20">
        <f>L95</f>
        <v>19</v>
      </c>
      <c r="N94" s="20"/>
      <c r="O94" s="20"/>
      <c r="P94" s="20"/>
      <c r="Q94" s="20"/>
      <c r="R94" s="20"/>
      <c r="X94" s="56" t="s">
        <v>170</v>
      </c>
      <c r="Y94" s="56"/>
      <c r="Z94" s="56"/>
      <c r="AA94" s="56"/>
      <c r="AB94" s="20"/>
      <c r="AC94" s="20"/>
      <c r="AD94" s="20">
        <f>AC95</f>
        <v>22</v>
      </c>
      <c r="AE94" s="20"/>
      <c r="AF94" s="20"/>
      <c r="AG94" s="20"/>
      <c r="AH94" s="20"/>
      <c r="AI94" s="20">
        <f>AH95</f>
        <v>22</v>
      </c>
      <c r="AJ94" s="20"/>
      <c r="AK94" s="20"/>
      <c r="AL94" s="20"/>
      <c r="AM94" s="20"/>
      <c r="AN94" s="20"/>
      <c r="AT94" s="56" t="s">
        <v>170</v>
      </c>
      <c r="AU94" s="56"/>
      <c r="AV94" s="56"/>
      <c r="AW94" s="56"/>
      <c r="AX94" s="20"/>
      <c r="AY94" s="20"/>
      <c r="AZ94" s="20"/>
      <c r="BA94" s="20"/>
      <c r="BB94" s="20">
        <f>BA95</f>
        <v>25</v>
      </c>
      <c r="BC94" s="20"/>
      <c r="BD94" s="20"/>
      <c r="BE94" s="20"/>
      <c r="BF94" s="20"/>
      <c r="BG94" s="20">
        <f>BF95</f>
        <v>25</v>
      </c>
      <c r="BH94" s="20"/>
      <c r="BI94" s="20"/>
      <c r="BJ94" s="20"/>
    </row>
    <row r="95" spans="2:63" x14ac:dyDescent="0.2">
      <c r="B95" s="56" t="s">
        <v>171</v>
      </c>
      <c r="C95" s="56"/>
      <c r="D95" s="56"/>
      <c r="E95" s="56"/>
      <c r="F95" s="13">
        <f>C80</f>
        <v>19</v>
      </c>
      <c r="G95" s="13"/>
      <c r="H95" s="13"/>
      <c r="I95" s="13"/>
      <c r="J95" s="13"/>
      <c r="K95" s="13"/>
      <c r="L95" s="13">
        <f>F95</f>
        <v>19</v>
      </c>
      <c r="M95" s="13"/>
      <c r="N95" s="13"/>
      <c r="O95" s="13"/>
      <c r="P95" s="13"/>
      <c r="Q95" s="13"/>
      <c r="R95" s="13"/>
      <c r="X95" s="56" t="s">
        <v>171</v>
      </c>
      <c r="Y95" s="56"/>
      <c r="Z95" s="56"/>
      <c r="AA95" s="56"/>
      <c r="AB95" s="13"/>
      <c r="AC95" s="13">
        <f>AD87</f>
        <v>22</v>
      </c>
      <c r="AD95" s="13"/>
      <c r="AE95" s="13"/>
      <c r="AF95" s="13"/>
      <c r="AG95" s="13"/>
      <c r="AH95" s="13">
        <f>AC95</f>
        <v>22</v>
      </c>
      <c r="AI95" s="13"/>
      <c r="AJ95" s="13"/>
      <c r="AK95" s="13"/>
      <c r="AL95" s="13"/>
      <c r="AM95" s="13"/>
      <c r="AN95" s="13"/>
      <c r="AT95" s="56" t="s">
        <v>171</v>
      </c>
      <c r="AU95" s="56"/>
      <c r="AV95" s="56"/>
      <c r="AW95" s="56"/>
      <c r="AX95" s="13"/>
      <c r="AY95" s="13"/>
      <c r="AZ95" s="13"/>
      <c r="BA95" s="13">
        <f>AY87</f>
        <v>25</v>
      </c>
      <c r="BB95" s="13"/>
      <c r="BC95" s="13"/>
      <c r="BD95" s="13"/>
      <c r="BE95" s="13"/>
      <c r="BF95" s="13">
        <f>BA95</f>
        <v>25</v>
      </c>
      <c r="BG95" s="13"/>
      <c r="BH95" s="13"/>
      <c r="BI95" s="13"/>
      <c r="BJ95" s="13"/>
    </row>
    <row r="96" spans="2:63" x14ac:dyDescent="0.2">
      <c r="B96" s="58"/>
      <c r="C96" s="58"/>
      <c r="D96" s="58"/>
      <c r="E96" s="58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X96" s="58"/>
      <c r="Y96" s="58"/>
      <c r="Z96" s="58"/>
      <c r="AA96" s="58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T96" s="58"/>
      <c r="AU96" s="58"/>
      <c r="AV96" s="58"/>
      <c r="AW96" s="58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</row>
    <row r="97" spans="2:64" x14ac:dyDescent="0.2">
      <c r="B97" s="51" t="s">
        <v>177</v>
      </c>
      <c r="C97" s="50" t="s">
        <v>160</v>
      </c>
      <c r="D97" s="50"/>
      <c r="E97" s="51">
        <f>E79</f>
        <v>3</v>
      </c>
      <c r="F97" s="50" t="s">
        <v>158</v>
      </c>
      <c r="G97" s="50" t="s">
        <v>2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X97" s="51" t="s">
        <v>178</v>
      </c>
      <c r="Y97" s="50" t="s">
        <v>160</v>
      </c>
      <c r="Z97" s="50"/>
      <c r="AA97" s="51">
        <f>AA79</f>
        <v>0.5</v>
      </c>
      <c r="AB97" s="50" t="s">
        <v>158</v>
      </c>
      <c r="AC97" s="50" t="s">
        <v>2</v>
      </c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T97" s="51" t="s">
        <v>179</v>
      </c>
      <c r="AU97" s="50" t="s">
        <v>160</v>
      </c>
      <c r="AV97" s="50"/>
      <c r="AW97" s="51">
        <f>AW79</f>
        <v>2</v>
      </c>
      <c r="AX97" s="50" t="s">
        <v>158</v>
      </c>
      <c r="AY97" s="50" t="s">
        <v>2</v>
      </c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</row>
    <row r="98" spans="2:64" x14ac:dyDescent="0.2">
      <c r="B98" s="53" t="s">
        <v>164</v>
      </c>
      <c r="C98" s="52">
        <f>C80</f>
        <v>19</v>
      </c>
      <c r="D98" s="53" t="s">
        <v>165</v>
      </c>
      <c r="E98" s="52">
        <v>1</v>
      </c>
      <c r="F98" s="52"/>
      <c r="G98" s="52" t="s">
        <v>19</v>
      </c>
      <c r="H98" s="52"/>
      <c r="I98" s="52"/>
      <c r="J98" s="52"/>
      <c r="K98" s="52" t="s">
        <v>20</v>
      </c>
      <c r="L98" s="52"/>
      <c r="M98" s="52"/>
      <c r="N98" s="52"/>
      <c r="O98" s="52" t="s">
        <v>21</v>
      </c>
      <c r="P98" s="52"/>
      <c r="Q98" s="52"/>
      <c r="R98" s="52"/>
      <c r="X98" s="53" t="s">
        <v>164</v>
      </c>
      <c r="Y98" s="52">
        <f>Y80</f>
        <v>22</v>
      </c>
      <c r="Z98" s="53" t="s">
        <v>165</v>
      </c>
      <c r="AA98" s="52">
        <v>1</v>
      </c>
      <c r="AB98" s="52"/>
      <c r="AC98" s="52" t="s">
        <v>19</v>
      </c>
      <c r="AD98" s="52"/>
      <c r="AE98" s="52"/>
      <c r="AF98" s="52"/>
      <c r="AG98" s="52" t="s">
        <v>20</v>
      </c>
      <c r="AH98" s="52"/>
      <c r="AI98" s="52"/>
      <c r="AJ98" s="52"/>
      <c r="AK98" s="52" t="s">
        <v>21</v>
      </c>
      <c r="AL98" s="52"/>
      <c r="AM98" s="52"/>
      <c r="AN98" s="52"/>
      <c r="AT98" s="53" t="s">
        <v>164</v>
      </c>
      <c r="AU98" s="52">
        <f>AU80</f>
        <v>25</v>
      </c>
      <c r="AV98" s="53" t="s">
        <v>165</v>
      </c>
      <c r="AW98" s="52">
        <v>1</v>
      </c>
      <c r="AX98" s="52"/>
      <c r="AY98" s="52" t="s">
        <v>19</v>
      </c>
      <c r="AZ98" s="52"/>
      <c r="BA98" s="52"/>
      <c r="BB98" s="52"/>
      <c r="BC98" s="52" t="s">
        <v>20</v>
      </c>
      <c r="BD98" s="52"/>
      <c r="BE98" s="52"/>
      <c r="BF98" s="52"/>
      <c r="BG98" s="52" t="s">
        <v>21</v>
      </c>
      <c r="BH98" s="52"/>
      <c r="BI98" s="52"/>
      <c r="BJ98" s="52"/>
    </row>
    <row r="99" spans="2:64" x14ac:dyDescent="0.2">
      <c r="B99" s="55"/>
      <c r="C99" s="54"/>
      <c r="D99" s="55"/>
      <c r="E99" s="54"/>
      <c r="F99" s="54"/>
      <c r="G99" s="3">
        <v>25</v>
      </c>
      <c r="H99" s="3">
        <v>26</v>
      </c>
      <c r="I99" s="3">
        <v>27</v>
      </c>
      <c r="J99" s="3">
        <v>28</v>
      </c>
      <c r="K99" s="3">
        <v>29</v>
      </c>
      <c r="L99" s="3">
        <v>30</v>
      </c>
      <c r="M99" s="3">
        <v>31</v>
      </c>
      <c r="N99" s="3">
        <v>32</v>
      </c>
      <c r="O99" s="3">
        <v>33</v>
      </c>
      <c r="P99" s="3">
        <v>34</v>
      </c>
      <c r="Q99" s="3">
        <v>35</v>
      </c>
      <c r="R99" s="3">
        <v>36</v>
      </c>
      <c r="X99" s="55"/>
      <c r="Y99" s="54"/>
      <c r="Z99" s="55"/>
      <c r="AA99" s="54"/>
      <c r="AB99" s="54"/>
      <c r="AC99" s="3">
        <v>25</v>
      </c>
      <c r="AD99" s="3">
        <v>26</v>
      </c>
      <c r="AE99" s="3">
        <v>27</v>
      </c>
      <c r="AF99" s="3">
        <v>28</v>
      </c>
      <c r="AG99" s="3">
        <v>29</v>
      </c>
      <c r="AH99" s="3">
        <v>30</v>
      </c>
      <c r="AI99" s="3">
        <v>31</v>
      </c>
      <c r="AJ99" s="3">
        <v>32</v>
      </c>
      <c r="AK99" s="3">
        <v>33</v>
      </c>
      <c r="AL99" s="3">
        <v>34</v>
      </c>
      <c r="AM99" s="3">
        <v>35</v>
      </c>
      <c r="AN99" s="3">
        <v>36</v>
      </c>
      <c r="AT99" s="55"/>
      <c r="AU99" s="54"/>
      <c r="AV99" s="55"/>
      <c r="AW99" s="54"/>
      <c r="AX99" s="54"/>
      <c r="AY99" s="3">
        <v>25</v>
      </c>
      <c r="AZ99" s="3">
        <v>26</v>
      </c>
      <c r="BA99" s="3">
        <v>27</v>
      </c>
      <c r="BB99" s="3">
        <v>28</v>
      </c>
      <c r="BC99" s="3">
        <v>29</v>
      </c>
      <c r="BD99" s="3">
        <v>30</v>
      </c>
      <c r="BE99" s="3">
        <v>31</v>
      </c>
      <c r="BF99" s="3">
        <v>32</v>
      </c>
      <c r="BG99" s="3">
        <v>33</v>
      </c>
      <c r="BH99" s="3">
        <v>34</v>
      </c>
      <c r="BI99" s="3">
        <v>35</v>
      </c>
      <c r="BJ99" s="3">
        <v>36</v>
      </c>
    </row>
    <row r="100" spans="2:64" x14ac:dyDescent="0.2">
      <c r="B100" s="56" t="s">
        <v>166</v>
      </c>
      <c r="C100" s="56"/>
      <c r="D100" s="56"/>
      <c r="E100" s="56"/>
      <c r="F100" s="20"/>
      <c r="G100" s="20">
        <v>3</v>
      </c>
      <c r="H100" s="20">
        <v>3</v>
      </c>
      <c r="I100" s="20">
        <v>3</v>
      </c>
      <c r="J100" s="20">
        <v>3</v>
      </c>
      <c r="K100" s="20">
        <v>2.9</v>
      </c>
      <c r="L100" s="20">
        <v>2.9</v>
      </c>
      <c r="M100" s="20">
        <v>2.9</v>
      </c>
      <c r="N100" s="20">
        <v>2.9</v>
      </c>
      <c r="O100" s="20">
        <v>2.8</v>
      </c>
      <c r="P100" s="20">
        <v>2.8</v>
      </c>
      <c r="Q100" s="20">
        <v>2.8</v>
      </c>
      <c r="R100" s="20">
        <v>2.8</v>
      </c>
      <c r="X100" s="56" t="s">
        <v>166</v>
      </c>
      <c r="Y100" s="56"/>
      <c r="Z100" s="56"/>
      <c r="AA100" s="56"/>
      <c r="AB100" s="20"/>
      <c r="AC100" s="20">
        <v>3.9</v>
      </c>
      <c r="AD100" s="20">
        <v>3.9</v>
      </c>
      <c r="AE100" s="20">
        <v>3.9</v>
      </c>
      <c r="AF100" s="20">
        <v>3.9</v>
      </c>
      <c r="AG100" s="20">
        <v>3.9</v>
      </c>
      <c r="AH100" s="20">
        <v>3.9</v>
      </c>
      <c r="AI100" s="20">
        <v>3.9</v>
      </c>
      <c r="AJ100" s="20">
        <v>3.9</v>
      </c>
      <c r="AK100" s="20">
        <v>3.9</v>
      </c>
      <c r="AL100" s="20">
        <v>3.9</v>
      </c>
      <c r="AM100" s="20">
        <v>3.9</v>
      </c>
      <c r="AN100" s="20">
        <v>3.9</v>
      </c>
      <c r="AT100" s="56" t="s">
        <v>166</v>
      </c>
      <c r="AU100" s="56"/>
      <c r="AV100" s="56"/>
      <c r="AW100" s="56"/>
      <c r="AX100" s="20"/>
      <c r="AY100" s="20">
        <v>5</v>
      </c>
      <c r="AZ100" s="20">
        <v>5</v>
      </c>
      <c r="BA100" s="20">
        <v>5</v>
      </c>
      <c r="BB100" s="20">
        <v>5</v>
      </c>
      <c r="BC100" s="20">
        <v>4.9000000000000004</v>
      </c>
      <c r="BD100" s="20">
        <v>4.9000000000000004</v>
      </c>
      <c r="BE100" s="20">
        <v>4.9000000000000004</v>
      </c>
      <c r="BF100" s="20">
        <v>4.9000000000000004</v>
      </c>
      <c r="BG100" s="20">
        <v>4.8</v>
      </c>
      <c r="BH100" s="20">
        <v>4.8</v>
      </c>
      <c r="BI100" s="20">
        <v>4.8</v>
      </c>
      <c r="BJ100" s="20">
        <v>4.8</v>
      </c>
    </row>
    <row r="101" spans="2:64" x14ac:dyDescent="0.2">
      <c r="B101" s="56" t="s">
        <v>167</v>
      </c>
      <c r="C101" s="56"/>
      <c r="D101" s="56"/>
      <c r="E101" s="56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X101" s="56" t="s">
        <v>167</v>
      </c>
      <c r="Y101" s="56"/>
      <c r="Z101" s="56"/>
      <c r="AA101" s="56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T101" s="56" t="s">
        <v>167</v>
      </c>
      <c r="AU101" s="56"/>
      <c r="AV101" s="56"/>
      <c r="AW101" s="56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</row>
    <row r="102" spans="2:64" x14ac:dyDescent="0.2">
      <c r="B102" s="57" t="s">
        <v>168</v>
      </c>
      <c r="C102" s="57"/>
      <c r="D102" s="57"/>
      <c r="E102" s="57"/>
      <c r="F102" s="20">
        <f>R92</f>
        <v>5.2000000000000028</v>
      </c>
      <c r="G102" s="20">
        <f>(G104+F102)-G100</f>
        <v>21.200000000000003</v>
      </c>
      <c r="H102" s="20">
        <f>G102-H100</f>
        <v>18.200000000000003</v>
      </c>
      <c r="I102" s="20">
        <f t="shared" ref="I102" si="60">H102-I100</f>
        <v>15.200000000000003</v>
      </c>
      <c r="J102" s="20">
        <f>(J104+I102)-J100</f>
        <v>12.200000000000003</v>
      </c>
      <c r="K102" s="20">
        <f>(K104+J102)-K100</f>
        <v>9.3000000000000025</v>
      </c>
      <c r="L102" s="20">
        <f t="shared" ref="L102" si="61">K102-L100</f>
        <v>6.4000000000000021</v>
      </c>
      <c r="M102" s="20">
        <f>(M104+L102)-M100</f>
        <v>3.5000000000000022</v>
      </c>
      <c r="N102" s="20">
        <f>(N104+M102)-N100</f>
        <v>19.600000000000005</v>
      </c>
      <c r="O102" s="20">
        <f>N102-O100</f>
        <v>16.800000000000004</v>
      </c>
      <c r="P102" s="20">
        <f>O102-P100</f>
        <v>14.000000000000004</v>
      </c>
      <c r="Q102" s="20">
        <f>P102-Q100</f>
        <v>11.200000000000003</v>
      </c>
      <c r="R102" s="20">
        <f>Q102-R100</f>
        <v>8.4000000000000021</v>
      </c>
      <c r="S102" s="1">
        <f>SUM(G102:R102)</f>
        <v>156.00000000000003</v>
      </c>
      <c r="X102" s="57" t="s">
        <v>168</v>
      </c>
      <c r="Y102" s="57"/>
      <c r="Z102" s="57"/>
      <c r="AA102" s="57"/>
      <c r="AB102" s="20">
        <f>AN92</f>
        <v>2.8000000000000012</v>
      </c>
      <c r="AC102" s="20">
        <f>(AC104+AB102)-AC100</f>
        <v>20.900000000000002</v>
      </c>
      <c r="AD102" s="20">
        <f>AC102-AD100</f>
        <v>17.000000000000004</v>
      </c>
      <c r="AE102" s="20">
        <f t="shared" ref="AE102" si="62">AD102-AE100</f>
        <v>13.100000000000003</v>
      </c>
      <c r="AF102" s="20">
        <f>(AF104+AE102)-AF100</f>
        <v>9.2000000000000028</v>
      </c>
      <c r="AG102" s="20">
        <f>(AG104+AF102)-AG100</f>
        <v>5.3000000000000025</v>
      </c>
      <c r="AH102" s="20">
        <f t="shared" ref="AH102" si="63">AG102-AH100</f>
        <v>1.4000000000000026</v>
      </c>
      <c r="AI102" s="20">
        <f>(AI104+AH102)-AI100</f>
        <v>19.500000000000004</v>
      </c>
      <c r="AJ102" s="20">
        <f>(AJ104+AI102)-AJ100</f>
        <v>15.600000000000003</v>
      </c>
      <c r="AK102" s="20">
        <f>AJ102-AK100</f>
        <v>11.700000000000003</v>
      </c>
      <c r="AL102" s="20">
        <f>AK102-AL100</f>
        <v>7.8000000000000025</v>
      </c>
      <c r="AM102" s="20">
        <f>AL102-AM100</f>
        <v>3.9000000000000026</v>
      </c>
      <c r="AN102" s="20">
        <f>(AN104+AM102)-AN100</f>
        <v>22.000000000000004</v>
      </c>
      <c r="AO102" s="1">
        <f>SUM(AC102:AN102)</f>
        <v>147.40000000000003</v>
      </c>
      <c r="AT102" s="57" t="s">
        <v>168</v>
      </c>
      <c r="AU102" s="57"/>
      <c r="AV102" s="57"/>
      <c r="AW102" s="57"/>
      <c r="AX102" s="20">
        <f>BJ92</f>
        <v>6.5999999999999908</v>
      </c>
      <c r="AY102" s="20">
        <f>(AY104+AX102)-AY100</f>
        <v>26.599999999999991</v>
      </c>
      <c r="AZ102" s="20">
        <f>AY102-AZ100</f>
        <v>21.599999999999991</v>
      </c>
      <c r="BA102" s="20">
        <f t="shared" ref="BA102" si="64">AZ102-BA100</f>
        <v>16.599999999999991</v>
      </c>
      <c r="BB102" s="20">
        <f>(BB104+BA102)-BB100</f>
        <v>11.599999999999991</v>
      </c>
      <c r="BC102" s="20">
        <f>(BC104+BB102)-BC100</f>
        <v>6.6999999999999904</v>
      </c>
      <c r="BD102" s="20">
        <f>(BD104+BC102)-BD100</f>
        <v>26.79999999999999</v>
      </c>
      <c r="BE102" s="20">
        <f>(BE104+BD102)-BE100</f>
        <v>21.899999999999991</v>
      </c>
      <c r="BF102" s="20">
        <f>(BF104+BE102)-BF100</f>
        <v>16.999999999999993</v>
      </c>
      <c r="BG102" s="20">
        <f>BF102-BG100</f>
        <v>12.199999999999992</v>
      </c>
      <c r="BH102" s="20">
        <f>BG102-BH100</f>
        <v>7.3999999999999924</v>
      </c>
      <c r="BI102" s="20">
        <f>BH102-BI100</f>
        <v>2.5999999999999925</v>
      </c>
      <c r="BJ102" s="20">
        <f>(BJ104+BI102)-BJ100</f>
        <v>22.799999999999994</v>
      </c>
      <c r="BK102" s="1">
        <f>SUM(AY102:BJ102)</f>
        <v>193.79999999999993</v>
      </c>
    </row>
    <row r="103" spans="2:64" x14ac:dyDescent="0.2">
      <c r="B103" s="56" t="s">
        <v>169</v>
      </c>
      <c r="C103" s="56"/>
      <c r="D103" s="56"/>
      <c r="E103" s="56"/>
      <c r="F103" s="3"/>
      <c r="G103" s="3">
        <f>(G100+$E$79)-(G101+F102)</f>
        <v>0.79999999999999716</v>
      </c>
      <c r="H103" s="3"/>
      <c r="I103" s="3"/>
      <c r="J103" s="3"/>
      <c r="K103" s="3"/>
      <c r="L103" s="20"/>
      <c r="M103" s="3"/>
      <c r="N103" s="3">
        <f>(N100+$E$79)-(N101+M102)</f>
        <v>2.3999999999999981</v>
      </c>
      <c r="O103" s="3"/>
      <c r="P103" s="3"/>
      <c r="Q103" s="3"/>
      <c r="R103" s="3"/>
      <c r="X103" s="56" t="s">
        <v>169</v>
      </c>
      <c r="Y103" s="56"/>
      <c r="Z103" s="56"/>
      <c r="AA103" s="56"/>
      <c r="AB103" s="3"/>
      <c r="AC103" s="3">
        <f>(AC100+$AA$79)-(AC101+AB102)</f>
        <v>1.5999999999999992</v>
      </c>
      <c r="AD103" s="3"/>
      <c r="AE103" s="3"/>
      <c r="AF103" s="3"/>
      <c r="AG103" s="3"/>
      <c r="AH103" s="20"/>
      <c r="AI103" s="3">
        <f>(AI100+$AA$79)-(AI101+AH102)</f>
        <v>2.9999999999999978</v>
      </c>
      <c r="AJ103" s="3"/>
      <c r="AK103" s="3"/>
      <c r="AL103" s="3"/>
      <c r="AM103" s="3"/>
      <c r="AN103" s="3">
        <f>(AN100+$AA$79)-(AN101+AM102)</f>
        <v>0.49999999999999778</v>
      </c>
      <c r="AT103" s="56" t="s">
        <v>169</v>
      </c>
      <c r="AU103" s="56"/>
      <c r="AV103" s="56"/>
      <c r="AW103" s="56"/>
      <c r="AX103" s="3"/>
      <c r="AY103" s="3">
        <f>(AY100+$AW$79)-(AY101+AX102)</f>
        <v>0.40000000000000924</v>
      </c>
      <c r="AZ103" s="3"/>
      <c r="BA103" s="3"/>
      <c r="BB103" s="3"/>
      <c r="BC103" s="3"/>
      <c r="BD103" s="3">
        <f>(BD100+$AW$79)-(BD101+BC102)</f>
        <v>0.20000000000000995</v>
      </c>
      <c r="BE103" s="3"/>
      <c r="BF103" s="3"/>
      <c r="BG103" s="3"/>
      <c r="BH103" s="3"/>
      <c r="BI103" s="3"/>
      <c r="BJ103" s="3">
        <f>(BJ100+$AW$79)-(BJ101+BI102)</f>
        <v>4.2000000000000073</v>
      </c>
    </row>
    <row r="104" spans="2:64" x14ac:dyDescent="0.2">
      <c r="B104" s="56" t="s">
        <v>170</v>
      </c>
      <c r="C104" s="56"/>
      <c r="D104" s="56"/>
      <c r="E104" s="56"/>
      <c r="F104" s="20"/>
      <c r="G104" s="20">
        <f>F105</f>
        <v>19</v>
      </c>
      <c r="H104" s="20"/>
      <c r="I104" s="20"/>
      <c r="J104" s="20"/>
      <c r="K104" s="20"/>
      <c r="L104" s="20"/>
      <c r="M104" s="20"/>
      <c r="N104" s="20">
        <f>M105</f>
        <v>19</v>
      </c>
      <c r="O104" s="20"/>
      <c r="P104" s="20"/>
      <c r="Q104" s="20"/>
      <c r="R104" s="20"/>
      <c r="X104" s="56" t="s">
        <v>170</v>
      </c>
      <c r="Y104" s="56"/>
      <c r="Z104" s="56"/>
      <c r="AA104" s="56"/>
      <c r="AB104" s="20"/>
      <c r="AC104" s="20">
        <f>AB105</f>
        <v>22</v>
      </c>
      <c r="AD104" s="20"/>
      <c r="AE104" s="20"/>
      <c r="AF104" s="20"/>
      <c r="AG104" s="20"/>
      <c r="AH104" s="20"/>
      <c r="AI104" s="20">
        <f>AH105</f>
        <v>22</v>
      </c>
      <c r="AJ104" s="20"/>
      <c r="AK104" s="20"/>
      <c r="AL104" s="20"/>
      <c r="AM104" s="20"/>
      <c r="AN104" s="20">
        <f>AM105</f>
        <v>22</v>
      </c>
      <c r="AT104" s="56" t="s">
        <v>170</v>
      </c>
      <c r="AU104" s="56"/>
      <c r="AV104" s="56"/>
      <c r="AW104" s="56"/>
      <c r="AX104" s="20"/>
      <c r="AY104" s="20">
        <f>AX105</f>
        <v>25</v>
      </c>
      <c r="AZ104" s="20"/>
      <c r="BA104" s="20"/>
      <c r="BB104" s="20"/>
      <c r="BC104" s="20"/>
      <c r="BD104" s="20">
        <f>BC105</f>
        <v>25</v>
      </c>
      <c r="BE104" s="20"/>
      <c r="BF104" s="20"/>
      <c r="BG104" s="20"/>
      <c r="BH104" s="20"/>
      <c r="BI104" s="20"/>
      <c r="BJ104" s="20">
        <f>BI105</f>
        <v>25</v>
      </c>
    </row>
    <row r="105" spans="2:64" x14ac:dyDescent="0.2">
      <c r="B105" s="56" t="s">
        <v>171</v>
      </c>
      <c r="C105" s="56"/>
      <c r="D105" s="56"/>
      <c r="E105" s="56"/>
      <c r="F105" s="3">
        <f>F95</f>
        <v>19</v>
      </c>
      <c r="G105" s="3"/>
      <c r="H105" s="3"/>
      <c r="I105" s="3"/>
      <c r="J105" s="3"/>
      <c r="K105" s="3"/>
      <c r="L105" s="3"/>
      <c r="M105" s="3">
        <f>F105</f>
        <v>19</v>
      </c>
      <c r="N105" s="3"/>
      <c r="O105" s="3"/>
      <c r="P105" s="3"/>
      <c r="Q105" s="3"/>
      <c r="R105" s="3"/>
      <c r="X105" s="56" t="s">
        <v>171</v>
      </c>
      <c r="Y105" s="56"/>
      <c r="Z105" s="56"/>
      <c r="AA105" s="56"/>
      <c r="AB105" s="3">
        <f>AC95</f>
        <v>22</v>
      </c>
      <c r="AC105" s="3"/>
      <c r="AD105" s="3"/>
      <c r="AE105" s="3"/>
      <c r="AF105" s="3"/>
      <c r="AG105" s="3"/>
      <c r="AH105" s="3">
        <f>AB105</f>
        <v>22</v>
      </c>
      <c r="AI105" s="3"/>
      <c r="AJ105" s="3"/>
      <c r="AK105" s="3"/>
      <c r="AL105" s="3"/>
      <c r="AM105" s="3">
        <f>AH105</f>
        <v>22</v>
      </c>
      <c r="AN105" s="3"/>
      <c r="AT105" s="56" t="s">
        <v>171</v>
      </c>
      <c r="AU105" s="56"/>
      <c r="AV105" s="56"/>
      <c r="AW105" s="56"/>
      <c r="AX105" s="3">
        <f>BA95</f>
        <v>25</v>
      </c>
      <c r="AY105" s="3"/>
      <c r="AZ105" s="3"/>
      <c r="BA105" s="3"/>
      <c r="BB105" s="3"/>
      <c r="BC105" s="3">
        <f>AX105</f>
        <v>25</v>
      </c>
      <c r="BD105" s="3"/>
      <c r="BE105" s="3"/>
      <c r="BF105" s="3"/>
      <c r="BG105" s="3"/>
      <c r="BH105" s="3"/>
      <c r="BI105" s="3">
        <f>BC105</f>
        <v>25</v>
      </c>
      <c r="BJ105" s="3"/>
    </row>
    <row r="106" spans="2:64" x14ac:dyDescent="0.2">
      <c r="B106" s="50"/>
      <c r="C106" s="50"/>
      <c r="D106" s="50"/>
      <c r="E106" s="50"/>
      <c r="F106" s="50" t="s">
        <v>158</v>
      </c>
      <c r="G106" s="50" t="s">
        <v>22</v>
      </c>
      <c r="H106" s="50"/>
      <c r="I106" s="50"/>
      <c r="J106" s="50"/>
      <c r="K106" s="50" t="s">
        <v>23</v>
      </c>
      <c r="L106" s="50"/>
      <c r="M106" s="50"/>
      <c r="N106" s="50"/>
      <c r="O106" s="50" t="s">
        <v>24</v>
      </c>
      <c r="P106" s="50"/>
      <c r="Q106" s="50"/>
      <c r="R106" s="50"/>
      <c r="X106" s="50"/>
      <c r="Y106" s="50"/>
      <c r="Z106" s="50"/>
      <c r="AA106" s="50"/>
      <c r="AB106" s="50" t="s">
        <v>158</v>
      </c>
      <c r="AC106" s="50" t="s">
        <v>22</v>
      </c>
      <c r="AD106" s="50"/>
      <c r="AE106" s="50"/>
      <c r="AF106" s="50"/>
      <c r="AG106" s="50" t="s">
        <v>23</v>
      </c>
      <c r="AH106" s="50"/>
      <c r="AI106" s="50"/>
      <c r="AJ106" s="50"/>
      <c r="AK106" s="50" t="s">
        <v>24</v>
      </c>
      <c r="AL106" s="50"/>
      <c r="AM106" s="50"/>
      <c r="AN106" s="50"/>
      <c r="AT106" s="50"/>
      <c r="AU106" s="50"/>
      <c r="AV106" s="50"/>
      <c r="AW106" s="50"/>
      <c r="AX106" s="50" t="s">
        <v>158</v>
      </c>
      <c r="AY106" s="50" t="s">
        <v>22</v>
      </c>
      <c r="AZ106" s="50"/>
      <c r="BA106" s="50"/>
      <c r="BB106" s="50"/>
      <c r="BC106" s="50" t="s">
        <v>23</v>
      </c>
      <c r="BD106" s="50"/>
      <c r="BE106" s="50"/>
      <c r="BF106" s="50"/>
      <c r="BG106" s="50" t="s">
        <v>24</v>
      </c>
      <c r="BH106" s="50"/>
      <c r="BI106" s="50"/>
      <c r="BJ106" s="50"/>
    </row>
    <row r="107" spans="2:64" x14ac:dyDescent="0.2">
      <c r="B107" s="54"/>
      <c r="C107" s="54"/>
      <c r="D107" s="54"/>
      <c r="E107" s="54"/>
      <c r="F107" s="54"/>
      <c r="G107" s="13">
        <v>37</v>
      </c>
      <c r="H107" s="13">
        <v>38</v>
      </c>
      <c r="I107" s="13">
        <v>39</v>
      </c>
      <c r="J107" s="13">
        <v>40</v>
      </c>
      <c r="K107" s="13">
        <v>41</v>
      </c>
      <c r="L107" s="13">
        <v>42</v>
      </c>
      <c r="M107" s="13">
        <v>43</v>
      </c>
      <c r="N107" s="13">
        <v>44</v>
      </c>
      <c r="O107" s="13">
        <v>45</v>
      </c>
      <c r="P107" s="13">
        <v>46</v>
      </c>
      <c r="Q107" s="13">
        <v>47</v>
      </c>
      <c r="R107" s="13">
        <v>48</v>
      </c>
      <c r="X107" s="54"/>
      <c r="Y107" s="54"/>
      <c r="Z107" s="54"/>
      <c r="AA107" s="54"/>
      <c r="AB107" s="54"/>
      <c r="AC107" s="13">
        <v>37</v>
      </c>
      <c r="AD107" s="13">
        <v>38</v>
      </c>
      <c r="AE107" s="13">
        <v>39</v>
      </c>
      <c r="AF107" s="13">
        <v>40</v>
      </c>
      <c r="AG107" s="13">
        <v>41</v>
      </c>
      <c r="AH107" s="13">
        <v>42</v>
      </c>
      <c r="AI107" s="13">
        <v>43</v>
      </c>
      <c r="AJ107" s="13">
        <v>44</v>
      </c>
      <c r="AK107" s="13">
        <v>45</v>
      </c>
      <c r="AL107" s="13">
        <v>46</v>
      </c>
      <c r="AM107" s="13">
        <v>47</v>
      </c>
      <c r="AN107" s="13">
        <v>48</v>
      </c>
      <c r="AT107" s="54"/>
      <c r="AU107" s="54"/>
      <c r="AV107" s="54"/>
      <c r="AW107" s="54"/>
      <c r="AX107" s="54"/>
      <c r="AY107" s="13">
        <v>37</v>
      </c>
      <c r="AZ107" s="13">
        <v>38</v>
      </c>
      <c r="BA107" s="13">
        <v>39</v>
      </c>
      <c r="BB107" s="13">
        <v>40</v>
      </c>
      <c r="BC107" s="13">
        <v>41</v>
      </c>
      <c r="BD107" s="13">
        <v>42</v>
      </c>
      <c r="BE107" s="13">
        <v>43</v>
      </c>
      <c r="BF107" s="13">
        <v>44</v>
      </c>
      <c r="BG107" s="13">
        <v>45</v>
      </c>
      <c r="BH107" s="13">
        <v>46</v>
      </c>
      <c r="BI107" s="13">
        <v>47</v>
      </c>
      <c r="BJ107" s="13">
        <v>48</v>
      </c>
    </row>
    <row r="108" spans="2:64" x14ac:dyDescent="0.2">
      <c r="B108" s="56" t="s">
        <v>166</v>
      </c>
      <c r="C108" s="56"/>
      <c r="D108" s="56"/>
      <c r="E108" s="56"/>
      <c r="F108" s="3"/>
      <c r="G108" s="3">
        <v>2.7</v>
      </c>
      <c r="H108" s="3">
        <v>2.7</v>
      </c>
      <c r="I108" s="3">
        <v>2.7</v>
      </c>
      <c r="J108" s="3">
        <v>2.7</v>
      </c>
      <c r="K108" s="60">
        <v>2.6</v>
      </c>
      <c r="L108" s="60">
        <v>2.6</v>
      </c>
      <c r="M108" s="60">
        <v>2.6</v>
      </c>
      <c r="N108" s="60">
        <v>2.6</v>
      </c>
      <c r="O108" s="3">
        <v>2.5</v>
      </c>
      <c r="P108" s="3">
        <v>2.5</v>
      </c>
      <c r="Q108" s="3">
        <v>2.5</v>
      </c>
      <c r="R108" s="3">
        <v>2.5</v>
      </c>
      <c r="X108" s="56" t="s">
        <v>166</v>
      </c>
      <c r="Y108" s="56"/>
      <c r="Z108" s="56"/>
      <c r="AA108" s="56"/>
      <c r="AB108" s="3"/>
      <c r="AC108" s="3">
        <v>3.8</v>
      </c>
      <c r="AD108" s="3">
        <v>3.8</v>
      </c>
      <c r="AE108" s="3">
        <v>3.8</v>
      </c>
      <c r="AF108" s="3">
        <v>3.8</v>
      </c>
      <c r="AG108" s="3">
        <v>3.8</v>
      </c>
      <c r="AH108" s="3">
        <v>3.8</v>
      </c>
      <c r="AI108" s="3">
        <v>3.8</v>
      </c>
      <c r="AJ108" s="3">
        <v>3.8</v>
      </c>
      <c r="AK108" s="3">
        <v>3.8</v>
      </c>
      <c r="AL108" s="3">
        <v>3.8</v>
      </c>
      <c r="AM108" s="3">
        <v>3.8</v>
      </c>
      <c r="AN108" s="3">
        <v>3.8</v>
      </c>
      <c r="AT108" s="56" t="s">
        <v>166</v>
      </c>
      <c r="AU108" s="56"/>
      <c r="AV108" s="56"/>
      <c r="AW108" s="56"/>
      <c r="AX108" s="3"/>
      <c r="AY108" s="3">
        <v>4.7</v>
      </c>
      <c r="AZ108" s="3">
        <v>4.7</v>
      </c>
      <c r="BA108" s="3">
        <v>4.7</v>
      </c>
      <c r="BB108" s="3">
        <v>4.7</v>
      </c>
      <c r="BC108" s="3">
        <v>4.5999999999999996</v>
      </c>
      <c r="BD108" s="3">
        <v>4.5999999999999996</v>
      </c>
      <c r="BE108" s="3">
        <v>4.5999999999999996</v>
      </c>
      <c r="BF108" s="3">
        <v>4.5999999999999996</v>
      </c>
      <c r="BG108" s="3">
        <v>4.5</v>
      </c>
      <c r="BH108" s="3">
        <v>4.5</v>
      </c>
      <c r="BI108" s="3">
        <v>4.5</v>
      </c>
      <c r="BJ108" s="3">
        <v>4.5</v>
      </c>
    </row>
    <row r="109" spans="2:64" x14ac:dyDescent="0.2">
      <c r="B109" s="56" t="s">
        <v>167</v>
      </c>
      <c r="C109" s="56"/>
      <c r="D109" s="56"/>
      <c r="E109" s="56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X109" s="56" t="s">
        <v>167</v>
      </c>
      <c r="Y109" s="56"/>
      <c r="Z109" s="56"/>
      <c r="AA109" s="56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T109" s="56" t="s">
        <v>167</v>
      </c>
      <c r="AU109" s="56"/>
      <c r="AV109" s="56"/>
      <c r="AW109" s="56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</row>
    <row r="110" spans="2:64" x14ac:dyDescent="0.2">
      <c r="B110" s="57" t="s">
        <v>168</v>
      </c>
      <c r="C110" s="57"/>
      <c r="D110" s="57"/>
      <c r="E110" s="57"/>
      <c r="F110" s="3">
        <f>R102</f>
        <v>8.4000000000000021</v>
      </c>
      <c r="G110" s="20">
        <f>(G112+F110)-G108</f>
        <v>5.700000000000002</v>
      </c>
      <c r="H110" s="3">
        <f t="shared" ref="H110" si="65">G110-H108</f>
        <v>3.0000000000000018</v>
      </c>
      <c r="I110" s="20">
        <f>(I112+H110)-I108</f>
        <v>19.3</v>
      </c>
      <c r="J110" s="20">
        <f>(J112+I110)-J108</f>
        <v>16.600000000000001</v>
      </c>
      <c r="K110" s="20">
        <f>(K112+J110)-K108</f>
        <v>14.000000000000002</v>
      </c>
      <c r="L110" s="20">
        <f>(L112+K110)-L108</f>
        <v>11.400000000000002</v>
      </c>
      <c r="M110" s="3">
        <f t="shared" ref="M110:Q110" si="66">L110-M108</f>
        <v>8.8000000000000025</v>
      </c>
      <c r="N110" s="3">
        <f t="shared" si="66"/>
        <v>6.2000000000000028</v>
      </c>
      <c r="O110" s="20">
        <f t="shared" si="66"/>
        <v>3.7000000000000028</v>
      </c>
      <c r="P110" s="20">
        <f>(P112+O110)-P108</f>
        <v>20.200000000000003</v>
      </c>
      <c r="Q110" s="20">
        <f t="shared" si="66"/>
        <v>17.700000000000003</v>
      </c>
      <c r="R110" s="20">
        <f>(R112+Q110)-R108</f>
        <v>15.200000000000003</v>
      </c>
      <c r="S110" s="1">
        <f>SUM(G110:R110)</f>
        <v>141.80000000000001</v>
      </c>
      <c r="X110" s="57" t="s">
        <v>168</v>
      </c>
      <c r="Y110" s="57"/>
      <c r="Z110" s="57"/>
      <c r="AA110" s="57"/>
      <c r="AB110" s="3">
        <f>AN102</f>
        <v>22.000000000000004</v>
      </c>
      <c r="AC110" s="20">
        <f>(AC112+AB110)-AC108</f>
        <v>18.200000000000003</v>
      </c>
      <c r="AD110" s="3">
        <f t="shared" ref="AD110" si="67">AC110-AD108</f>
        <v>14.400000000000002</v>
      </c>
      <c r="AE110" s="20">
        <f>(AE112+AD110)-AE108</f>
        <v>10.600000000000001</v>
      </c>
      <c r="AF110" s="20">
        <f>(AF112+AE110)-AF108</f>
        <v>6.8000000000000016</v>
      </c>
      <c r="AG110" s="20">
        <f>(AG112+AF110)-AG108</f>
        <v>3.0000000000000018</v>
      </c>
      <c r="AH110" s="20">
        <f>(AH112+AG110)-AH108</f>
        <v>21.2</v>
      </c>
      <c r="AI110" s="3">
        <f t="shared" ref="AI110:AK110" si="68">AH110-AI108</f>
        <v>17.399999999999999</v>
      </c>
      <c r="AJ110" s="3">
        <f t="shared" si="68"/>
        <v>13.599999999999998</v>
      </c>
      <c r="AK110" s="20">
        <f t="shared" si="68"/>
        <v>9.7999999999999972</v>
      </c>
      <c r="AL110" s="20">
        <f>(AL112+AK110)-AL108</f>
        <v>5.9999999999999973</v>
      </c>
      <c r="AM110" s="20">
        <f t="shared" ref="AM110" si="69">AL110-AM108</f>
        <v>2.1999999999999975</v>
      </c>
      <c r="AN110" s="20">
        <f>(AN112+AM110)-AN108</f>
        <v>20.399999999999995</v>
      </c>
      <c r="AO110" s="1">
        <f>SUM(AC110:AN110)</f>
        <v>143.60000000000002</v>
      </c>
      <c r="AT110" s="57" t="s">
        <v>168</v>
      </c>
      <c r="AU110" s="57"/>
      <c r="AV110" s="57"/>
      <c r="AW110" s="57"/>
      <c r="AX110" s="3">
        <f>BJ102</f>
        <v>22.799999999999994</v>
      </c>
      <c r="AY110" s="20">
        <f>(AY112+AX110)-AY108</f>
        <v>18.099999999999994</v>
      </c>
      <c r="AZ110" s="3">
        <f t="shared" ref="AZ110" si="70">AY110-AZ108</f>
        <v>13.399999999999995</v>
      </c>
      <c r="BA110" s="20">
        <f>(BA112+AZ110)-BA108</f>
        <v>8.6999999999999957</v>
      </c>
      <c r="BB110" s="20">
        <f>(BB112+BA110)-BB108</f>
        <v>3.9999999999999956</v>
      </c>
      <c r="BC110" s="20">
        <f>(BC112+BB110)-BC108</f>
        <v>24.4</v>
      </c>
      <c r="BD110" s="20">
        <f>(BD112+BC110)-BD108</f>
        <v>19.799999999999997</v>
      </c>
      <c r="BE110" s="3">
        <f t="shared" ref="BE110:BG110" si="71">BD110-BE108</f>
        <v>15.199999999999998</v>
      </c>
      <c r="BF110" s="3">
        <f t="shared" si="71"/>
        <v>10.599999999999998</v>
      </c>
      <c r="BG110" s="20">
        <f t="shared" si="71"/>
        <v>6.0999999999999979</v>
      </c>
      <c r="BH110" s="20">
        <f>(BH112+BG110)-BH108</f>
        <v>26.599999999999998</v>
      </c>
      <c r="BI110" s="20">
        <f t="shared" ref="BI110" si="72">BH110-BI108</f>
        <v>22.099999999999998</v>
      </c>
      <c r="BJ110" s="20">
        <f>(BJ112+BI110)-BJ108</f>
        <v>17.599999999999998</v>
      </c>
      <c r="BK110" s="1">
        <f>SUM(AY110:BJ110)</f>
        <v>186.59999999999997</v>
      </c>
    </row>
    <row r="111" spans="2:64" x14ac:dyDescent="0.2">
      <c r="B111" s="56" t="s">
        <v>169</v>
      </c>
      <c r="C111" s="56"/>
      <c r="D111" s="56"/>
      <c r="E111" s="56"/>
      <c r="F111" s="20"/>
      <c r="G111" s="3"/>
      <c r="H111" s="20"/>
      <c r="I111" s="3">
        <f>(I108+$E$79)-(I109+H110)</f>
        <v>2.6999999999999984</v>
      </c>
      <c r="J111" s="3"/>
      <c r="K111" s="3"/>
      <c r="L111" s="3"/>
      <c r="M111" s="20"/>
      <c r="N111" s="20"/>
      <c r="O111" s="3"/>
      <c r="P111" s="3">
        <f>(P108+$E$79)-(P109+O110)</f>
        <v>1.7999999999999972</v>
      </c>
      <c r="Q111" s="3"/>
      <c r="R111" s="3"/>
      <c r="S111" s="1">
        <f>SUM(S84:S110)</f>
        <v>597.80000000000018</v>
      </c>
      <c r="X111" s="56" t="s">
        <v>169</v>
      </c>
      <c r="Y111" s="56"/>
      <c r="Z111" s="56"/>
      <c r="AA111" s="56"/>
      <c r="AB111" s="20"/>
      <c r="AC111" s="3"/>
      <c r="AD111" s="20"/>
      <c r="AE111" s="3"/>
      <c r="AF111" s="3"/>
      <c r="AG111" s="3"/>
      <c r="AH111" s="3">
        <f>(AH108+$AA$79)-(AH109+AG110)</f>
        <v>1.299999999999998</v>
      </c>
      <c r="AI111" s="20"/>
      <c r="AJ111" s="20"/>
      <c r="AK111" s="3"/>
      <c r="AL111" s="3"/>
      <c r="AM111" s="3"/>
      <c r="AN111" s="3">
        <f>(AN108+$AA$79)-(AN109+AM110)</f>
        <v>2.1000000000000023</v>
      </c>
      <c r="AO111" s="1">
        <f>SUM(AO84:AO110)</f>
        <v>566.60000000000014</v>
      </c>
      <c r="AT111" s="56" t="s">
        <v>169</v>
      </c>
      <c r="AU111" s="56"/>
      <c r="AV111" s="56"/>
      <c r="AW111" s="56"/>
      <c r="AX111" s="20"/>
      <c r="AY111" s="3"/>
      <c r="AZ111" s="20"/>
      <c r="BA111" s="3"/>
      <c r="BB111" s="3"/>
      <c r="BC111" s="3">
        <f>(BC108+$AW$79)-(BC109+BB110)</f>
        <v>2.6000000000000041</v>
      </c>
      <c r="BD111" s="3"/>
      <c r="BE111" s="20"/>
      <c r="BF111" s="20"/>
      <c r="BG111" s="3"/>
      <c r="BH111" s="3">
        <f>(BH108+$AW$79)-(BH109+BG110)</f>
        <v>0.40000000000000213</v>
      </c>
      <c r="BI111" s="3"/>
      <c r="BJ111" s="3"/>
      <c r="BK111" s="1">
        <f>SUM(BK84:BK110)</f>
        <v>712.39999999999964</v>
      </c>
    </row>
    <row r="112" spans="2:64" x14ac:dyDescent="0.2">
      <c r="B112" s="56" t="s">
        <v>170</v>
      </c>
      <c r="C112" s="56"/>
      <c r="D112" s="56"/>
      <c r="E112" s="56"/>
      <c r="F112" s="20"/>
      <c r="G112" s="20"/>
      <c r="H112" s="20"/>
      <c r="I112" s="20">
        <f>H113</f>
        <v>19</v>
      </c>
      <c r="J112" s="20"/>
      <c r="K112" s="20"/>
      <c r="L112" s="20"/>
      <c r="M112" s="20"/>
      <c r="N112" s="20"/>
      <c r="O112" s="20"/>
      <c r="P112" s="20">
        <f>O113</f>
        <v>19</v>
      </c>
      <c r="Q112" s="20"/>
      <c r="R112" s="20"/>
      <c r="S112" s="34">
        <f>S111*9900</f>
        <v>5918220.0000000019</v>
      </c>
      <c r="T112" s="1" t="s">
        <v>172</v>
      </c>
      <c r="X112" s="56" t="s">
        <v>170</v>
      </c>
      <c r="Y112" s="56"/>
      <c r="Z112" s="56"/>
      <c r="AA112" s="56"/>
      <c r="AB112" s="20"/>
      <c r="AC112" s="20"/>
      <c r="AD112" s="20"/>
      <c r="AE112" s="20"/>
      <c r="AF112" s="20"/>
      <c r="AG112" s="20"/>
      <c r="AH112" s="20">
        <f>AG113</f>
        <v>22</v>
      </c>
      <c r="AI112" s="20"/>
      <c r="AJ112" s="20"/>
      <c r="AK112" s="20"/>
      <c r="AL112" s="20"/>
      <c r="AM112" s="20"/>
      <c r="AN112" s="20">
        <f>AM113</f>
        <v>22</v>
      </c>
      <c r="AO112" s="34">
        <f>AO111*9900</f>
        <v>5609340.0000000009</v>
      </c>
      <c r="AP112" s="1" t="s">
        <v>172</v>
      </c>
      <c r="AT112" s="56" t="s">
        <v>170</v>
      </c>
      <c r="AU112" s="56"/>
      <c r="AV112" s="56"/>
      <c r="AW112" s="56"/>
      <c r="AX112" s="20"/>
      <c r="AY112" s="20"/>
      <c r="AZ112" s="20"/>
      <c r="BA112" s="20"/>
      <c r="BB112" s="20"/>
      <c r="BC112" s="20">
        <f>BB113</f>
        <v>25</v>
      </c>
      <c r="BD112" s="20"/>
      <c r="BE112" s="20"/>
      <c r="BF112" s="20"/>
      <c r="BG112" s="20"/>
      <c r="BH112" s="20">
        <f>BG113</f>
        <v>25</v>
      </c>
      <c r="BI112" s="20"/>
      <c r="BJ112" s="20"/>
      <c r="BK112" s="34">
        <f>BK111*9900</f>
        <v>7052759.9999999963</v>
      </c>
      <c r="BL112" s="1" t="s">
        <v>172</v>
      </c>
    </row>
    <row r="113" spans="2:64" x14ac:dyDescent="0.2">
      <c r="B113" s="56" t="s">
        <v>171</v>
      </c>
      <c r="C113" s="56"/>
      <c r="D113" s="56"/>
      <c r="E113" s="56"/>
      <c r="F113" s="13"/>
      <c r="G113" s="13"/>
      <c r="H113" s="13">
        <f>G104</f>
        <v>19</v>
      </c>
      <c r="I113" s="13"/>
      <c r="J113" s="13"/>
      <c r="K113" s="13"/>
      <c r="L113" s="13"/>
      <c r="M113" s="13"/>
      <c r="N113" s="13"/>
      <c r="O113" s="13">
        <f>H113</f>
        <v>19</v>
      </c>
      <c r="P113" s="13"/>
      <c r="Q113" s="13"/>
      <c r="R113" s="13"/>
      <c r="S113" s="34">
        <f>8*150000</f>
        <v>1200000</v>
      </c>
      <c r="T113" s="1" t="s">
        <v>173</v>
      </c>
      <c r="X113" s="56" t="s">
        <v>171</v>
      </c>
      <c r="Y113" s="56"/>
      <c r="Z113" s="56"/>
      <c r="AA113" s="56"/>
      <c r="AB113" s="13"/>
      <c r="AC113" s="13"/>
      <c r="AD113" s="13"/>
      <c r="AE113" s="13"/>
      <c r="AF113" s="13"/>
      <c r="AG113" s="13">
        <f>AH105</f>
        <v>22</v>
      </c>
      <c r="AH113" s="13"/>
      <c r="AI113" s="13"/>
      <c r="AJ113" s="13"/>
      <c r="AK113" s="13"/>
      <c r="AL113" s="13"/>
      <c r="AM113" s="13">
        <f>AG113</f>
        <v>22</v>
      </c>
      <c r="AN113" s="13"/>
      <c r="AO113" s="34">
        <f>9*150000</f>
        <v>1350000</v>
      </c>
      <c r="AP113" s="1" t="s">
        <v>173</v>
      </c>
      <c r="AT113" s="56" t="s">
        <v>171</v>
      </c>
      <c r="AU113" s="56"/>
      <c r="AV113" s="56"/>
      <c r="AW113" s="56"/>
      <c r="AX113" s="13"/>
      <c r="AY113" s="13"/>
      <c r="AZ113" s="13"/>
      <c r="BA113" s="13"/>
      <c r="BB113" s="13">
        <f>BC105</f>
        <v>25</v>
      </c>
      <c r="BC113" s="13"/>
      <c r="BD113" s="13"/>
      <c r="BE113" s="13"/>
      <c r="BF113" s="13"/>
      <c r="BG113" s="13">
        <f>BB113</f>
        <v>25</v>
      </c>
      <c r="BH113" s="13"/>
      <c r="BI113" s="13"/>
      <c r="BJ113" s="13"/>
      <c r="BK113" s="34">
        <f>10*150000</f>
        <v>1500000</v>
      </c>
      <c r="BL113" s="1" t="s">
        <v>173</v>
      </c>
    </row>
    <row r="117" spans="2:64" x14ac:dyDescent="0.2">
      <c r="B117" s="51" t="s">
        <v>180</v>
      </c>
      <c r="C117" s="50" t="s">
        <v>160</v>
      </c>
      <c r="D117" s="50"/>
      <c r="E117" s="51">
        <v>3</v>
      </c>
      <c r="F117" s="50" t="s">
        <v>158</v>
      </c>
      <c r="G117" s="50" t="s">
        <v>2</v>
      </c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X117" s="51" t="s">
        <v>181</v>
      </c>
      <c r="Y117" s="50" t="s">
        <v>160</v>
      </c>
      <c r="Z117" s="50"/>
      <c r="AA117" s="51">
        <v>3</v>
      </c>
      <c r="AB117" s="50" t="s">
        <v>158</v>
      </c>
      <c r="AC117" s="50" t="s">
        <v>2</v>
      </c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T117" s="51" t="s">
        <v>182</v>
      </c>
      <c r="AU117" s="50" t="s">
        <v>160</v>
      </c>
      <c r="AV117" s="50"/>
      <c r="AW117" s="51">
        <v>1</v>
      </c>
      <c r="AX117" s="50" t="s">
        <v>158</v>
      </c>
      <c r="AY117" s="50" t="s">
        <v>2</v>
      </c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</row>
    <row r="118" spans="2:64" x14ac:dyDescent="0.2">
      <c r="B118" s="53" t="s">
        <v>164</v>
      </c>
      <c r="C118" s="52">
        <v>29</v>
      </c>
      <c r="D118" s="53" t="s">
        <v>165</v>
      </c>
      <c r="E118" s="52">
        <v>1</v>
      </c>
      <c r="F118" s="52"/>
      <c r="G118" s="52" t="s">
        <v>11</v>
      </c>
      <c r="H118" s="52"/>
      <c r="I118" s="52"/>
      <c r="J118" s="52"/>
      <c r="K118" s="52" t="s">
        <v>14</v>
      </c>
      <c r="L118" s="52"/>
      <c r="M118" s="52"/>
      <c r="N118" s="52"/>
      <c r="O118" s="52" t="s">
        <v>15</v>
      </c>
      <c r="P118" s="52"/>
      <c r="Q118" s="52"/>
      <c r="R118" s="52"/>
      <c r="X118" s="53" t="s">
        <v>164</v>
      </c>
      <c r="Y118" s="52">
        <v>29</v>
      </c>
      <c r="Z118" s="53" t="s">
        <v>165</v>
      </c>
      <c r="AA118" s="52">
        <v>1</v>
      </c>
      <c r="AB118" s="52"/>
      <c r="AC118" s="52" t="s">
        <v>11</v>
      </c>
      <c r="AD118" s="52"/>
      <c r="AE118" s="52"/>
      <c r="AF118" s="52"/>
      <c r="AG118" s="52" t="s">
        <v>14</v>
      </c>
      <c r="AH118" s="52"/>
      <c r="AI118" s="52"/>
      <c r="AJ118" s="52"/>
      <c r="AK118" s="52" t="s">
        <v>15</v>
      </c>
      <c r="AL118" s="52"/>
      <c r="AM118" s="52"/>
      <c r="AN118" s="52"/>
      <c r="AT118" s="53" t="s">
        <v>164</v>
      </c>
      <c r="AU118" s="52">
        <v>36</v>
      </c>
      <c r="AV118" s="53" t="s">
        <v>165</v>
      </c>
      <c r="AW118" s="52">
        <v>1</v>
      </c>
      <c r="AX118" s="52"/>
      <c r="AY118" s="52" t="s">
        <v>11</v>
      </c>
      <c r="AZ118" s="52"/>
      <c r="BA118" s="52"/>
      <c r="BB118" s="52"/>
      <c r="BC118" s="52" t="s">
        <v>14</v>
      </c>
      <c r="BD118" s="52"/>
      <c r="BE118" s="52"/>
      <c r="BF118" s="52"/>
      <c r="BG118" s="52" t="s">
        <v>15</v>
      </c>
      <c r="BH118" s="52"/>
      <c r="BI118" s="52"/>
      <c r="BJ118" s="52"/>
    </row>
    <row r="119" spans="2:64" x14ac:dyDescent="0.2">
      <c r="B119" s="55"/>
      <c r="C119" s="54"/>
      <c r="D119" s="55"/>
      <c r="E119" s="54"/>
      <c r="F119" s="54"/>
      <c r="G119" s="13">
        <v>1</v>
      </c>
      <c r="H119" s="13">
        <v>2</v>
      </c>
      <c r="I119" s="13">
        <v>3</v>
      </c>
      <c r="J119" s="13">
        <v>4</v>
      </c>
      <c r="K119" s="13">
        <v>5</v>
      </c>
      <c r="L119" s="13">
        <v>6</v>
      </c>
      <c r="M119" s="13">
        <v>7</v>
      </c>
      <c r="N119" s="13">
        <v>8</v>
      </c>
      <c r="O119" s="13">
        <v>9</v>
      </c>
      <c r="P119" s="13">
        <v>10</v>
      </c>
      <c r="Q119" s="13">
        <v>11</v>
      </c>
      <c r="R119" s="13">
        <v>12</v>
      </c>
      <c r="X119" s="55"/>
      <c r="Y119" s="54"/>
      <c r="Z119" s="55"/>
      <c r="AA119" s="54"/>
      <c r="AB119" s="54"/>
      <c r="AC119" s="13">
        <v>1</v>
      </c>
      <c r="AD119" s="13">
        <v>2</v>
      </c>
      <c r="AE119" s="13">
        <v>3</v>
      </c>
      <c r="AF119" s="13">
        <v>4</v>
      </c>
      <c r="AG119" s="13">
        <v>5</v>
      </c>
      <c r="AH119" s="13">
        <v>6</v>
      </c>
      <c r="AI119" s="13">
        <v>7</v>
      </c>
      <c r="AJ119" s="13">
        <v>8</v>
      </c>
      <c r="AK119" s="13">
        <v>9</v>
      </c>
      <c r="AL119" s="13">
        <v>10</v>
      </c>
      <c r="AM119" s="13">
        <v>11</v>
      </c>
      <c r="AN119" s="13">
        <v>12</v>
      </c>
      <c r="AT119" s="55"/>
      <c r="AU119" s="54"/>
      <c r="AV119" s="55"/>
      <c r="AW119" s="54"/>
      <c r="AX119" s="54"/>
      <c r="AY119" s="13">
        <v>1</v>
      </c>
      <c r="AZ119" s="13">
        <v>2</v>
      </c>
      <c r="BA119" s="13">
        <v>3</v>
      </c>
      <c r="BB119" s="13">
        <v>4</v>
      </c>
      <c r="BC119" s="13">
        <v>5</v>
      </c>
      <c r="BD119" s="13">
        <v>6</v>
      </c>
      <c r="BE119" s="13">
        <v>7</v>
      </c>
      <c r="BF119" s="13">
        <v>8</v>
      </c>
      <c r="BG119" s="13">
        <v>9</v>
      </c>
      <c r="BH119" s="13">
        <v>10</v>
      </c>
      <c r="BI119" s="13">
        <v>11</v>
      </c>
      <c r="BJ119" s="13">
        <v>12</v>
      </c>
    </row>
    <row r="120" spans="2:64" x14ac:dyDescent="0.2">
      <c r="B120" s="56" t="s">
        <v>166</v>
      </c>
      <c r="C120" s="56"/>
      <c r="D120" s="56"/>
      <c r="E120" s="56"/>
      <c r="F120" s="20"/>
      <c r="G120" s="20">
        <v>3.9</v>
      </c>
      <c r="H120" s="20">
        <v>3.9</v>
      </c>
      <c r="I120" s="20">
        <v>3.9</v>
      </c>
      <c r="J120" s="20">
        <v>3.9</v>
      </c>
      <c r="K120" s="20">
        <v>3.8</v>
      </c>
      <c r="L120" s="20">
        <v>3.8</v>
      </c>
      <c r="M120" s="20">
        <v>3.8</v>
      </c>
      <c r="N120" s="20">
        <v>3.8</v>
      </c>
      <c r="O120" s="20">
        <v>3.7</v>
      </c>
      <c r="P120" s="20">
        <v>3.7</v>
      </c>
      <c r="Q120" s="20">
        <v>3.7</v>
      </c>
      <c r="R120" s="20">
        <v>3.7</v>
      </c>
      <c r="X120" s="56" t="s">
        <v>166</v>
      </c>
      <c r="Y120" s="56"/>
      <c r="Z120" s="56"/>
      <c r="AA120" s="56"/>
      <c r="AB120" s="20"/>
      <c r="AC120" s="20">
        <v>4.0999999999999996</v>
      </c>
      <c r="AD120" s="20">
        <v>4.0999999999999996</v>
      </c>
      <c r="AE120" s="20">
        <v>4.0999999999999996</v>
      </c>
      <c r="AF120" s="20">
        <v>4.0999999999999996</v>
      </c>
      <c r="AG120" s="20">
        <v>4</v>
      </c>
      <c r="AH120" s="20">
        <v>4</v>
      </c>
      <c r="AI120" s="20">
        <v>4</v>
      </c>
      <c r="AJ120" s="20">
        <v>4</v>
      </c>
      <c r="AK120" s="20">
        <v>3.8</v>
      </c>
      <c r="AL120" s="20">
        <v>3.8</v>
      </c>
      <c r="AM120" s="20">
        <v>3.8</v>
      </c>
      <c r="AN120" s="20">
        <v>3.8</v>
      </c>
      <c r="AT120" s="56" t="s">
        <v>166</v>
      </c>
      <c r="AU120" s="56"/>
      <c r="AV120" s="56"/>
      <c r="AW120" s="56"/>
      <c r="AX120" s="20"/>
      <c r="AY120" s="20">
        <v>5.2</v>
      </c>
      <c r="AZ120" s="20">
        <v>5.2</v>
      </c>
      <c r="BA120" s="20">
        <v>5.2</v>
      </c>
      <c r="BB120" s="20">
        <v>5.2</v>
      </c>
      <c r="BC120" s="20">
        <v>5.2</v>
      </c>
      <c r="BD120" s="20">
        <v>5.2</v>
      </c>
      <c r="BE120" s="20">
        <v>5.2</v>
      </c>
      <c r="BF120" s="20">
        <v>5.2</v>
      </c>
      <c r="BG120" s="20">
        <v>5.3</v>
      </c>
      <c r="BH120" s="20">
        <v>5.3</v>
      </c>
      <c r="BI120" s="20">
        <v>5.3</v>
      </c>
      <c r="BJ120" s="20">
        <v>5.3</v>
      </c>
    </row>
    <row r="121" spans="2:64" x14ac:dyDescent="0.2">
      <c r="B121" s="56" t="s">
        <v>167</v>
      </c>
      <c r="C121" s="56"/>
      <c r="D121" s="56"/>
      <c r="E121" s="56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X121" s="56" t="s">
        <v>167</v>
      </c>
      <c r="Y121" s="56"/>
      <c r="Z121" s="56"/>
      <c r="AA121" s="56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T121" s="56" t="s">
        <v>167</v>
      </c>
      <c r="AU121" s="56"/>
      <c r="AV121" s="56"/>
      <c r="AW121" s="56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</row>
    <row r="122" spans="2:64" x14ac:dyDescent="0.2">
      <c r="B122" s="57" t="s">
        <v>168</v>
      </c>
      <c r="C122" s="57"/>
      <c r="D122" s="57"/>
      <c r="E122" s="57"/>
      <c r="F122" s="20">
        <v>10</v>
      </c>
      <c r="G122" s="20">
        <f>F122-G120</f>
        <v>6.1</v>
      </c>
      <c r="H122" s="20">
        <f t="shared" ref="H122" si="73">G122-H120</f>
        <v>2.1999999999999997</v>
      </c>
      <c r="I122" s="20">
        <f>(I124+H122)-I120</f>
        <v>27.3</v>
      </c>
      <c r="J122" s="20">
        <f>I122-J120</f>
        <v>23.400000000000002</v>
      </c>
      <c r="K122" s="20">
        <f>J122-K120</f>
        <v>19.600000000000001</v>
      </c>
      <c r="L122" s="20">
        <f>K122-L120</f>
        <v>15.8</v>
      </c>
      <c r="M122" s="20">
        <f>(M124+L122)-M120</f>
        <v>12</v>
      </c>
      <c r="N122" s="20">
        <f>(N124+M122)-N120</f>
        <v>8.1999999999999993</v>
      </c>
      <c r="O122" s="20">
        <f t="shared" ref="O122" si="74">N122-O120</f>
        <v>4.4999999999999991</v>
      </c>
      <c r="P122" s="20">
        <f>(P124+O122)-P120</f>
        <v>29.8</v>
      </c>
      <c r="Q122" s="20">
        <f>(Q124+P122)-Q120</f>
        <v>26.1</v>
      </c>
      <c r="R122" s="20">
        <f>(R124+Q122)-R120</f>
        <v>22.400000000000002</v>
      </c>
      <c r="S122" s="1">
        <f>SUM(G122:R122)</f>
        <v>197.4</v>
      </c>
      <c r="X122" s="57" t="s">
        <v>168</v>
      </c>
      <c r="Y122" s="57"/>
      <c r="Z122" s="57"/>
      <c r="AA122" s="57"/>
      <c r="AB122" s="20">
        <v>10</v>
      </c>
      <c r="AC122" s="20">
        <f>AB122-AC120</f>
        <v>5.9</v>
      </c>
      <c r="AD122" s="20">
        <f>(AD124+AC122)-AD120</f>
        <v>30.799999999999997</v>
      </c>
      <c r="AE122" s="20">
        <f>(AE124+AD122)-AE120</f>
        <v>26.699999999999996</v>
      </c>
      <c r="AF122" s="20">
        <f>AE122-AF120</f>
        <v>22.599999999999994</v>
      </c>
      <c r="AG122" s="20">
        <f>AF122-AG120</f>
        <v>18.599999999999994</v>
      </c>
      <c r="AH122" s="20">
        <f>AG122-AH120</f>
        <v>14.599999999999994</v>
      </c>
      <c r="AI122" s="20">
        <f t="shared" ref="AI122:AN122" si="75">(AI124+AH122)-AI120</f>
        <v>10.599999999999994</v>
      </c>
      <c r="AJ122" s="20">
        <f t="shared" si="75"/>
        <v>6.5999999999999943</v>
      </c>
      <c r="AK122" s="20">
        <f t="shared" si="75"/>
        <v>31.799999999999994</v>
      </c>
      <c r="AL122" s="20">
        <f t="shared" si="75"/>
        <v>27.999999999999993</v>
      </c>
      <c r="AM122" s="20">
        <f t="shared" si="75"/>
        <v>24.199999999999992</v>
      </c>
      <c r="AN122" s="20">
        <f t="shared" si="75"/>
        <v>20.399999999999991</v>
      </c>
      <c r="AO122" s="1">
        <f>SUM(AC122:AN122)</f>
        <v>240.7999999999999</v>
      </c>
      <c r="AT122" s="57" t="s">
        <v>168</v>
      </c>
      <c r="AU122" s="57"/>
      <c r="AV122" s="57"/>
      <c r="AW122" s="57"/>
      <c r="AX122" s="20">
        <v>10</v>
      </c>
      <c r="AY122" s="20">
        <f>AX122-AY120</f>
        <v>4.8</v>
      </c>
      <c r="AZ122" s="20">
        <f>(AZ124+AY122)-AZ120</f>
        <v>35.599999999999994</v>
      </c>
      <c r="BA122" s="20">
        <f>(BA124+AZ122)-BA120</f>
        <v>30.399999999999995</v>
      </c>
      <c r="BB122" s="20">
        <f>BA122-BB120</f>
        <v>25.199999999999996</v>
      </c>
      <c r="BC122" s="20">
        <f>BB122-BC120</f>
        <v>19.999999999999996</v>
      </c>
      <c r="BD122" s="20">
        <f>BC122-BD120</f>
        <v>14.799999999999997</v>
      </c>
      <c r="BE122" s="20">
        <f t="shared" ref="BE122:BJ122" si="76">(BE124+BD122)-BE120</f>
        <v>9.5999999999999979</v>
      </c>
      <c r="BF122" s="20">
        <f t="shared" si="76"/>
        <v>4.3999999999999977</v>
      </c>
      <c r="BG122" s="20">
        <f t="shared" si="76"/>
        <v>35.1</v>
      </c>
      <c r="BH122" s="20">
        <f t="shared" si="76"/>
        <v>29.8</v>
      </c>
      <c r="BI122" s="20">
        <f t="shared" si="76"/>
        <v>24.5</v>
      </c>
      <c r="BJ122" s="20">
        <f t="shared" si="76"/>
        <v>19.2</v>
      </c>
      <c r="BK122" s="1">
        <f>SUM(AY122:BJ122)</f>
        <v>253.39999999999995</v>
      </c>
    </row>
    <row r="123" spans="2:64" x14ac:dyDescent="0.2">
      <c r="B123" s="56" t="s">
        <v>169</v>
      </c>
      <c r="C123" s="56"/>
      <c r="D123" s="56"/>
      <c r="E123" s="56"/>
      <c r="F123" s="20"/>
      <c r="G123" s="20"/>
      <c r="H123" s="20"/>
      <c r="I123" s="3">
        <f>(I120+$E$79)-(I121+H122)</f>
        <v>4.7000000000000011</v>
      </c>
      <c r="J123" s="20"/>
      <c r="K123" s="3"/>
      <c r="L123" s="3"/>
      <c r="M123" s="3"/>
      <c r="N123" s="3"/>
      <c r="O123" s="3"/>
      <c r="P123" s="3">
        <f>(P120+$E$79)-(P121+O122)</f>
        <v>2.2000000000000011</v>
      </c>
      <c r="Q123" s="3"/>
      <c r="R123" s="3"/>
      <c r="X123" s="56" t="s">
        <v>169</v>
      </c>
      <c r="Y123" s="56"/>
      <c r="Z123" s="56"/>
      <c r="AA123" s="56"/>
      <c r="AB123" s="20"/>
      <c r="AC123" s="20"/>
      <c r="AD123" s="3">
        <f>(AD120+$AA$117)-(AD121+AC122)</f>
        <v>1.1999999999999993</v>
      </c>
      <c r="AE123" s="3"/>
      <c r="AF123" s="20"/>
      <c r="AG123" s="3"/>
      <c r="AH123" s="3"/>
      <c r="AI123" s="3"/>
      <c r="AJ123" s="3"/>
      <c r="AK123" s="3">
        <f>(AK120+$AA$117)-(AK121+AJ122)</f>
        <v>0.20000000000000551</v>
      </c>
      <c r="AL123" s="3"/>
      <c r="AM123" s="3"/>
      <c r="AN123" s="3"/>
      <c r="AT123" s="56" t="s">
        <v>169</v>
      </c>
      <c r="AU123" s="56"/>
      <c r="AV123" s="56"/>
      <c r="AW123" s="56"/>
      <c r="AX123" s="20"/>
      <c r="AY123" s="20"/>
      <c r="AZ123" s="3">
        <f>(AZ120+$AW$117)-(AZ121+AY122)</f>
        <v>1.4000000000000004</v>
      </c>
      <c r="BA123" s="3"/>
      <c r="BB123" s="20"/>
      <c r="BC123" s="3"/>
      <c r="BD123" s="3"/>
      <c r="BE123" s="3"/>
      <c r="BF123" s="3"/>
      <c r="BG123" s="3">
        <f>(BG120+$AW$117)-(BG121+BF122)</f>
        <v>1.9000000000000021</v>
      </c>
      <c r="BH123" s="3"/>
      <c r="BI123" s="3"/>
      <c r="BJ123" s="3"/>
    </row>
    <row r="124" spans="2:64" x14ac:dyDescent="0.2">
      <c r="B124" s="56" t="s">
        <v>170</v>
      </c>
      <c r="C124" s="56"/>
      <c r="D124" s="56"/>
      <c r="E124" s="56"/>
      <c r="F124" s="20"/>
      <c r="G124" s="20"/>
      <c r="H124" s="20"/>
      <c r="I124" s="20">
        <f>H125</f>
        <v>29</v>
      </c>
      <c r="J124" s="20"/>
      <c r="K124" s="20"/>
      <c r="L124" s="20"/>
      <c r="M124" s="20"/>
      <c r="N124" s="20"/>
      <c r="O124" s="20"/>
      <c r="P124" s="20">
        <f>O125</f>
        <v>29</v>
      </c>
      <c r="Q124" s="20"/>
      <c r="R124" s="20"/>
      <c r="X124" s="56" t="s">
        <v>170</v>
      </c>
      <c r="Y124" s="56"/>
      <c r="Z124" s="56"/>
      <c r="AA124" s="56"/>
      <c r="AB124" s="20"/>
      <c r="AC124" s="20"/>
      <c r="AD124" s="20">
        <f>AC125</f>
        <v>29</v>
      </c>
      <c r="AE124" s="20"/>
      <c r="AF124" s="20"/>
      <c r="AG124" s="20"/>
      <c r="AH124" s="20"/>
      <c r="AI124" s="20"/>
      <c r="AJ124" s="20"/>
      <c r="AK124" s="20">
        <f>AJ125</f>
        <v>29</v>
      </c>
      <c r="AL124" s="20"/>
      <c r="AM124" s="20"/>
      <c r="AN124" s="20"/>
      <c r="AT124" s="56" t="s">
        <v>170</v>
      </c>
      <c r="AU124" s="56"/>
      <c r="AV124" s="56"/>
      <c r="AW124" s="56"/>
      <c r="AX124" s="20"/>
      <c r="AY124" s="20"/>
      <c r="AZ124" s="20">
        <f>AY125</f>
        <v>36</v>
      </c>
      <c r="BA124" s="20"/>
      <c r="BB124" s="20"/>
      <c r="BC124" s="20"/>
      <c r="BD124" s="20"/>
      <c r="BE124" s="20"/>
      <c r="BF124" s="20"/>
      <c r="BG124" s="20">
        <f>BF125</f>
        <v>36</v>
      </c>
      <c r="BH124" s="20"/>
      <c r="BI124" s="20"/>
      <c r="BJ124" s="20"/>
    </row>
    <row r="125" spans="2:64" x14ac:dyDescent="0.2">
      <c r="B125" s="56" t="s">
        <v>171</v>
      </c>
      <c r="C125" s="56"/>
      <c r="D125" s="56"/>
      <c r="E125" s="56"/>
      <c r="F125" s="20"/>
      <c r="G125" s="20"/>
      <c r="H125" s="20">
        <f>C118</f>
        <v>29</v>
      </c>
      <c r="I125" s="20"/>
      <c r="J125" s="20"/>
      <c r="K125" s="20"/>
      <c r="L125" s="20"/>
      <c r="M125" s="20"/>
      <c r="N125" s="20"/>
      <c r="O125" s="20">
        <f>H125</f>
        <v>29</v>
      </c>
      <c r="P125" s="20"/>
      <c r="Q125" s="20"/>
      <c r="R125" s="20"/>
      <c r="X125" s="56" t="s">
        <v>171</v>
      </c>
      <c r="Y125" s="56"/>
      <c r="Z125" s="56"/>
      <c r="AA125" s="56"/>
      <c r="AB125" s="20"/>
      <c r="AC125" s="20">
        <f>Y118</f>
        <v>29</v>
      </c>
      <c r="AD125" s="20"/>
      <c r="AE125" s="20"/>
      <c r="AF125" s="20"/>
      <c r="AG125" s="20"/>
      <c r="AH125" s="20"/>
      <c r="AI125" s="20"/>
      <c r="AJ125" s="20">
        <f>AC125</f>
        <v>29</v>
      </c>
      <c r="AK125" s="20"/>
      <c r="AL125" s="20"/>
      <c r="AM125" s="20"/>
      <c r="AN125" s="20"/>
      <c r="AT125" s="56" t="s">
        <v>171</v>
      </c>
      <c r="AU125" s="56"/>
      <c r="AV125" s="56"/>
      <c r="AW125" s="56"/>
      <c r="AX125" s="20"/>
      <c r="AY125" s="20">
        <f>AU118</f>
        <v>36</v>
      </c>
      <c r="AZ125" s="20"/>
      <c r="BA125" s="20"/>
      <c r="BB125" s="20"/>
      <c r="BC125" s="20"/>
      <c r="BD125" s="20"/>
      <c r="BE125" s="20"/>
      <c r="BF125" s="20">
        <f>AY125</f>
        <v>36</v>
      </c>
      <c r="BG125" s="20"/>
      <c r="BH125" s="20"/>
      <c r="BI125" s="20"/>
      <c r="BJ125" s="20"/>
    </row>
    <row r="126" spans="2:64" x14ac:dyDescent="0.2">
      <c r="B126" s="50"/>
      <c r="C126" s="50"/>
      <c r="D126" s="50"/>
      <c r="E126" s="50"/>
      <c r="F126" s="50" t="s">
        <v>158</v>
      </c>
      <c r="G126" s="50" t="s">
        <v>65</v>
      </c>
      <c r="H126" s="50"/>
      <c r="I126" s="50"/>
      <c r="J126" s="50"/>
      <c r="K126" s="50" t="s">
        <v>17</v>
      </c>
      <c r="L126" s="50"/>
      <c r="M126" s="50"/>
      <c r="N126" s="50"/>
      <c r="O126" s="50" t="s">
        <v>18</v>
      </c>
      <c r="P126" s="50"/>
      <c r="Q126" s="50"/>
      <c r="R126" s="50"/>
      <c r="X126" s="50"/>
      <c r="Y126" s="50"/>
      <c r="Z126" s="50"/>
      <c r="AA126" s="50"/>
      <c r="AB126" s="50" t="s">
        <v>158</v>
      </c>
      <c r="AC126" s="50" t="s">
        <v>65</v>
      </c>
      <c r="AD126" s="50"/>
      <c r="AE126" s="50"/>
      <c r="AF126" s="50"/>
      <c r="AG126" s="50" t="s">
        <v>17</v>
      </c>
      <c r="AH126" s="50"/>
      <c r="AI126" s="50"/>
      <c r="AJ126" s="50"/>
      <c r="AK126" s="50" t="s">
        <v>18</v>
      </c>
      <c r="AL126" s="50"/>
      <c r="AM126" s="50"/>
      <c r="AN126" s="50"/>
      <c r="AT126" s="50"/>
      <c r="AU126" s="50"/>
      <c r="AV126" s="50"/>
      <c r="AW126" s="50"/>
      <c r="AX126" s="50" t="s">
        <v>158</v>
      </c>
      <c r="AY126" s="50" t="s">
        <v>65</v>
      </c>
      <c r="AZ126" s="50"/>
      <c r="BA126" s="50"/>
      <c r="BB126" s="50"/>
      <c r="BC126" s="50" t="s">
        <v>17</v>
      </c>
      <c r="BD126" s="50"/>
      <c r="BE126" s="50"/>
      <c r="BF126" s="50"/>
      <c r="BG126" s="50" t="s">
        <v>18</v>
      </c>
      <c r="BH126" s="50"/>
      <c r="BI126" s="50"/>
      <c r="BJ126" s="50"/>
    </row>
    <row r="127" spans="2:64" x14ac:dyDescent="0.2">
      <c r="B127" s="54"/>
      <c r="C127" s="54"/>
      <c r="D127" s="54"/>
      <c r="E127" s="54"/>
      <c r="F127" s="54"/>
      <c r="G127" s="13">
        <v>13</v>
      </c>
      <c r="H127" s="13">
        <v>14</v>
      </c>
      <c r="I127" s="13">
        <v>15</v>
      </c>
      <c r="J127" s="13">
        <v>16</v>
      </c>
      <c r="K127" s="13">
        <v>17</v>
      </c>
      <c r="L127" s="13">
        <v>18</v>
      </c>
      <c r="M127" s="13">
        <v>19</v>
      </c>
      <c r="N127" s="13">
        <v>20</v>
      </c>
      <c r="O127" s="13">
        <v>21</v>
      </c>
      <c r="P127" s="13">
        <v>22</v>
      </c>
      <c r="Q127" s="13">
        <v>23</v>
      </c>
      <c r="R127" s="13">
        <v>24</v>
      </c>
      <c r="X127" s="54"/>
      <c r="Y127" s="54"/>
      <c r="Z127" s="54"/>
      <c r="AA127" s="54"/>
      <c r="AB127" s="54"/>
      <c r="AC127" s="13">
        <v>13</v>
      </c>
      <c r="AD127" s="13">
        <v>14</v>
      </c>
      <c r="AE127" s="13">
        <v>15</v>
      </c>
      <c r="AF127" s="13">
        <v>16</v>
      </c>
      <c r="AG127" s="13">
        <v>17</v>
      </c>
      <c r="AH127" s="13">
        <v>18</v>
      </c>
      <c r="AI127" s="13">
        <v>19</v>
      </c>
      <c r="AJ127" s="13">
        <v>20</v>
      </c>
      <c r="AK127" s="13">
        <v>21</v>
      </c>
      <c r="AL127" s="13">
        <v>22</v>
      </c>
      <c r="AM127" s="13">
        <v>23</v>
      </c>
      <c r="AN127" s="13">
        <v>24</v>
      </c>
      <c r="AT127" s="54"/>
      <c r="AU127" s="54"/>
      <c r="AV127" s="54"/>
      <c r="AW127" s="54"/>
      <c r="AX127" s="54"/>
      <c r="AY127" s="13">
        <v>13</v>
      </c>
      <c r="AZ127" s="13">
        <v>14</v>
      </c>
      <c r="BA127" s="13">
        <v>15</v>
      </c>
      <c r="BB127" s="13">
        <v>16</v>
      </c>
      <c r="BC127" s="13">
        <v>17</v>
      </c>
      <c r="BD127" s="13">
        <v>18</v>
      </c>
      <c r="BE127" s="13">
        <v>19</v>
      </c>
      <c r="BF127" s="13">
        <v>20</v>
      </c>
      <c r="BG127" s="13">
        <v>21</v>
      </c>
      <c r="BH127" s="13">
        <v>22</v>
      </c>
      <c r="BI127" s="13">
        <v>23</v>
      </c>
      <c r="BJ127" s="13">
        <v>24</v>
      </c>
    </row>
    <row r="128" spans="2:64" x14ac:dyDescent="0.2">
      <c r="B128" s="56" t="s">
        <v>166</v>
      </c>
      <c r="C128" s="56"/>
      <c r="D128" s="56"/>
      <c r="E128" s="56"/>
      <c r="F128" s="20"/>
      <c r="G128" s="20">
        <v>3.6</v>
      </c>
      <c r="H128" s="20">
        <v>3.6</v>
      </c>
      <c r="I128" s="20">
        <v>3.6</v>
      </c>
      <c r="J128" s="20">
        <v>3.6</v>
      </c>
      <c r="K128" s="20">
        <v>3.5</v>
      </c>
      <c r="L128" s="20">
        <v>3.5</v>
      </c>
      <c r="M128" s="20">
        <v>3.5</v>
      </c>
      <c r="N128" s="20">
        <v>3.5</v>
      </c>
      <c r="O128" s="61">
        <v>3.4</v>
      </c>
      <c r="P128" s="61">
        <v>3.4</v>
      </c>
      <c r="Q128" s="61">
        <v>3.4</v>
      </c>
      <c r="R128" s="61">
        <v>3.4</v>
      </c>
      <c r="X128" s="56" t="s">
        <v>166</v>
      </c>
      <c r="Y128" s="56"/>
      <c r="Z128" s="56"/>
      <c r="AA128" s="56"/>
      <c r="AB128" s="20"/>
      <c r="AC128" s="20">
        <v>3.7</v>
      </c>
      <c r="AD128" s="20">
        <v>3.7</v>
      </c>
      <c r="AE128" s="20">
        <v>3.7</v>
      </c>
      <c r="AF128" s="20">
        <v>3.7</v>
      </c>
      <c r="AG128" s="20">
        <v>3.6</v>
      </c>
      <c r="AH128" s="20">
        <v>3.6</v>
      </c>
      <c r="AI128" s="20">
        <v>3.6</v>
      </c>
      <c r="AJ128" s="20">
        <v>3.6</v>
      </c>
      <c r="AK128" s="61">
        <v>3.4</v>
      </c>
      <c r="AL128" s="61">
        <v>3.4</v>
      </c>
      <c r="AM128" s="61">
        <v>3.4</v>
      </c>
      <c r="AN128" s="61">
        <v>3.4</v>
      </c>
      <c r="AT128" s="56" t="s">
        <v>166</v>
      </c>
      <c r="AU128" s="56"/>
      <c r="AV128" s="56"/>
      <c r="AW128" s="56"/>
      <c r="AX128" s="20"/>
      <c r="AY128" s="20">
        <v>5.3</v>
      </c>
      <c r="AZ128" s="20">
        <v>5.3</v>
      </c>
      <c r="BA128" s="20">
        <v>5.3</v>
      </c>
      <c r="BB128" s="20">
        <v>5.3</v>
      </c>
      <c r="BC128" s="20">
        <v>5.4</v>
      </c>
      <c r="BD128" s="20">
        <v>5.4</v>
      </c>
      <c r="BE128" s="20">
        <v>5.4</v>
      </c>
      <c r="BF128" s="20">
        <v>5.4</v>
      </c>
      <c r="BG128" s="20">
        <v>5.4</v>
      </c>
      <c r="BH128" s="20">
        <v>5.4</v>
      </c>
      <c r="BI128" s="20">
        <v>5.4</v>
      </c>
      <c r="BJ128" s="20">
        <v>5.4</v>
      </c>
    </row>
    <row r="129" spans="2:63" x14ac:dyDescent="0.2">
      <c r="B129" s="56" t="s">
        <v>167</v>
      </c>
      <c r="C129" s="56"/>
      <c r="D129" s="56"/>
      <c r="E129" s="56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X129" s="56" t="s">
        <v>167</v>
      </c>
      <c r="Y129" s="56"/>
      <c r="Z129" s="56"/>
      <c r="AA129" s="56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T129" s="56" t="s">
        <v>167</v>
      </c>
      <c r="AU129" s="56"/>
      <c r="AV129" s="56"/>
      <c r="AW129" s="56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</row>
    <row r="130" spans="2:63" x14ac:dyDescent="0.2">
      <c r="B130" s="57" t="s">
        <v>168</v>
      </c>
      <c r="C130" s="57"/>
      <c r="D130" s="57"/>
      <c r="E130" s="57"/>
      <c r="F130" s="20">
        <f>R122</f>
        <v>22.400000000000002</v>
      </c>
      <c r="G130" s="20">
        <f>F130-G128</f>
        <v>18.8</v>
      </c>
      <c r="H130" s="20">
        <f>G130-H128</f>
        <v>15.200000000000001</v>
      </c>
      <c r="I130" s="20">
        <f>(I132+H130)-I128</f>
        <v>11.600000000000001</v>
      </c>
      <c r="J130" s="20">
        <f>I130-J128</f>
        <v>8.0000000000000018</v>
      </c>
      <c r="K130" s="20">
        <f>(K132+J130)-K128</f>
        <v>4.5000000000000018</v>
      </c>
      <c r="L130" s="20">
        <f>(L132+K130)-L128</f>
        <v>30</v>
      </c>
      <c r="M130" s="20">
        <f>(M132+L130)-M128</f>
        <v>26.5</v>
      </c>
      <c r="N130" s="20">
        <f>(N132+M130)-N128</f>
        <v>23</v>
      </c>
      <c r="O130" s="20">
        <f t="shared" ref="O130:P130" si="77">N130-O128</f>
        <v>19.600000000000001</v>
      </c>
      <c r="P130" s="20">
        <f t="shared" si="77"/>
        <v>16.200000000000003</v>
      </c>
      <c r="Q130" s="20">
        <f>(Q132+P130)-Q128</f>
        <v>12.800000000000002</v>
      </c>
      <c r="R130" s="20">
        <f t="shared" ref="R130" si="78">Q130-R128</f>
        <v>9.4000000000000021</v>
      </c>
      <c r="S130" s="1">
        <f>SUM(G130:R130)</f>
        <v>195.6</v>
      </c>
      <c r="X130" s="57" t="s">
        <v>168</v>
      </c>
      <c r="Y130" s="57"/>
      <c r="Z130" s="57"/>
      <c r="AA130" s="57"/>
      <c r="AB130" s="20">
        <f>AN122</f>
        <v>20.399999999999991</v>
      </c>
      <c r="AC130" s="20">
        <f>AB130-AC128</f>
        <v>16.699999999999992</v>
      </c>
      <c r="AD130" s="20">
        <f>AC130-AD128</f>
        <v>12.999999999999993</v>
      </c>
      <c r="AE130" s="20">
        <f>(AE132+AD130)-AE128</f>
        <v>9.2999999999999936</v>
      </c>
      <c r="AF130" s="20">
        <f>AE130-AF128</f>
        <v>5.5999999999999934</v>
      </c>
      <c r="AG130" s="20">
        <f>(AG132+AF130)-AG128</f>
        <v>30.999999999999993</v>
      </c>
      <c r="AH130" s="20">
        <f>(AH132+AG130)-AH128</f>
        <v>27.399999999999991</v>
      </c>
      <c r="AI130" s="20">
        <f>(AI132+AH130)-AI128</f>
        <v>23.79999999999999</v>
      </c>
      <c r="AJ130" s="20">
        <f>(AJ132+AI130)-AJ128</f>
        <v>20.199999999999989</v>
      </c>
      <c r="AK130" s="20">
        <f t="shared" ref="AK130:AL130" si="79">AJ130-AK128</f>
        <v>16.79999999999999</v>
      </c>
      <c r="AL130" s="20">
        <f t="shared" si="79"/>
        <v>13.39999999999999</v>
      </c>
      <c r="AM130" s="20">
        <f>(AM132+AL130)-AM128</f>
        <v>9.9999999999999893</v>
      </c>
      <c r="AN130" s="20">
        <f t="shared" ref="AN130" si="80">AM130-AN128</f>
        <v>6.599999999999989</v>
      </c>
      <c r="AO130" s="1">
        <f>SUM(AC130:AN130)</f>
        <v>193.7999999999999</v>
      </c>
      <c r="AT130" s="57" t="s">
        <v>168</v>
      </c>
      <c r="AU130" s="57"/>
      <c r="AV130" s="57"/>
      <c r="AW130" s="57"/>
      <c r="AX130" s="20">
        <f>BJ122</f>
        <v>19.2</v>
      </c>
      <c r="AY130" s="20">
        <f>AX130-AY128</f>
        <v>13.899999999999999</v>
      </c>
      <c r="AZ130" s="20">
        <f>AY130-AZ128</f>
        <v>8.5999999999999979</v>
      </c>
      <c r="BA130" s="20">
        <f t="shared" ref="BA130:BF130" si="81">(BA132+AZ130)-BA128</f>
        <v>3.299999999999998</v>
      </c>
      <c r="BB130" s="20">
        <f t="shared" si="81"/>
        <v>34</v>
      </c>
      <c r="BC130" s="20">
        <f t="shared" si="81"/>
        <v>28.6</v>
      </c>
      <c r="BD130" s="20">
        <f t="shared" si="81"/>
        <v>23.200000000000003</v>
      </c>
      <c r="BE130" s="20">
        <f t="shared" si="81"/>
        <v>17.800000000000004</v>
      </c>
      <c r="BF130" s="20">
        <f t="shared" si="81"/>
        <v>12.400000000000004</v>
      </c>
      <c r="BG130" s="20">
        <f t="shared" ref="BG130:BH130" si="82">BF130-BG128</f>
        <v>7.0000000000000036</v>
      </c>
      <c r="BH130" s="20">
        <f t="shared" si="82"/>
        <v>1.6000000000000032</v>
      </c>
      <c r="BI130" s="20">
        <f>(BI132+BH130)-BI128</f>
        <v>32.200000000000003</v>
      </c>
      <c r="BJ130" s="20">
        <f t="shared" ref="BJ130" si="83">BI130-BJ128</f>
        <v>26.800000000000004</v>
      </c>
      <c r="BK130" s="1">
        <f>SUM(AY130:BJ130)</f>
        <v>209.40000000000003</v>
      </c>
    </row>
    <row r="131" spans="2:63" x14ac:dyDescent="0.2">
      <c r="B131" s="56" t="s">
        <v>169</v>
      </c>
      <c r="C131" s="56"/>
      <c r="D131" s="56"/>
      <c r="E131" s="56"/>
      <c r="F131" s="20"/>
      <c r="G131" s="20"/>
      <c r="H131" s="3"/>
      <c r="I131" s="3"/>
      <c r="J131" s="20"/>
      <c r="K131" s="3"/>
      <c r="L131" s="3">
        <f>(L128+$E$79)-(L129+K130)</f>
        <v>1.9999999999999982</v>
      </c>
      <c r="M131" s="3"/>
      <c r="N131" s="3"/>
      <c r="O131" s="20"/>
      <c r="P131" s="20"/>
      <c r="Q131" s="3"/>
      <c r="R131" s="20"/>
      <c r="X131" s="56" t="s">
        <v>169</v>
      </c>
      <c r="Y131" s="56"/>
      <c r="Z131" s="56"/>
      <c r="AA131" s="56"/>
      <c r="AB131" s="20"/>
      <c r="AC131" s="20"/>
      <c r="AD131" s="3"/>
      <c r="AE131" s="3"/>
      <c r="AF131" s="20"/>
      <c r="AG131" s="3">
        <f>(AG128+$AA$117)-(AG129+AF130)</f>
        <v>1.0000000000000062</v>
      </c>
      <c r="AH131" s="3"/>
      <c r="AI131" s="3"/>
      <c r="AJ131" s="3"/>
      <c r="AK131" s="20"/>
      <c r="AL131" s="20"/>
      <c r="AM131" s="3"/>
      <c r="AN131" s="20"/>
      <c r="AT131" s="56" t="s">
        <v>169</v>
      </c>
      <c r="AU131" s="56"/>
      <c r="AV131" s="56"/>
      <c r="AW131" s="56"/>
      <c r="AX131" s="20"/>
      <c r="AY131" s="20"/>
      <c r="AZ131" s="3"/>
      <c r="BA131" s="3"/>
      <c r="BB131" s="3">
        <f>(BB128+$AW$117)-(BB129+BA130)</f>
        <v>3.0000000000000018</v>
      </c>
      <c r="BC131" s="3"/>
      <c r="BD131" s="3"/>
      <c r="BE131" s="3"/>
      <c r="BF131" s="3"/>
      <c r="BG131" s="20"/>
      <c r="BH131" s="20"/>
      <c r="BI131" s="3">
        <f>(BI128+$AW$117)-(BI129+BH130)</f>
        <v>4.7999999999999972</v>
      </c>
      <c r="BJ131" s="20"/>
    </row>
    <row r="132" spans="2:63" x14ac:dyDescent="0.2">
      <c r="B132" s="56" t="s">
        <v>170</v>
      </c>
      <c r="C132" s="56"/>
      <c r="D132" s="56"/>
      <c r="E132" s="56"/>
      <c r="F132" s="20"/>
      <c r="G132" s="20"/>
      <c r="H132" s="20"/>
      <c r="I132" s="20"/>
      <c r="J132" s="20"/>
      <c r="K132" s="20"/>
      <c r="L132" s="20">
        <f>K133</f>
        <v>29</v>
      </c>
      <c r="M132" s="20"/>
      <c r="N132" s="20"/>
      <c r="O132" s="20"/>
      <c r="P132" s="20"/>
      <c r="Q132" s="20"/>
      <c r="R132" s="20"/>
      <c r="X132" s="56" t="s">
        <v>170</v>
      </c>
      <c r="Y132" s="56"/>
      <c r="Z132" s="56"/>
      <c r="AA132" s="56"/>
      <c r="AB132" s="20"/>
      <c r="AC132" s="20"/>
      <c r="AD132" s="20"/>
      <c r="AE132" s="20"/>
      <c r="AF132" s="20"/>
      <c r="AG132" s="20">
        <f>AF133</f>
        <v>29</v>
      </c>
      <c r="AH132" s="20"/>
      <c r="AI132" s="20"/>
      <c r="AJ132" s="20"/>
      <c r="AK132" s="20"/>
      <c r="AL132" s="20"/>
      <c r="AM132" s="20"/>
      <c r="AN132" s="20"/>
      <c r="AT132" s="56" t="s">
        <v>170</v>
      </c>
      <c r="AU132" s="56"/>
      <c r="AV132" s="56"/>
      <c r="AW132" s="56"/>
      <c r="AX132" s="20"/>
      <c r="AY132" s="20"/>
      <c r="AZ132" s="20"/>
      <c r="BA132" s="20"/>
      <c r="BB132" s="20">
        <f>BA133</f>
        <v>36</v>
      </c>
      <c r="BC132" s="20"/>
      <c r="BD132" s="20"/>
      <c r="BE132" s="20"/>
      <c r="BF132" s="20"/>
      <c r="BG132" s="20"/>
      <c r="BH132" s="20"/>
      <c r="BI132" s="20">
        <f>BH133</f>
        <v>36</v>
      </c>
      <c r="BJ132" s="20"/>
    </row>
    <row r="133" spans="2:63" x14ac:dyDescent="0.2">
      <c r="B133" s="56" t="s">
        <v>171</v>
      </c>
      <c r="C133" s="56"/>
      <c r="D133" s="56"/>
      <c r="E133" s="56"/>
      <c r="F133" s="13"/>
      <c r="G133" s="13"/>
      <c r="H133" s="13"/>
      <c r="I133" s="13"/>
      <c r="J133" s="13"/>
      <c r="K133" s="13">
        <f>H125</f>
        <v>29</v>
      </c>
      <c r="L133" s="13"/>
      <c r="M133" s="13"/>
      <c r="N133" s="13"/>
      <c r="O133" s="13"/>
      <c r="P133" s="13"/>
      <c r="Q133" s="13"/>
      <c r="R133" s="13"/>
      <c r="X133" s="56" t="s">
        <v>171</v>
      </c>
      <c r="Y133" s="56"/>
      <c r="Z133" s="56"/>
      <c r="AA133" s="56"/>
      <c r="AB133" s="13"/>
      <c r="AC133" s="13"/>
      <c r="AD133" s="13"/>
      <c r="AE133" s="13"/>
      <c r="AF133" s="13">
        <f>AC125</f>
        <v>29</v>
      </c>
      <c r="AG133" s="13"/>
      <c r="AH133" s="13"/>
      <c r="AI133" s="13"/>
      <c r="AJ133" s="13"/>
      <c r="AK133" s="13"/>
      <c r="AL133" s="13"/>
      <c r="AM133" s="13"/>
      <c r="AN133" s="13"/>
      <c r="AT133" s="56" t="s">
        <v>171</v>
      </c>
      <c r="AU133" s="56"/>
      <c r="AV133" s="56"/>
      <c r="AW133" s="56"/>
      <c r="AX133" s="13"/>
      <c r="AY133" s="13"/>
      <c r="AZ133" s="13"/>
      <c r="BA133" s="13">
        <f>AY125</f>
        <v>36</v>
      </c>
      <c r="BB133" s="13"/>
      <c r="BC133" s="13"/>
      <c r="BD133" s="13"/>
      <c r="BE133" s="13"/>
      <c r="BF133" s="13"/>
      <c r="BG133" s="13"/>
      <c r="BH133" s="13">
        <f>BA133</f>
        <v>36</v>
      </c>
      <c r="BI133" s="13"/>
      <c r="BJ133" s="13"/>
    </row>
    <row r="134" spans="2:63" x14ac:dyDescent="0.2">
      <c r="B134" s="58"/>
      <c r="C134" s="58"/>
      <c r="D134" s="58"/>
      <c r="E134" s="58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X134" s="58"/>
      <c r="Y134" s="58"/>
      <c r="Z134" s="58"/>
      <c r="AA134" s="58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T134" s="58"/>
      <c r="AU134" s="58"/>
      <c r="AV134" s="58"/>
      <c r="AW134" s="58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</row>
    <row r="135" spans="2:63" x14ac:dyDescent="0.2">
      <c r="B135" s="51" t="s">
        <v>180</v>
      </c>
      <c r="C135" s="50" t="s">
        <v>160</v>
      </c>
      <c r="D135" s="50"/>
      <c r="E135" s="51">
        <f>E117</f>
        <v>3</v>
      </c>
      <c r="F135" s="50" t="s">
        <v>158</v>
      </c>
      <c r="G135" s="50" t="s">
        <v>2</v>
      </c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X135" s="51" t="s">
        <v>181</v>
      </c>
      <c r="Y135" s="50" t="s">
        <v>160</v>
      </c>
      <c r="Z135" s="50"/>
      <c r="AA135" s="51">
        <f>AA117</f>
        <v>3</v>
      </c>
      <c r="AB135" s="50" t="s">
        <v>158</v>
      </c>
      <c r="AC135" s="50" t="s">
        <v>2</v>
      </c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T135" s="51" t="s">
        <v>182</v>
      </c>
      <c r="AU135" s="50" t="s">
        <v>160</v>
      </c>
      <c r="AV135" s="50"/>
      <c r="AW135" s="51">
        <f>AW117</f>
        <v>1</v>
      </c>
      <c r="AX135" s="50" t="s">
        <v>158</v>
      </c>
      <c r="AY135" s="50" t="s">
        <v>2</v>
      </c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</row>
    <row r="136" spans="2:63" x14ac:dyDescent="0.2">
      <c r="B136" s="53" t="s">
        <v>164</v>
      </c>
      <c r="C136" s="52">
        <f>C118</f>
        <v>29</v>
      </c>
      <c r="D136" s="53" t="s">
        <v>165</v>
      </c>
      <c r="E136" s="52">
        <v>1</v>
      </c>
      <c r="F136" s="52"/>
      <c r="G136" s="52" t="s">
        <v>19</v>
      </c>
      <c r="H136" s="52"/>
      <c r="I136" s="52"/>
      <c r="J136" s="52"/>
      <c r="K136" s="52" t="s">
        <v>20</v>
      </c>
      <c r="L136" s="52"/>
      <c r="M136" s="52"/>
      <c r="N136" s="52"/>
      <c r="O136" s="52" t="s">
        <v>21</v>
      </c>
      <c r="P136" s="52"/>
      <c r="Q136" s="52"/>
      <c r="R136" s="52"/>
      <c r="X136" s="53" t="s">
        <v>164</v>
      </c>
      <c r="Y136" s="52">
        <f>Y118</f>
        <v>29</v>
      </c>
      <c r="Z136" s="53" t="s">
        <v>165</v>
      </c>
      <c r="AA136" s="52">
        <v>1</v>
      </c>
      <c r="AB136" s="52"/>
      <c r="AC136" s="52" t="s">
        <v>19</v>
      </c>
      <c r="AD136" s="52"/>
      <c r="AE136" s="52"/>
      <c r="AF136" s="52"/>
      <c r="AG136" s="52" t="s">
        <v>20</v>
      </c>
      <c r="AH136" s="52"/>
      <c r="AI136" s="52"/>
      <c r="AJ136" s="52"/>
      <c r="AK136" s="52" t="s">
        <v>21</v>
      </c>
      <c r="AL136" s="52"/>
      <c r="AM136" s="52"/>
      <c r="AN136" s="52"/>
      <c r="AT136" s="53" t="s">
        <v>164</v>
      </c>
      <c r="AU136" s="52">
        <f>AU118</f>
        <v>36</v>
      </c>
      <c r="AV136" s="53" t="s">
        <v>165</v>
      </c>
      <c r="AW136" s="52">
        <v>1</v>
      </c>
      <c r="AX136" s="52"/>
      <c r="AY136" s="52" t="s">
        <v>19</v>
      </c>
      <c r="AZ136" s="52"/>
      <c r="BA136" s="52"/>
      <c r="BB136" s="52"/>
      <c r="BC136" s="52" t="s">
        <v>20</v>
      </c>
      <c r="BD136" s="52"/>
      <c r="BE136" s="52"/>
      <c r="BF136" s="52"/>
      <c r="BG136" s="52" t="s">
        <v>21</v>
      </c>
      <c r="BH136" s="52"/>
      <c r="BI136" s="52"/>
      <c r="BJ136" s="52"/>
    </row>
    <row r="137" spans="2:63" x14ac:dyDescent="0.2">
      <c r="B137" s="55"/>
      <c r="C137" s="54"/>
      <c r="D137" s="55"/>
      <c r="E137" s="54"/>
      <c r="F137" s="54"/>
      <c r="G137" s="3">
        <v>25</v>
      </c>
      <c r="H137" s="3">
        <v>26</v>
      </c>
      <c r="I137" s="3">
        <v>27</v>
      </c>
      <c r="J137" s="3">
        <v>28</v>
      </c>
      <c r="K137" s="3">
        <v>29</v>
      </c>
      <c r="L137" s="3">
        <v>30</v>
      </c>
      <c r="M137" s="3">
        <v>31</v>
      </c>
      <c r="N137" s="3">
        <v>32</v>
      </c>
      <c r="O137" s="3">
        <v>33</v>
      </c>
      <c r="P137" s="3">
        <v>34</v>
      </c>
      <c r="Q137" s="3">
        <v>35</v>
      </c>
      <c r="R137" s="3">
        <v>36</v>
      </c>
      <c r="X137" s="55"/>
      <c r="Y137" s="54"/>
      <c r="Z137" s="55"/>
      <c r="AA137" s="54"/>
      <c r="AB137" s="54"/>
      <c r="AC137" s="3">
        <v>25</v>
      </c>
      <c r="AD137" s="3">
        <v>26</v>
      </c>
      <c r="AE137" s="3">
        <v>27</v>
      </c>
      <c r="AF137" s="3">
        <v>28</v>
      </c>
      <c r="AG137" s="3">
        <v>29</v>
      </c>
      <c r="AH137" s="3">
        <v>30</v>
      </c>
      <c r="AI137" s="3">
        <v>31</v>
      </c>
      <c r="AJ137" s="3">
        <v>32</v>
      </c>
      <c r="AK137" s="3">
        <v>33</v>
      </c>
      <c r="AL137" s="3">
        <v>34</v>
      </c>
      <c r="AM137" s="3">
        <v>35</v>
      </c>
      <c r="AN137" s="3">
        <v>36</v>
      </c>
      <c r="AT137" s="55"/>
      <c r="AU137" s="54"/>
      <c r="AV137" s="55"/>
      <c r="AW137" s="54"/>
      <c r="AX137" s="54"/>
      <c r="AY137" s="3">
        <v>25</v>
      </c>
      <c r="AZ137" s="3">
        <v>26</v>
      </c>
      <c r="BA137" s="3">
        <v>27</v>
      </c>
      <c r="BB137" s="3">
        <v>28</v>
      </c>
      <c r="BC137" s="3">
        <v>29</v>
      </c>
      <c r="BD137" s="3">
        <v>30</v>
      </c>
      <c r="BE137" s="3">
        <v>31</v>
      </c>
      <c r="BF137" s="3">
        <v>32</v>
      </c>
      <c r="BG137" s="3">
        <v>33</v>
      </c>
      <c r="BH137" s="3">
        <v>34</v>
      </c>
      <c r="BI137" s="3">
        <v>35</v>
      </c>
      <c r="BJ137" s="3">
        <v>36</v>
      </c>
    </row>
    <row r="138" spans="2:63" x14ac:dyDescent="0.2">
      <c r="B138" s="56" t="s">
        <v>166</v>
      </c>
      <c r="C138" s="56"/>
      <c r="D138" s="56"/>
      <c r="E138" s="56"/>
      <c r="F138" s="20"/>
      <c r="G138" s="20">
        <v>3.3</v>
      </c>
      <c r="H138" s="20">
        <v>3.3</v>
      </c>
      <c r="I138" s="20">
        <v>3.3</v>
      </c>
      <c r="J138" s="20">
        <v>3.3</v>
      </c>
      <c r="K138" s="20">
        <v>3.2</v>
      </c>
      <c r="L138" s="20">
        <v>3.2</v>
      </c>
      <c r="M138" s="20">
        <v>3.2</v>
      </c>
      <c r="N138" s="20">
        <v>3.2</v>
      </c>
      <c r="O138" s="20">
        <v>3.1</v>
      </c>
      <c r="P138" s="20">
        <v>3.1</v>
      </c>
      <c r="Q138" s="20">
        <v>3.1</v>
      </c>
      <c r="R138" s="20">
        <v>3.1</v>
      </c>
      <c r="X138" s="56" t="s">
        <v>166</v>
      </c>
      <c r="Y138" s="56"/>
      <c r="Z138" s="56"/>
      <c r="AA138" s="56"/>
      <c r="AB138" s="20"/>
      <c r="AC138" s="20">
        <v>3.3</v>
      </c>
      <c r="AD138" s="20">
        <v>3.3</v>
      </c>
      <c r="AE138" s="20">
        <v>3.3</v>
      </c>
      <c r="AF138" s="20">
        <v>3.3</v>
      </c>
      <c r="AG138" s="20">
        <v>3.2</v>
      </c>
      <c r="AH138" s="20">
        <v>3.2</v>
      </c>
      <c r="AI138" s="20">
        <v>3.2</v>
      </c>
      <c r="AJ138" s="20">
        <v>3.2</v>
      </c>
      <c r="AK138" s="20">
        <v>3</v>
      </c>
      <c r="AL138" s="20">
        <v>3</v>
      </c>
      <c r="AM138" s="20">
        <v>3</v>
      </c>
      <c r="AN138" s="20">
        <v>3</v>
      </c>
      <c r="AT138" s="56" t="s">
        <v>166</v>
      </c>
      <c r="AU138" s="56"/>
      <c r="AV138" s="56"/>
      <c r="AW138" s="56"/>
      <c r="AX138" s="20"/>
      <c r="AY138" s="20">
        <v>5.4</v>
      </c>
      <c r="AZ138" s="20">
        <v>5.4</v>
      </c>
      <c r="BA138" s="20">
        <v>5.4</v>
      </c>
      <c r="BB138" s="20">
        <v>5.4</v>
      </c>
      <c r="BC138" s="20">
        <v>5.5</v>
      </c>
      <c r="BD138" s="20">
        <v>5.5</v>
      </c>
      <c r="BE138" s="20">
        <v>5.5</v>
      </c>
      <c r="BF138" s="20">
        <v>5.5</v>
      </c>
      <c r="BG138" s="20">
        <v>5.5</v>
      </c>
      <c r="BH138" s="20">
        <v>5.5</v>
      </c>
      <c r="BI138" s="20">
        <v>5.5</v>
      </c>
      <c r="BJ138" s="20">
        <v>5.5</v>
      </c>
    </row>
    <row r="139" spans="2:63" x14ac:dyDescent="0.2">
      <c r="B139" s="56" t="s">
        <v>167</v>
      </c>
      <c r="C139" s="56"/>
      <c r="D139" s="56"/>
      <c r="E139" s="56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X139" s="56" t="s">
        <v>167</v>
      </c>
      <c r="Y139" s="56"/>
      <c r="Z139" s="56"/>
      <c r="AA139" s="56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T139" s="56" t="s">
        <v>167</v>
      </c>
      <c r="AU139" s="56"/>
      <c r="AV139" s="56"/>
      <c r="AW139" s="56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</row>
    <row r="140" spans="2:63" x14ac:dyDescent="0.2">
      <c r="B140" s="57" t="s">
        <v>168</v>
      </c>
      <c r="C140" s="57"/>
      <c r="D140" s="57"/>
      <c r="E140" s="57"/>
      <c r="F140" s="20">
        <f>R130</f>
        <v>9.4000000000000021</v>
      </c>
      <c r="G140" s="20">
        <f>(G142+F140)-G138</f>
        <v>6.1000000000000023</v>
      </c>
      <c r="H140" s="20">
        <f>(H142+G140)-H138</f>
        <v>31.8</v>
      </c>
      <c r="I140" s="20">
        <f t="shared" ref="I140" si="84">H140-I138</f>
        <v>28.5</v>
      </c>
      <c r="J140" s="20">
        <f>(J142+I140)-J138</f>
        <v>25.2</v>
      </c>
      <c r="K140" s="20">
        <f>(K142+J140)-K138</f>
        <v>22</v>
      </c>
      <c r="L140" s="20">
        <f t="shared" ref="L140" si="85">K140-L138</f>
        <v>18.8</v>
      </c>
      <c r="M140" s="20">
        <f>(M142+L140)-M138</f>
        <v>15.600000000000001</v>
      </c>
      <c r="N140" s="20">
        <f>M140-N138</f>
        <v>12.400000000000002</v>
      </c>
      <c r="O140" s="20">
        <f>N140-O138</f>
        <v>9.3000000000000025</v>
      </c>
      <c r="P140" s="20">
        <f>O140-P138</f>
        <v>6.2000000000000028</v>
      </c>
      <c r="Q140" s="20">
        <f>(Q142+P140)-Q138</f>
        <v>3.1000000000000028</v>
      </c>
      <c r="R140" s="20">
        <f>(R142+Q140)-R138</f>
        <v>29</v>
      </c>
      <c r="S140" s="1">
        <f>SUM(G140:R140)</f>
        <v>208.00000000000003</v>
      </c>
      <c r="X140" s="57" t="s">
        <v>168</v>
      </c>
      <c r="Y140" s="57"/>
      <c r="Z140" s="57"/>
      <c r="AA140" s="57"/>
      <c r="AB140" s="20">
        <f>AN130</f>
        <v>6.599999999999989</v>
      </c>
      <c r="AC140" s="20">
        <f>(AC142+AB140)-AC138</f>
        <v>3.2999999999999892</v>
      </c>
      <c r="AD140" s="20">
        <f>(AD142+AC140)-AD138</f>
        <v>28.999999999999989</v>
      </c>
      <c r="AE140" s="20">
        <f t="shared" ref="AE140" si="86">AD140-AE138</f>
        <v>25.699999999999989</v>
      </c>
      <c r="AF140" s="20">
        <f>(AF142+AE140)-AF138</f>
        <v>22.399999999999988</v>
      </c>
      <c r="AG140" s="20">
        <f>(AG142+AF140)-AG138</f>
        <v>19.199999999999989</v>
      </c>
      <c r="AH140" s="20">
        <f t="shared" ref="AH140" si="87">AG140-AH138</f>
        <v>15.999999999999989</v>
      </c>
      <c r="AI140" s="20">
        <f>(AI142+AH140)-AI138</f>
        <v>12.79999999999999</v>
      </c>
      <c r="AJ140" s="20">
        <f>AI140-AJ138</f>
        <v>9.5999999999999908</v>
      </c>
      <c r="AK140" s="20">
        <f>AJ140-AK138</f>
        <v>6.5999999999999908</v>
      </c>
      <c r="AL140" s="20">
        <f>AK140-AL138</f>
        <v>3.5999999999999908</v>
      </c>
      <c r="AM140" s="20">
        <f>(AM142+AL140)-AM138</f>
        <v>29.599999999999994</v>
      </c>
      <c r="AN140" s="20">
        <f>(AN142+AM140)-AN138</f>
        <v>26.599999999999994</v>
      </c>
      <c r="AO140" s="1">
        <f>SUM(AC140:AN140)</f>
        <v>204.39999999999989</v>
      </c>
      <c r="AT140" s="57" t="s">
        <v>168</v>
      </c>
      <c r="AU140" s="57"/>
      <c r="AV140" s="57"/>
      <c r="AW140" s="57"/>
      <c r="AX140" s="20">
        <f>BJ130</f>
        <v>26.800000000000004</v>
      </c>
      <c r="AY140" s="20">
        <f>(AY142+AX140)-AY138</f>
        <v>21.400000000000006</v>
      </c>
      <c r="AZ140" s="20">
        <f>(AZ142+AY140)-AZ138</f>
        <v>16.000000000000007</v>
      </c>
      <c r="BA140" s="20">
        <f t="shared" ref="BA140" si="88">AZ140-BA138</f>
        <v>10.600000000000007</v>
      </c>
      <c r="BB140" s="20">
        <f>(BB142+BA140)-BB138</f>
        <v>5.2000000000000064</v>
      </c>
      <c r="BC140" s="20">
        <f>(BC142+BB140)-BC138</f>
        <v>35.700000000000003</v>
      </c>
      <c r="BD140" s="20">
        <f t="shared" ref="BD140" si="89">BC140-BD138</f>
        <v>30.200000000000003</v>
      </c>
      <c r="BE140" s="20">
        <f>(BE142+BD140)-BE138</f>
        <v>24.700000000000003</v>
      </c>
      <c r="BF140" s="20">
        <f>BE140-BF138</f>
        <v>19.200000000000003</v>
      </c>
      <c r="BG140" s="20">
        <f>BF140-BG138</f>
        <v>13.700000000000003</v>
      </c>
      <c r="BH140" s="20">
        <f>BG140-BH138</f>
        <v>8.2000000000000028</v>
      </c>
      <c r="BI140" s="20">
        <f>(BI142+BH140)-BI138</f>
        <v>2.7000000000000028</v>
      </c>
      <c r="BJ140" s="20">
        <f>(BJ142+BI140)-BJ138</f>
        <v>33.200000000000003</v>
      </c>
      <c r="BK140" s="1">
        <f>SUM(AY140:BJ140)</f>
        <v>220.8</v>
      </c>
    </row>
    <row r="141" spans="2:63" x14ac:dyDescent="0.2">
      <c r="B141" s="56" t="s">
        <v>169</v>
      </c>
      <c r="C141" s="56"/>
      <c r="D141" s="56"/>
      <c r="E141" s="56"/>
      <c r="F141" s="3"/>
      <c r="G141" s="3"/>
      <c r="H141" s="3">
        <f>(H138+$E$79)-(H139+G140)</f>
        <v>0.19999999999999751</v>
      </c>
      <c r="I141" s="3"/>
      <c r="J141" s="3"/>
      <c r="K141" s="3"/>
      <c r="L141" s="20"/>
      <c r="M141" s="3"/>
      <c r="N141" s="3"/>
      <c r="O141" s="3"/>
      <c r="P141" s="3"/>
      <c r="Q141" s="3"/>
      <c r="R141" s="3">
        <f>(R138+$E$79)-(R139+Q140)</f>
        <v>2.9999999999999969</v>
      </c>
      <c r="X141" s="56" t="s">
        <v>169</v>
      </c>
      <c r="Y141" s="56"/>
      <c r="Z141" s="56"/>
      <c r="AA141" s="56"/>
      <c r="AB141" s="3"/>
      <c r="AC141" s="3"/>
      <c r="AD141" s="3">
        <f>(AD138+$AA$117)-(AD139+AC140)</f>
        <v>3.0000000000000107</v>
      </c>
      <c r="AE141" s="3"/>
      <c r="AF141" s="3"/>
      <c r="AG141" s="3"/>
      <c r="AH141" s="20"/>
      <c r="AI141" s="3"/>
      <c r="AJ141" s="3"/>
      <c r="AK141" s="3"/>
      <c r="AL141" s="3"/>
      <c r="AM141" s="3">
        <f>(AM138+$AA$117)-(AM139+AL140)</f>
        <v>2.4000000000000092</v>
      </c>
      <c r="AN141" s="3"/>
      <c r="AT141" s="56" t="s">
        <v>169</v>
      </c>
      <c r="AU141" s="56"/>
      <c r="AV141" s="56"/>
      <c r="AW141" s="56"/>
      <c r="AX141" s="3"/>
      <c r="AY141" s="3"/>
      <c r="AZ141" s="3"/>
      <c r="BA141" s="3"/>
      <c r="BB141" s="3"/>
      <c r="BC141" s="3">
        <f>(BC138+$AW$117)-(BC139+BB140)</f>
        <v>1.2999999999999936</v>
      </c>
      <c r="BD141" s="20"/>
      <c r="BE141" s="3"/>
      <c r="BF141" s="3"/>
      <c r="BG141" s="3"/>
      <c r="BH141" s="3"/>
      <c r="BI141" s="3"/>
      <c r="BJ141" s="3">
        <f>(BJ138+$AW$117)-(BJ139+BI140)</f>
        <v>3.7999999999999972</v>
      </c>
    </row>
    <row r="142" spans="2:63" x14ac:dyDescent="0.2">
      <c r="B142" s="56" t="s">
        <v>170</v>
      </c>
      <c r="C142" s="56"/>
      <c r="D142" s="56"/>
      <c r="E142" s="56"/>
      <c r="F142" s="20"/>
      <c r="G142" s="20"/>
      <c r="H142" s="20">
        <f>G143</f>
        <v>29</v>
      </c>
      <c r="I142" s="20"/>
      <c r="J142" s="20"/>
      <c r="K142" s="20"/>
      <c r="L142" s="20"/>
      <c r="M142" s="20"/>
      <c r="N142" s="20"/>
      <c r="O142" s="20"/>
      <c r="P142" s="20"/>
      <c r="Q142" s="20"/>
      <c r="R142" s="20">
        <f>Q143</f>
        <v>29</v>
      </c>
      <c r="X142" s="56" t="s">
        <v>170</v>
      </c>
      <c r="Y142" s="56"/>
      <c r="Z142" s="56"/>
      <c r="AA142" s="56"/>
      <c r="AB142" s="20"/>
      <c r="AC142" s="20"/>
      <c r="AD142" s="20">
        <f>AC143</f>
        <v>29</v>
      </c>
      <c r="AE142" s="20"/>
      <c r="AF142" s="20"/>
      <c r="AG142" s="20"/>
      <c r="AH142" s="20"/>
      <c r="AI142" s="20"/>
      <c r="AJ142" s="20"/>
      <c r="AK142" s="20"/>
      <c r="AL142" s="20"/>
      <c r="AM142" s="20">
        <f>AL143</f>
        <v>29</v>
      </c>
      <c r="AN142" s="20"/>
      <c r="AT142" s="56" t="s">
        <v>170</v>
      </c>
      <c r="AU142" s="56"/>
      <c r="AV142" s="56"/>
      <c r="AW142" s="56"/>
      <c r="AX142" s="20"/>
      <c r="AY142" s="20"/>
      <c r="AZ142" s="20"/>
      <c r="BA142" s="20"/>
      <c r="BB142" s="20"/>
      <c r="BC142" s="20">
        <f>BB143</f>
        <v>36</v>
      </c>
      <c r="BD142" s="20"/>
      <c r="BE142" s="20"/>
      <c r="BF142" s="20"/>
      <c r="BG142" s="20"/>
      <c r="BH142" s="20"/>
      <c r="BI142" s="20"/>
      <c r="BJ142" s="20">
        <f>BI143</f>
        <v>36</v>
      </c>
    </row>
    <row r="143" spans="2:63" x14ac:dyDescent="0.2">
      <c r="B143" s="56" t="s">
        <v>171</v>
      </c>
      <c r="C143" s="56"/>
      <c r="D143" s="56"/>
      <c r="E143" s="56"/>
      <c r="F143" s="3"/>
      <c r="G143" s="3">
        <f>C136</f>
        <v>29</v>
      </c>
      <c r="H143" s="3"/>
      <c r="I143" s="3"/>
      <c r="J143" s="3"/>
      <c r="K143" s="3"/>
      <c r="L143" s="3"/>
      <c r="M143" s="3"/>
      <c r="N143" s="3"/>
      <c r="O143" s="3"/>
      <c r="P143" s="3"/>
      <c r="Q143" s="3">
        <f>G143</f>
        <v>29</v>
      </c>
      <c r="R143" s="3"/>
      <c r="X143" s="56" t="s">
        <v>171</v>
      </c>
      <c r="Y143" s="56"/>
      <c r="Z143" s="56"/>
      <c r="AA143" s="56"/>
      <c r="AB143" s="3"/>
      <c r="AC143" s="3">
        <f>Y136</f>
        <v>29</v>
      </c>
      <c r="AD143" s="3"/>
      <c r="AE143" s="3"/>
      <c r="AF143" s="3"/>
      <c r="AG143" s="3"/>
      <c r="AH143" s="3"/>
      <c r="AI143" s="3"/>
      <c r="AJ143" s="3"/>
      <c r="AK143" s="3"/>
      <c r="AL143" s="3">
        <f>AC143</f>
        <v>29</v>
      </c>
      <c r="AM143" s="3"/>
      <c r="AN143" s="3"/>
      <c r="AT143" s="56" t="s">
        <v>171</v>
      </c>
      <c r="AU143" s="56"/>
      <c r="AV143" s="56"/>
      <c r="AW143" s="56"/>
      <c r="AX143" s="3"/>
      <c r="AY143" s="3"/>
      <c r="AZ143" s="3"/>
      <c r="BA143" s="3"/>
      <c r="BB143" s="3">
        <f>BA133</f>
        <v>36</v>
      </c>
      <c r="BC143" s="3"/>
      <c r="BD143" s="3"/>
      <c r="BE143" s="3"/>
      <c r="BF143" s="3"/>
      <c r="BG143" s="3"/>
      <c r="BH143" s="3"/>
      <c r="BI143" s="3">
        <f>BB143</f>
        <v>36</v>
      </c>
      <c r="BJ143" s="3"/>
    </row>
    <row r="144" spans="2:63" x14ac:dyDescent="0.2">
      <c r="B144" s="50"/>
      <c r="C144" s="50"/>
      <c r="D144" s="50"/>
      <c r="E144" s="50"/>
      <c r="F144" s="50" t="s">
        <v>158</v>
      </c>
      <c r="G144" s="50" t="s">
        <v>22</v>
      </c>
      <c r="H144" s="50"/>
      <c r="I144" s="50"/>
      <c r="J144" s="50"/>
      <c r="K144" s="50" t="s">
        <v>23</v>
      </c>
      <c r="L144" s="50"/>
      <c r="M144" s="50"/>
      <c r="N144" s="50"/>
      <c r="O144" s="50" t="s">
        <v>24</v>
      </c>
      <c r="P144" s="50"/>
      <c r="Q144" s="50"/>
      <c r="R144" s="50"/>
      <c r="X144" s="50"/>
      <c r="Y144" s="50"/>
      <c r="Z144" s="50"/>
      <c r="AA144" s="50"/>
      <c r="AB144" s="50" t="s">
        <v>158</v>
      </c>
      <c r="AC144" s="50" t="s">
        <v>22</v>
      </c>
      <c r="AD144" s="50"/>
      <c r="AE144" s="50"/>
      <c r="AF144" s="50"/>
      <c r="AG144" s="50" t="s">
        <v>23</v>
      </c>
      <c r="AH144" s="50"/>
      <c r="AI144" s="50"/>
      <c r="AJ144" s="50"/>
      <c r="AK144" s="50" t="s">
        <v>24</v>
      </c>
      <c r="AL144" s="50"/>
      <c r="AM144" s="50"/>
      <c r="AN144" s="50"/>
      <c r="AT144" s="50"/>
      <c r="AU144" s="50"/>
      <c r="AV144" s="50"/>
      <c r="AW144" s="50"/>
      <c r="AX144" s="50" t="s">
        <v>158</v>
      </c>
      <c r="AY144" s="50" t="s">
        <v>22</v>
      </c>
      <c r="AZ144" s="50"/>
      <c r="BA144" s="50"/>
      <c r="BB144" s="50"/>
      <c r="BC144" s="50" t="s">
        <v>23</v>
      </c>
      <c r="BD144" s="50"/>
      <c r="BE144" s="50"/>
      <c r="BF144" s="50"/>
      <c r="BG144" s="50" t="s">
        <v>24</v>
      </c>
      <c r="BH144" s="50"/>
      <c r="BI144" s="50"/>
      <c r="BJ144" s="50"/>
    </row>
    <row r="145" spans="2:64" x14ac:dyDescent="0.2">
      <c r="B145" s="54"/>
      <c r="C145" s="54"/>
      <c r="D145" s="54"/>
      <c r="E145" s="54"/>
      <c r="F145" s="54"/>
      <c r="G145" s="13">
        <v>37</v>
      </c>
      <c r="H145" s="13">
        <v>38</v>
      </c>
      <c r="I145" s="13">
        <v>39</v>
      </c>
      <c r="J145" s="13">
        <v>40</v>
      </c>
      <c r="K145" s="13">
        <v>41</v>
      </c>
      <c r="L145" s="13">
        <v>42</v>
      </c>
      <c r="M145" s="13">
        <v>43</v>
      </c>
      <c r="N145" s="13">
        <v>44</v>
      </c>
      <c r="O145" s="13">
        <v>45</v>
      </c>
      <c r="P145" s="13">
        <v>46</v>
      </c>
      <c r="Q145" s="13">
        <v>47</v>
      </c>
      <c r="R145" s="13">
        <v>48</v>
      </c>
      <c r="X145" s="54"/>
      <c r="Y145" s="54"/>
      <c r="Z145" s="54"/>
      <c r="AA145" s="54"/>
      <c r="AB145" s="54"/>
      <c r="AC145" s="13">
        <v>37</v>
      </c>
      <c r="AD145" s="13">
        <v>38</v>
      </c>
      <c r="AE145" s="13">
        <v>39</v>
      </c>
      <c r="AF145" s="13">
        <v>40</v>
      </c>
      <c r="AG145" s="13">
        <v>41</v>
      </c>
      <c r="AH145" s="13">
        <v>42</v>
      </c>
      <c r="AI145" s="13">
        <v>43</v>
      </c>
      <c r="AJ145" s="13">
        <v>44</v>
      </c>
      <c r="AK145" s="13">
        <v>45</v>
      </c>
      <c r="AL145" s="13">
        <v>46</v>
      </c>
      <c r="AM145" s="13">
        <v>47</v>
      </c>
      <c r="AN145" s="13">
        <v>48</v>
      </c>
      <c r="AT145" s="54"/>
      <c r="AU145" s="54"/>
      <c r="AV145" s="54"/>
      <c r="AW145" s="54"/>
      <c r="AX145" s="54"/>
      <c r="AY145" s="13">
        <v>37</v>
      </c>
      <c r="AZ145" s="13">
        <v>38</v>
      </c>
      <c r="BA145" s="13">
        <v>39</v>
      </c>
      <c r="BB145" s="13">
        <v>40</v>
      </c>
      <c r="BC145" s="13">
        <v>41</v>
      </c>
      <c r="BD145" s="13">
        <v>42</v>
      </c>
      <c r="BE145" s="13">
        <v>43</v>
      </c>
      <c r="BF145" s="13">
        <v>44</v>
      </c>
      <c r="BG145" s="13">
        <v>45</v>
      </c>
      <c r="BH145" s="13">
        <v>46</v>
      </c>
      <c r="BI145" s="13">
        <v>47</v>
      </c>
      <c r="BJ145" s="13">
        <v>48</v>
      </c>
    </row>
    <row r="146" spans="2:64" x14ac:dyDescent="0.2">
      <c r="B146" s="56" t="s">
        <v>166</v>
      </c>
      <c r="C146" s="56"/>
      <c r="D146" s="56"/>
      <c r="E146" s="56"/>
      <c r="F146" s="3"/>
      <c r="G146" s="3">
        <v>3</v>
      </c>
      <c r="H146" s="3">
        <v>3</v>
      </c>
      <c r="I146" s="3">
        <v>3</v>
      </c>
      <c r="J146" s="3">
        <v>3</v>
      </c>
      <c r="K146" s="60">
        <v>2.9</v>
      </c>
      <c r="L146" s="60">
        <v>2.9</v>
      </c>
      <c r="M146" s="60">
        <v>2.9</v>
      </c>
      <c r="N146" s="60">
        <v>2.9</v>
      </c>
      <c r="O146" s="3">
        <v>2.8</v>
      </c>
      <c r="P146" s="3">
        <v>2.8</v>
      </c>
      <c r="Q146" s="3">
        <v>2.8</v>
      </c>
      <c r="R146" s="3">
        <v>2.8</v>
      </c>
      <c r="X146" s="56" t="s">
        <v>166</v>
      </c>
      <c r="Y146" s="56"/>
      <c r="Z146" s="56"/>
      <c r="AA146" s="56"/>
      <c r="AB146" s="3"/>
      <c r="AC146" s="3">
        <v>2.9</v>
      </c>
      <c r="AD146" s="3">
        <v>2.9</v>
      </c>
      <c r="AE146" s="3">
        <v>2.9</v>
      </c>
      <c r="AF146" s="3">
        <v>2.9</v>
      </c>
      <c r="AG146" s="60">
        <v>2.8</v>
      </c>
      <c r="AH146" s="60">
        <v>2.8</v>
      </c>
      <c r="AI146" s="60">
        <v>2.8</v>
      </c>
      <c r="AJ146" s="60">
        <v>2.8</v>
      </c>
      <c r="AK146" s="3">
        <v>2.6</v>
      </c>
      <c r="AL146" s="3">
        <v>2.6</v>
      </c>
      <c r="AM146" s="3">
        <v>2.6</v>
      </c>
      <c r="AN146" s="3">
        <v>2.6</v>
      </c>
      <c r="AT146" s="56" t="s">
        <v>166</v>
      </c>
      <c r="AU146" s="56"/>
      <c r="AV146" s="56"/>
      <c r="AW146" s="56"/>
      <c r="AX146" s="3"/>
      <c r="AY146" s="3">
        <v>5.6</v>
      </c>
      <c r="AZ146" s="3">
        <v>5.6</v>
      </c>
      <c r="BA146" s="3">
        <v>5.6</v>
      </c>
      <c r="BB146" s="3">
        <v>5.6</v>
      </c>
      <c r="BC146" s="3">
        <v>5.6</v>
      </c>
      <c r="BD146" s="3">
        <v>5.6</v>
      </c>
      <c r="BE146" s="3">
        <v>5.6</v>
      </c>
      <c r="BF146" s="3">
        <v>5.6</v>
      </c>
      <c r="BG146" s="3">
        <v>5.7</v>
      </c>
      <c r="BH146" s="3">
        <v>5.7</v>
      </c>
      <c r="BI146" s="3">
        <v>5.7</v>
      </c>
      <c r="BJ146" s="3">
        <v>5.7</v>
      </c>
    </row>
    <row r="147" spans="2:64" x14ac:dyDescent="0.2">
      <c r="B147" s="56" t="s">
        <v>167</v>
      </c>
      <c r="C147" s="56"/>
      <c r="D147" s="56"/>
      <c r="E147" s="56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X147" s="56" t="s">
        <v>167</v>
      </c>
      <c r="Y147" s="56"/>
      <c r="Z147" s="56"/>
      <c r="AA147" s="56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T147" s="56" t="s">
        <v>167</v>
      </c>
      <c r="AU147" s="56"/>
      <c r="AV147" s="56"/>
      <c r="AW147" s="56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</row>
    <row r="148" spans="2:64" x14ac:dyDescent="0.2">
      <c r="B148" s="57" t="s">
        <v>168</v>
      </c>
      <c r="C148" s="57"/>
      <c r="D148" s="57"/>
      <c r="E148" s="57"/>
      <c r="F148" s="3">
        <f>R140</f>
        <v>29</v>
      </c>
      <c r="G148" s="20">
        <f>(G150+F148)-G146</f>
        <v>26</v>
      </c>
      <c r="H148" s="3">
        <f t="shared" ref="H148" si="90">G148-H146</f>
        <v>23</v>
      </c>
      <c r="I148" s="20">
        <f>(I150+H148)-I146</f>
        <v>20</v>
      </c>
      <c r="J148" s="20">
        <f>(J150+I148)-J146</f>
        <v>17</v>
      </c>
      <c r="K148" s="3">
        <f t="shared" ref="K148:Q148" si="91">J148-K146</f>
        <v>14.1</v>
      </c>
      <c r="L148" s="3">
        <f t="shared" si="91"/>
        <v>11.2</v>
      </c>
      <c r="M148" s="3">
        <f t="shared" si="91"/>
        <v>8.2999999999999989</v>
      </c>
      <c r="N148" s="3">
        <f t="shared" si="91"/>
        <v>5.3999999999999986</v>
      </c>
      <c r="O148" s="20">
        <f>(O150+N148)-O146</f>
        <v>31.599999999999998</v>
      </c>
      <c r="P148" s="3">
        <f t="shared" si="91"/>
        <v>28.799999999999997</v>
      </c>
      <c r="Q148" s="20">
        <f t="shared" si="91"/>
        <v>25.999999999999996</v>
      </c>
      <c r="R148" s="20">
        <f>(R150+Q148)-R146</f>
        <v>23.199999999999996</v>
      </c>
      <c r="S148" s="1">
        <f>SUM(G148:R148)</f>
        <v>234.59999999999997</v>
      </c>
      <c r="X148" s="57" t="s">
        <v>168</v>
      </c>
      <c r="Y148" s="57"/>
      <c r="Z148" s="57"/>
      <c r="AA148" s="57"/>
      <c r="AB148" s="3">
        <f>AN140</f>
        <v>26.599999999999994</v>
      </c>
      <c r="AC148" s="20">
        <f>(AC150+AB148)-AC146</f>
        <v>23.699999999999996</v>
      </c>
      <c r="AD148" s="3">
        <f t="shared" ref="AD148" si="92">AC148-AD146</f>
        <v>20.799999999999997</v>
      </c>
      <c r="AE148" s="20">
        <f>(AE150+AD148)-AE146</f>
        <v>17.899999999999999</v>
      </c>
      <c r="AF148" s="20">
        <f>(AF150+AE148)-AF146</f>
        <v>14.999999999999998</v>
      </c>
      <c r="AG148" s="3">
        <f t="shared" ref="AG148:AJ148" si="93">AF148-AG146</f>
        <v>12.2</v>
      </c>
      <c r="AH148" s="3">
        <f t="shared" si="93"/>
        <v>9.3999999999999986</v>
      </c>
      <c r="AI148" s="3">
        <f t="shared" si="93"/>
        <v>6.5999999999999988</v>
      </c>
      <c r="AJ148" s="3">
        <f t="shared" si="93"/>
        <v>3.7999999999999989</v>
      </c>
      <c r="AK148" s="20">
        <f>(AK150+AJ148)-AK146</f>
        <v>30.199999999999996</v>
      </c>
      <c r="AL148" s="3">
        <f t="shared" ref="AL148:AM148" si="94">AK148-AL146</f>
        <v>27.599999999999994</v>
      </c>
      <c r="AM148" s="20">
        <f t="shared" si="94"/>
        <v>24.999999999999993</v>
      </c>
      <c r="AN148" s="20">
        <f>(AN150+AM148)-AN146</f>
        <v>22.399999999999991</v>
      </c>
      <c r="AO148" s="1">
        <f>SUM(AC148:AN148)</f>
        <v>214.59999999999997</v>
      </c>
      <c r="AT148" s="57" t="s">
        <v>168</v>
      </c>
      <c r="AU148" s="57"/>
      <c r="AV148" s="57"/>
      <c r="AW148" s="57"/>
      <c r="AX148" s="3">
        <f>BJ140</f>
        <v>33.200000000000003</v>
      </c>
      <c r="AY148" s="20">
        <f>(AY150+AX148)-AY146</f>
        <v>27.6</v>
      </c>
      <c r="AZ148" s="3">
        <f t="shared" ref="AZ148" si="95">AY148-AZ146</f>
        <v>22</v>
      </c>
      <c r="BA148" s="20">
        <f>(BA150+AZ148)-BA146</f>
        <v>16.399999999999999</v>
      </c>
      <c r="BB148" s="20">
        <f>(BB150+BA148)-BB146</f>
        <v>10.799999999999999</v>
      </c>
      <c r="BC148" s="3">
        <f t="shared" ref="BC148" si="96">BB148-BC146</f>
        <v>5.1999999999999993</v>
      </c>
      <c r="BD148" s="20">
        <f>(BD150+BC148)-BD146</f>
        <v>35.6</v>
      </c>
      <c r="BE148" s="3">
        <f t="shared" ref="BE148:BF148" si="97">BD148-BE146</f>
        <v>30</v>
      </c>
      <c r="BF148" s="3">
        <f t="shared" si="97"/>
        <v>24.4</v>
      </c>
      <c r="BG148" s="20">
        <f>(BG150+BF148)-BG146</f>
        <v>18.7</v>
      </c>
      <c r="BH148" s="3">
        <f t="shared" ref="BH148:BI148" si="98">BG148-BH146</f>
        <v>13</v>
      </c>
      <c r="BI148" s="20">
        <f t="shared" si="98"/>
        <v>7.3</v>
      </c>
      <c r="BJ148" s="20">
        <f>(BJ150+BI148)-BJ146</f>
        <v>1.5999999999999996</v>
      </c>
      <c r="BK148" s="1">
        <f>SUM(AY148:BJ148)</f>
        <v>212.6</v>
      </c>
    </row>
    <row r="149" spans="2:64" x14ac:dyDescent="0.2">
      <c r="B149" s="56" t="s">
        <v>169</v>
      </c>
      <c r="C149" s="56"/>
      <c r="D149" s="56"/>
      <c r="E149" s="56"/>
      <c r="F149" s="20"/>
      <c r="G149" s="3"/>
      <c r="H149" s="20"/>
      <c r="I149" s="3"/>
      <c r="J149" s="3"/>
      <c r="K149" s="20"/>
      <c r="L149" s="20"/>
      <c r="M149" s="20"/>
      <c r="N149" s="20"/>
      <c r="O149" s="3">
        <f>(O146+$E$79)-(O147+N148)</f>
        <v>0.40000000000000124</v>
      </c>
      <c r="P149" s="20"/>
      <c r="Q149" s="3"/>
      <c r="R149" s="3"/>
      <c r="S149" s="1">
        <f>SUM(S122:S148)</f>
        <v>835.59999999999991</v>
      </c>
      <c r="X149" s="56" t="s">
        <v>169</v>
      </c>
      <c r="Y149" s="56"/>
      <c r="Z149" s="56"/>
      <c r="AA149" s="56"/>
      <c r="AB149" s="20"/>
      <c r="AC149" s="3"/>
      <c r="AD149" s="20"/>
      <c r="AE149" s="3"/>
      <c r="AF149" s="3"/>
      <c r="AG149" s="20"/>
      <c r="AH149" s="20"/>
      <c r="AI149" s="20"/>
      <c r="AJ149" s="20"/>
      <c r="AK149" s="3">
        <f>(AK146+$AA$117)-(AK147+AJ148)</f>
        <v>1.8000000000000007</v>
      </c>
      <c r="AL149" s="20"/>
      <c r="AM149" s="3"/>
      <c r="AN149" s="3"/>
      <c r="AO149" s="1">
        <f>SUM(AO122:AO148)</f>
        <v>853.59999999999968</v>
      </c>
      <c r="AT149" s="56" t="s">
        <v>169</v>
      </c>
      <c r="AU149" s="56"/>
      <c r="AV149" s="56"/>
      <c r="AW149" s="56"/>
      <c r="AX149" s="20"/>
      <c r="AY149" s="3"/>
      <c r="AZ149" s="20"/>
      <c r="BA149" s="3"/>
      <c r="BB149" s="3"/>
      <c r="BC149" s="20"/>
      <c r="BD149" s="3">
        <f>(BD146+$AW$117)-(BD147+BC148)</f>
        <v>1.4000000000000004</v>
      </c>
      <c r="BE149" s="20"/>
      <c r="BF149" s="20"/>
      <c r="BG149" s="3"/>
      <c r="BH149" s="20"/>
      <c r="BI149" s="3"/>
      <c r="BJ149" s="3"/>
      <c r="BK149" s="1">
        <f>SUM(BK122:BK148)</f>
        <v>896.19999999999993</v>
      </c>
    </row>
    <row r="150" spans="2:64" x14ac:dyDescent="0.2">
      <c r="B150" s="56" t="s">
        <v>170</v>
      </c>
      <c r="C150" s="56"/>
      <c r="D150" s="56"/>
      <c r="E150" s="56"/>
      <c r="F150" s="20"/>
      <c r="G150" s="20"/>
      <c r="H150" s="20"/>
      <c r="I150" s="20"/>
      <c r="J150" s="20"/>
      <c r="K150" s="20"/>
      <c r="L150" s="20"/>
      <c r="M150" s="20"/>
      <c r="N150" s="20"/>
      <c r="O150" s="20">
        <f>N151</f>
        <v>29</v>
      </c>
      <c r="P150" s="20"/>
      <c r="Q150" s="20"/>
      <c r="R150" s="20"/>
      <c r="S150" s="34">
        <f>S149*4950</f>
        <v>4136219.9999999995</v>
      </c>
      <c r="T150" s="1" t="s">
        <v>172</v>
      </c>
      <c r="X150" s="56" t="s">
        <v>170</v>
      </c>
      <c r="Y150" s="56"/>
      <c r="Z150" s="56"/>
      <c r="AA150" s="56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>
        <f>AJ151</f>
        <v>29</v>
      </c>
      <c r="AL150" s="20"/>
      <c r="AM150" s="20"/>
      <c r="AN150" s="20"/>
      <c r="AO150" s="34">
        <f>AO149*4950</f>
        <v>4225319.9999999981</v>
      </c>
      <c r="AP150" s="1" t="s">
        <v>172</v>
      </c>
      <c r="AT150" s="56" t="s">
        <v>170</v>
      </c>
      <c r="AU150" s="56"/>
      <c r="AV150" s="56"/>
      <c r="AW150" s="56"/>
      <c r="AX150" s="20"/>
      <c r="AY150" s="20"/>
      <c r="AZ150" s="20"/>
      <c r="BA150" s="20"/>
      <c r="BB150" s="20"/>
      <c r="BC150" s="20"/>
      <c r="BD150" s="20">
        <f>BC151</f>
        <v>36</v>
      </c>
      <c r="BE150" s="20"/>
      <c r="BF150" s="20"/>
      <c r="BG150" s="20"/>
      <c r="BH150" s="20"/>
      <c r="BI150" s="20"/>
      <c r="BJ150" s="20"/>
      <c r="BK150" s="34">
        <f>BK149*4950</f>
        <v>4436190</v>
      </c>
      <c r="BL150" s="1" t="s">
        <v>172</v>
      </c>
    </row>
    <row r="151" spans="2:64" x14ac:dyDescent="0.2">
      <c r="B151" s="56" t="s">
        <v>171</v>
      </c>
      <c r="C151" s="56"/>
      <c r="D151" s="56"/>
      <c r="E151" s="56"/>
      <c r="F151" s="13"/>
      <c r="G151" s="13"/>
      <c r="H151" s="13"/>
      <c r="I151" s="13"/>
      <c r="J151" s="13"/>
      <c r="K151" s="13"/>
      <c r="L151" s="13"/>
      <c r="M151" s="13"/>
      <c r="N151" s="13">
        <f>Q143</f>
        <v>29</v>
      </c>
      <c r="O151" s="13"/>
      <c r="P151" s="13"/>
      <c r="Q151" s="13"/>
      <c r="R151" s="13"/>
      <c r="S151" s="34">
        <f>6*150000</f>
        <v>900000</v>
      </c>
      <c r="T151" s="1" t="s">
        <v>173</v>
      </c>
      <c r="X151" s="56" t="s">
        <v>171</v>
      </c>
      <c r="Y151" s="56"/>
      <c r="Z151" s="56"/>
      <c r="AA151" s="56"/>
      <c r="AB151" s="13"/>
      <c r="AC151" s="13"/>
      <c r="AD151" s="13"/>
      <c r="AE151" s="13"/>
      <c r="AF151" s="13"/>
      <c r="AG151" s="13"/>
      <c r="AH151" s="13"/>
      <c r="AI151" s="13"/>
      <c r="AJ151" s="13">
        <f>AL143</f>
        <v>29</v>
      </c>
      <c r="AK151" s="13"/>
      <c r="AL151" s="13"/>
      <c r="AM151" s="13"/>
      <c r="AN151" s="13"/>
      <c r="AO151" s="34">
        <f>6*150000</f>
        <v>900000</v>
      </c>
      <c r="AP151" s="1" t="s">
        <v>173</v>
      </c>
      <c r="AT151" s="56" t="s">
        <v>171</v>
      </c>
      <c r="AU151" s="56"/>
      <c r="AV151" s="56"/>
      <c r="AW151" s="56"/>
      <c r="AX151" s="13"/>
      <c r="AY151" s="13"/>
      <c r="AZ151" s="13"/>
      <c r="BA151" s="13"/>
      <c r="BB151" s="13"/>
      <c r="BC151" s="13">
        <f>BB143</f>
        <v>36</v>
      </c>
      <c r="BD151" s="13"/>
      <c r="BE151" s="13"/>
      <c r="BF151" s="13"/>
      <c r="BG151" s="13"/>
      <c r="BH151" s="13"/>
      <c r="BI151" s="13"/>
      <c r="BJ151" s="13"/>
      <c r="BK151" s="34">
        <f>7*150000</f>
        <v>1050000</v>
      </c>
      <c r="BL151" s="1" t="s">
        <v>173</v>
      </c>
    </row>
    <row r="155" spans="2:64" x14ac:dyDescent="0.2">
      <c r="B155" s="51" t="s">
        <v>183</v>
      </c>
      <c r="C155" s="50" t="s">
        <v>160</v>
      </c>
      <c r="D155" s="50"/>
      <c r="E155" s="51">
        <v>2</v>
      </c>
      <c r="F155" s="50" t="s">
        <v>158</v>
      </c>
      <c r="G155" s="50" t="s">
        <v>2</v>
      </c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X155" s="51" t="s">
        <v>184</v>
      </c>
      <c r="Y155" s="50" t="s">
        <v>160</v>
      </c>
      <c r="Z155" s="50"/>
      <c r="AA155" s="51">
        <v>0.5</v>
      </c>
      <c r="AB155" s="50" t="s">
        <v>158</v>
      </c>
      <c r="AC155" s="50" t="s">
        <v>2</v>
      </c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T155" s="51" t="s">
        <v>185</v>
      </c>
      <c r="AU155" s="50" t="s">
        <v>160</v>
      </c>
      <c r="AV155" s="50"/>
      <c r="AW155" s="51">
        <v>2</v>
      </c>
      <c r="AX155" s="50" t="s">
        <v>158</v>
      </c>
      <c r="AY155" s="50" t="s">
        <v>2</v>
      </c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</row>
    <row r="156" spans="2:64" x14ac:dyDescent="0.2">
      <c r="B156" s="53" t="s">
        <v>164</v>
      </c>
      <c r="C156" s="52">
        <v>20</v>
      </c>
      <c r="D156" s="53" t="s">
        <v>165</v>
      </c>
      <c r="E156" s="52">
        <v>1</v>
      </c>
      <c r="F156" s="52"/>
      <c r="G156" s="52" t="s">
        <v>11</v>
      </c>
      <c r="H156" s="52"/>
      <c r="I156" s="52"/>
      <c r="J156" s="52"/>
      <c r="K156" s="52" t="s">
        <v>14</v>
      </c>
      <c r="L156" s="52"/>
      <c r="M156" s="52"/>
      <c r="N156" s="52"/>
      <c r="O156" s="52" t="s">
        <v>15</v>
      </c>
      <c r="P156" s="52"/>
      <c r="Q156" s="52"/>
      <c r="R156" s="52"/>
      <c r="X156" s="53" t="s">
        <v>164</v>
      </c>
      <c r="Y156" s="52">
        <v>22</v>
      </c>
      <c r="Z156" s="53" t="s">
        <v>165</v>
      </c>
      <c r="AA156" s="52">
        <v>1</v>
      </c>
      <c r="AB156" s="52"/>
      <c r="AC156" s="52" t="s">
        <v>11</v>
      </c>
      <c r="AD156" s="52"/>
      <c r="AE156" s="52"/>
      <c r="AF156" s="52"/>
      <c r="AG156" s="52" t="s">
        <v>14</v>
      </c>
      <c r="AH156" s="52"/>
      <c r="AI156" s="52"/>
      <c r="AJ156" s="52"/>
      <c r="AK156" s="52" t="s">
        <v>15</v>
      </c>
      <c r="AL156" s="52"/>
      <c r="AM156" s="52"/>
      <c r="AN156" s="52"/>
      <c r="AT156" s="53" t="s">
        <v>164</v>
      </c>
      <c r="AU156" s="52">
        <v>25</v>
      </c>
      <c r="AV156" s="53" t="s">
        <v>165</v>
      </c>
      <c r="AW156" s="52">
        <v>1</v>
      </c>
      <c r="AX156" s="52"/>
      <c r="AY156" s="52" t="s">
        <v>11</v>
      </c>
      <c r="AZ156" s="52"/>
      <c r="BA156" s="52"/>
      <c r="BB156" s="52"/>
      <c r="BC156" s="52" t="s">
        <v>14</v>
      </c>
      <c r="BD156" s="52"/>
      <c r="BE156" s="52"/>
      <c r="BF156" s="52"/>
      <c r="BG156" s="52" t="s">
        <v>15</v>
      </c>
      <c r="BH156" s="52"/>
      <c r="BI156" s="52"/>
      <c r="BJ156" s="52"/>
    </row>
    <row r="157" spans="2:64" x14ac:dyDescent="0.2">
      <c r="B157" s="55"/>
      <c r="C157" s="54"/>
      <c r="D157" s="55"/>
      <c r="E157" s="54"/>
      <c r="F157" s="54"/>
      <c r="G157" s="13">
        <v>1</v>
      </c>
      <c r="H157" s="13">
        <v>2</v>
      </c>
      <c r="I157" s="13">
        <v>3</v>
      </c>
      <c r="J157" s="13">
        <v>4</v>
      </c>
      <c r="K157" s="13">
        <v>5</v>
      </c>
      <c r="L157" s="13">
        <v>6</v>
      </c>
      <c r="M157" s="13">
        <v>7</v>
      </c>
      <c r="N157" s="13">
        <v>8</v>
      </c>
      <c r="O157" s="13">
        <v>9</v>
      </c>
      <c r="P157" s="13">
        <v>10</v>
      </c>
      <c r="Q157" s="13">
        <v>11</v>
      </c>
      <c r="R157" s="13">
        <v>12</v>
      </c>
      <c r="X157" s="55"/>
      <c r="Y157" s="54"/>
      <c r="Z157" s="55"/>
      <c r="AA157" s="54"/>
      <c r="AB157" s="54"/>
      <c r="AC157" s="13">
        <v>1</v>
      </c>
      <c r="AD157" s="13">
        <v>2</v>
      </c>
      <c r="AE157" s="13">
        <v>3</v>
      </c>
      <c r="AF157" s="13">
        <v>4</v>
      </c>
      <c r="AG157" s="13">
        <v>5</v>
      </c>
      <c r="AH157" s="13">
        <v>6</v>
      </c>
      <c r="AI157" s="13">
        <v>7</v>
      </c>
      <c r="AJ157" s="13">
        <v>8</v>
      </c>
      <c r="AK157" s="13">
        <v>9</v>
      </c>
      <c r="AL157" s="13">
        <v>10</v>
      </c>
      <c r="AM157" s="13">
        <v>11</v>
      </c>
      <c r="AN157" s="13">
        <v>12</v>
      </c>
      <c r="AT157" s="55"/>
      <c r="AU157" s="54"/>
      <c r="AV157" s="55"/>
      <c r="AW157" s="54"/>
      <c r="AX157" s="54"/>
      <c r="AY157" s="13">
        <v>1</v>
      </c>
      <c r="AZ157" s="13">
        <v>2</v>
      </c>
      <c r="BA157" s="13">
        <v>3</v>
      </c>
      <c r="BB157" s="13">
        <v>4</v>
      </c>
      <c r="BC157" s="13">
        <v>5</v>
      </c>
      <c r="BD157" s="13">
        <v>6</v>
      </c>
      <c r="BE157" s="13">
        <v>7</v>
      </c>
      <c r="BF157" s="13">
        <v>8</v>
      </c>
      <c r="BG157" s="13">
        <v>9</v>
      </c>
      <c r="BH157" s="13">
        <v>10</v>
      </c>
      <c r="BI157" s="13">
        <v>11</v>
      </c>
      <c r="BJ157" s="13">
        <v>12</v>
      </c>
    </row>
    <row r="158" spans="2:64" x14ac:dyDescent="0.2">
      <c r="B158" s="56" t="s">
        <v>166</v>
      </c>
      <c r="C158" s="56"/>
      <c r="D158" s="56"/>
      <c r="E158" s="56"/>
      <c r="F158" s="20"/>
      <c r="G158" s="20">
        <v>2.7</v>
      </c>
      <c r="H158" s="20">
        <v>2.7</v>
      </c>
      <c r="I158" s="20">
        <v>2.7</v>
      </c>
      <c r="J158" s="20">
        <v>2.7</v>
      </c>
      <c r="K158" s="20">
        <v>2.8</v>
      </c>
      <c r="L158" s="20">
        <v>2.8</v>
      </c>
      <c r="M158" s="20">
        <v>2.8</v>
      </c>
      <c r="N158" s="20">
        <v>2.8</v>
      </c>
      <c r="O158" s="20">
        <v>2.8</v>
      </c>
      <c r="P158" s="20">
        <v>2.8</v>
      </c>
      <c r="Q158" s="20">
        <v>2.8</v>
      </c>
      <c r="R158" s="20">
        <v>2.8</v>
      </c>
      <c r="X158" s="56" t="s">
        <v>166</v>
      </c>
      <c r="Y158" s="56"/>
      <c r="Z158" s="56"/>
      <c r="AA158" s="56"/>
      <c r="AB158" s="20"/>
      <c r="AC158" s="20">
        <v>3.8</v>
      </c>
      <c r="AD158" s="20">
        <v>3.8</v>
      </c>
      <c r="AE158" s="20">
        <v>3.8</v>
      </c>
      <c r="AF158" s="20">
        <v>3.8</v>
      </c>
      <c r="AG158" s="20">
        <v>3.8</v>
      </c>
      <c r="AH158" s="20">
        <v>3.8</v>
      </c>
      <c r="AI158" s="20">
        <v>3.8</v>
      </c>
      <c r="AJ158" s="20">
        <v>3.8</v>
      </c>
      <c r="AK158" s="20">
        <v>3.8</v>
      </c>
      <c r="AL158" s="20">
        <v>3.8</v>
      </c>
      <c r="AM158" s="20">
        <v>3.8</v>
      </c>
      <c r="AN158" s="20">
        <v>3.8</v>
      </c>
      <c r="AT158" s="56" t="s">
        <v>166</v>
      </c>
      <c r="AU158" s="56"/>
      <c r="AV158" s="56"/>
      <c r="AW158" s="56"/>
      <c r="AX158" s="20"/>
      <c r="AY158" s="20">
        <v>5.3</v>
      </c>
      <c r="AZ158" s="20">
        <v>5.3</v>
      </c>
      <c r="BA158" s="20">
        <v>5.3</v>
      </c>
      <c r="BB158" s="20">
        <v>5.3</v>
      </c>
      <c r="BC158" s="20">
        <v>5.3</v>
      </c>
      <c r="BD158" s="20">
        <v>5.3</v>
      </c>
      <c r="BE158" s="20">
        <v>5.3</v>
      </c>
      <c r="BF158" s="20">
        <v>5.3</v>
      </c>
      <c r="BG158" s="20">
        <v>5.2</v>
      </c>
      <c r="BH158" s="20">
        <v>5.2</v>
      </c>
      <c r="BI158" s="20">
        <v>5.2</v>
      </c>
      <c r="BJ158" s="20">
        <v>5.2</v>
      </c>
    </row>
    <row r="159" spans="2:64" x14ac:dyDescent="0.2">
      <c r="B159" s="56" t="s">
        <v>167</v>
      </c>
      <c r="C159" s="56"/>
      <c r="D159" s="56"/>
      <c r="E159" s="56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X159" s="56" t="s">
        <v>167</v>
      </c>
      <c r="Y159" s="56"/>
      <c r="Z159" s="56"/>
      <c r="AA159" s="56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T159" s="56" t="s">
        <v>167</v>
      </c>
      <c r="AU159" s="56"/>
      <c r="AV159" s="56"/>
      <c r="AW159" s="56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</row>
    <row r="160" spans="2:64" x14ac:dyDescent="0.2">
      <c r="B160" s="57" t="s">
        <v>168</v>
      </c>
      <c r="C160" s="57"/>
      <c r="D160" s="57"/>
      <c r="E160" s="57"/>
      <c r="F160" s="20">
        <v>10</v>
      </c>
      <c r="G160" s="20">
        <f>F160-G158</f>
        <v>7.3</v>
      </c>
      <c r="H160" s="20">
        <f t="shared" ref="H160" si="99">G160-H158</f>
        <v>4.5999999999999996</v>
      </c>
      <c r="I160" s="20">
        <f>(I162+H160)-I158</f>
        <v>21.900000000000002</v>
      </c>
      <c r="J160" s="20">
        <f>I160-J158</f>
        <v>19.200000000000003</v>
      </c>
      <c r="K160" s="20">
        <f>J160-K158</f>
        <v>16.400000000000002</v>
      </c>
      <c r="L160" s="20">
        <f>(L162+K160)-L158</f>
        <v>13.600000000000001</v>
      </c>
      <c r="M160" s="20">
        <f>L160-M158</f>
        <v>10.8</v>
      </c>
      <c r="N160" s="20">
        <f>(N162+M160)-N158</f>
        <v>8</v>
      </c>
      <c r="O160" s="20">
        <f t="shared" ref="O160:P160" si="100">N160-O158</f>
        <v>5.2</v>
      </c>
      <c r="P160" s="20">
        <f t="shared" si="100"/>
        <v>2.4000000000000004</v>
      </c>
      <c r="Q160" s="20">
        <f>(Q162+P160)-Q158</f>
        <v>19.599999999999998</v>
      </c>
      <c r="R160" s="20">
        <f>(R162+Q160)-R158</f>
        <v>16.799999999999997</v>
      </c>
      <c r="S160" s="1">
        <f>SUM(G160:R160)</f>
        <v>145.80000000000001</v>
      </c>
      <c r="X160" s="57" t="s">
        <v>168</v>
      </c>
      <c r="Y160" s="57"/>
      <c r="Z160" s="57"/>
      <c r="AA160" s="57"/>
      <c r="AB160" s="20">
        <v>10</v>
      </c>
      <c r="AC160" s="20">
        <f>AB160-AC158</f>
        <v>6.2</v>
      </c>
      <c r="AD160" s="20">
        <f t="shared" ref="AD160" si="101">AC160-AD158</f>
        <v>2.4000000000000004</v>
      </c>
      <c r="AE160" s="20">
        <f>(AE162+AD160)-AE158</f>
        <v>20.599999999999998</v>
      </c>
      <c r="AF160" s="20">
        <f>AE160-AF158</f>
        <v>16.799999999999997</v>
      </c>
      <c r="AG160" s="20">
        <f>AF160-AG158</f>
        <v>12.999999999999996</v>
      </c>
      <c r="AH160" s="20">
        <f>(AH162+AG160)-AH158</f>
        <v>9.1999999999999957</v>
      </c>
      <c r="AI160" s="20">
        <f>AH160-AI158</f>
        <v>5.3999999999999959</v>
      </c>
      <c r="AJ160" s="20">
        <f>(AJ162+AI160)-AJ158</f>
        <v>1.5999999999999961</v>
      </c>
      <c r="AK160" s="20">
        <f>(AK162+AJ160)-AK158</f>
        <v>19.799999999999994</v>
      </c>
      <c r="AL160" s="20">
        <f t="shared" ref="AL160" si="102">AK160-AL158</f>
        <v>15.999999999999993</v>
      </c>
      <c r="AM160" s="20">
        <f>(AM162+AL160)-AM158</f>
        <v>12.199999999999992</v>
      </c>
      <c r="AN160" s="20">
        <f>(AN162+AM160)-AN158</f>
        <v>8.3999999999999915</v>
      </c>
      <c r="AO160" s="1">
        <f>SUM(AC160:AN160)</f>
        <v>131.59999999999997</v>
      </c>
      <c r="AT160" s="57" t="s">
        <v>168</v>
      </c>
      <c r="AU160" s="57"/>
      <c r="AV160" s="57"/>
      <c r="AW160" s="57"/>
      <c r="AX160" s="20">
        <v>10</v>
      </c>
      <c r="AY160" s="20">
        <f>AX160-AY158</f>
        <v>4.7</v>
      </c>
      <c r="AZ160" s="20">
        <f>(AZ162+AY160)-AZ158</f>
        <v>24.4</v>
      </c>
      <c r="BA160" s="20">
        <f>(BA162+AZ160)-BA158</f>
        <v>19.099999999999998</v>
      </c>
      <c r="BB160" s="20">
        <f>BA160-BB158</f>
        <v>13.799999999999997</v>
      </c>
      <c r="BC160" s="20">
        <f>BB160-BC158</f>
        <v>8.4999999999999964</v>
      </c>
      <c r="BD160" s="20">
        <f>(BD162+BC160)-BD158</f>
        <v>3.1999999999999966</v>
      </c>
      <c r="BE160" s="20">
        <f>(BE162+BD160)-BE158</f>
        <v>22.899999999999995</v>
      </c>
      <c r="BF160" s="20">
        <f>(BF162+BE160)-BF158</f>
        <v>17.599999999999994</v>
      </c>
      <c r="BG160" s="20">
        <f>(BG162+BF160)-BG158</f>
        <v>12.399999999999995</v>
      </c>
      <c r="BH160" s="20">
        <f t="shared" ref="BH160" si="103">BG160-BH158</f>
        <v>7.1999999999999948</v>
      </c>
      <c r="BI160" s="20">
        <f>(BI162+BH160)-BI158</f>
        <v>1.9999999999999947</v>
      </c>
      <c r="BJ160" s="20">
        <f>(BJ162+BI160)-BJ158</f>
        <v>21.799999999999994</v>
      </c>
      <c r="BK160" s="1">
        <f>SUM(AY160:BJ160)</f>
        <v>157.59999999999994</v>
      </c>
    </row>
    <row r="161" spans="2:63" x14ac:dyDescent="0.2">
      <c r="B161" s="56" t="s">
        <v>169</v>
      </c>
      <c r="C161" s="56"/>
      <c r="D161" s="56"/>
      <c r="E161" s="56"/>
      <c r="F161" s="20"/>
      <c r="G161" s="20"/>
      <c r="H161" s="20"/>
      <c r="I161" s="3">
        <f>(I158+$E$79)-(I159+H160)</f>
        <v>1.1000000000000005</v>
      </c>
      <c r="J161" s="20"/>
      <c r="K161" s="3"/>
      <c r="L161" s="3"/>
      <c r="M161" s="3"/>
      <c r="N161" s="3"/>
      <c r="O161" s="3"/>
      <c r="P161" s="20"/>
      <c r="Q161" s="3">
        <f>(Q158+$E$79)-(Q159+P160)</f>
        <v>3.3999999999999995</v>
      </c>
      <c r="R161" s="3"/>
      <c r="X161" s="56" t="s">
        <v>169</v>
      </c>
      <c r="Y161" s="56"/>
      <c r="Z161" s="56"/>
      <c r="AA161" s="56"/>
      <c r="AB161" s="20"/>
      <c r="AC161" s="20"/>
      <c r="AD161" s="20"/>
      <c r="AE161" s="3">
        <f>(AE158+$AA$155)-(AE159+AD160)</f>
        <v>1.8999999999999995</v>
      </c>
      <c r="AF161" s="20"/>
      <c r="AG161" s="3"/>
      <c r="AH161" s="3"/>
      <c r="AI161" s="3"/>
      <c r="AJ161" s="3"/>
      <c r="AK161" s="3">
        <f>(AK158+$AA$155)-(AK159+AJ160)</f>
        <v>2.7000000000000037</v>
      </c>
      <c r="AL161" s="20"/>
      <c r="AM161" s="3"/>
      <c r="AN161" s="3"/>
      <c r="AT161" s="56" t="s">
        <v>169</v>
      </c>
      <c r="AU161" s="56"/>
      <c r="AV161" s="56"/>
      <c r="AW161" s="56"/>
      <c r="AX161" s="20"/>
      <c r="AY161" s="20"/>
      <c r="AZ161" s="3">
        <f>(AZ158+$AW$155)-(AZ159+AY160)</f>
        <v>2.5999999999999996</v>
      </c>
      <c r="BA161" s="3"/>
      <c r="BB161" s="20"/>
      <c r="BC161" s="3"/>
      <c r="BD161" s="3"/>
      <c r="BE161" s="3">
        <f>(BE158+$AW$155)-(BE159+BD160)</f>
        <v>4.1000000000000032</v>
      </c>
      <c r="BF161" s="3"/>
      <c r="BG161" s="3"/>
      <c r="BH161" s="20"/>
      <c r="BI161" s="3"/>
      <c r="BJ161" s="3">
        <f>(BJ158+$AW$155)-(BJ159+BI160)</f>
        <v>5.2000000000000055</v>
      </c>
    </row>
    <row r="162" spans="2:63" x14ac:dyDescent="0.2">
      <c r="B162" s="56" t="s">
        <v>170</v>
      </c>
      <c r="C162" s="56"/>
      <c r="D162" s="56"/>
      <c r="E162" s="56"/>
      <c r="F162" s="20"/>
      <c r="G162" s="20"/>
      <c r="H162" s="20"/>
      <c r="I162" s="20">
        <f>H163</f>
        <v>20</v>
      </c>
      <c r="J162" s="20"/>
      <c r="K162" s="20"/>
      <c r="L162" s="20"/>
      <c r="M162" s="20"/>
      <c r="N162" s="20"/>
      <c r="O162" s="20"/>
      <c r="P162" s="20"/>
      <c r="Q162" s="20">
        <f>P163</f>
        <v>20</v>
      </c>
      <c r="R162" s="20"/>
      <c r="X162" s="56" t="s">
        <v>170</v>
      </c>
      <c r="Y162" s="56"/>
      <c r="Z162" s="56"/>
      <c r="AA162" s="56"/>
      <c r="AB162" s="20"/>
      <c r="AC162" s="20"/>
      <c r="AD162" s="20"/>
      <c r="AE162" s="20">
        <f>AD163</f>
        <v>22</v>
      </c>
      <c r="AF162" s="20"/>
      <c r="AG162" s="20"/>
      <c r="AH162" s="20"/>
      <c r="AI162" s="20"/>
      <c r="AJ162" s="20"/>
      <c r="AK162" s="20">
        <f>AJ163</f>
        <v>22</v>
      </c>
      <c r="AL162" s="20"/>
      <c r="AM162" s="20"/>
      <c r="AN162" s="20"/>
      <c r="AT162" s="56" t="s">
        <v>170</v>
      </c>
      <c r="AU162" s="56"/>
      <c r="AV162" s="56"/>
      <c r="AW162" s="56"/>
      <c r="AX162" s="20"/>
      <c r="AY162" s="20"/>
      <c r="AZ162" s="20">
        <f>AY163</f>
        <v>25</v>
      </c>
      <c r="BA162" s="20"/>
      <c r="BB162" s="20"/>
      <c r="BC162" s="20"/>
      <c r="BD162" s="20"/>
      <c r="BE162" s="20">
        <f>BD163</f>
        <v>25</v>
      </c>
      <c r="BF162" s="20"/>
      <c r="BG162" s="20"/>
      <c r="BH162" s="20"/>
      <c r="BI162" s="20"/>
      <c r="BJ162" s="20">
        <f>BI163</f>
        <v>25</v>
      </c>
    </row>
    <row r="163" spans="2:63" x14ac:dyDescent="0.2">
      <c r="B163" s="56" t="s">
        <v>171</v>
      </c>
      <c r="C163" s="56"/>
      <c r="D163" s="56"/>
      <c r="E163" s="56"/>
      <c r="F163" s="20"/>
      <c r="G163" s="20"/>
      <c r="H163" s="20">
        <f>C156</f>
        <v>20</v>
      </c>
      <c r="I163" s="20"/>
      <c r="J163" s="20"/>
      <c r="K163" s="20"/>
      <c r="L163" s="20"/>
      <c r="M163" s="20"/>
      <c r="N163" s="20"/>
      <c r="O163" s="20"/>
      <c r="P163" s="20">
        <f>H163</f>
        <v>20</v>
      </c>
      <c r="Q163" s="20"/>
      <c r="R163" s="20"/>
      <c r="X163" s="56" t="s">
        <v>171</v>
      </c>
      <c r="Y163" s="56"/>
      <c r="Z163" s="56"/>
      <c r="AA163" s="56"/>
      <c r="AB163" s="20"/>
      <c r="AC163" s="20"/>
      <c r="AD163" s="20">
        <f>Y156</f>
        <v>22</v>
      </c>
      <c r="AE163" s="20"/>
      <c r="AF163" s="20"/>
      <c r="AG163" s="20"/>
      <c r="AH163" s="20"/>
      <c r="AI163" s="20"/>
      <c r="AJ163" s="20">
        <f>AD163</f>
        <v>22</v>
      </c>
      <c r="AK163" s="20"/>
      <c r="AL163" s="20"/>
      <c r="AM163" s="20"/>
      <c r="AN163" s="20"/>
      <c r="AT163" s="56" t="s">
        <v>171</v>
      </c>
      <c r="AU163" s="56"/>
      <c r="AV163" s="56"/>
      <c r="AW163" s="56"/>
      <c r="AX163" s="20"/>
      <c r="AY163" s="20">
        <f>AU156</f>
        <v>25</v>
      </c>
      <c r="AZ163" s="20"/>
      <c r="BA163" s="20"/>
      <c r="BB163" s="20"/>
      <c r="BC163" s="20"/>
      <c r="BD163" s="20">
        <f>AY163</f>
        <v>25</v>
      </c>
      <c r="BE163" s="20"/>
      <c r="BF163" s="20"/>
      <c r="BG163" s="20"/>
      <c r="BH163" s="20"/>
      <c r="BI163" s="20">
        <f>BD163</f>
        <v>25</v>
      </c>
      <c r="BJ163" s="20"/>
    </row>
    <row r="164" spans="2:63" x14ac:dyDescent="0.2">
      <c r="B164" s="50"/>
      <c r="C164" s="50"/>
      <c r="D164" s="50"/>
      <c r="E164" s="50"/>
      <c r="F164" s="50" t="s">
        <v>158</v>
      </c>
      <c r="G164" s="50" t="s">
        <v>65</v>
      </c>
      <c r="H164" s="50"/>
      <c r="I164" s="50"/>
      <c r="J164" s="50"/>
      <c r="K164" s="50" t="s">
        <v>17</v>
      </c>
      <c r="L164" s="50"/>
      <c r="M164" s="50"/>
      <c r="N164" s="50"/>
      <c r="O164" s="50" t="s">
        <v>18</v>
      </c>
      <c r="P164" s="50"/>
      <c r="Q164" s="50"/>
      <c r="R164" s="50"/>
      <c r="X164" s="50"/>
      <c r="Y164" s="50"/>
      <c r="Z164" s="50"/>
      <c r="AA164" s="50"/>
      <c r="AB164" s="50" t="s">
        <v>158</v>
      </c>
      <c r="AC164" s="50" t="s">
        <v>65</v>
      </c>
      <c r="AD164" s="50"/>
      <c r="AE164" s="50"/>
      <c r="AF164" s="50"/>
      <c r="AG164" s="50" t="s">
        <v>17</v>
      </c>
      <c r="AH164" s="50"/>
      <c r="AI164" s="50"/>
      <c r="AJ164" s="50"/>
      <c r="AK164" s="50" t="s">
        <v>18</v>
      </c>
      <c r="AL164" s="50"/>
      <c r="AM164" s="50"/>
      <c r="AN164" s="50"/>
      <c r="AT164" s="50"/>
      <c r="AU164" s="50"/>
      <c r="AV164" s="50"/>
      <c r="AW164" s="50"/>
      <c r="AX164" s="50" t="s">
        <v>158</v>
      </c>
      <c r="AY164" s="50" t="s">
        <v>65</v>
      </c>
      <c r="AZ164" s="50"/>
      <c r="BA164" s="50"/>
      <c r="BB164" s="50"/>
      <c r="BC164" s="50" t="s">
        <v>17</v>
      </c>
      <c r="BD164" s="50"/>
      <c r="BE164" s="50"/>
      <c r="BF164" s="50"/>
      <c r="BG164" s="50" t="s">
        <v>18</v>
      </c>
      <c r="BH164" s="50"/>
      <c r="BI164" s="50"/>
      <c r="BJ164" s="50"/>
    </row>
    <row r="165" spans="2:63" x14ac:dyDescent="0.2">
      <c r="B165" s="54"/>
      <c r="C165" s="54"/>
      <c r="D165" s="54"/>
      <c r="E165" s="54"/>
      <c r="F165" s="54"/>
      <c r="G165" s="13">
        <v>13</v>
      </c>
      <c r="H165" s="13">
        <v>14</v>
      </c>
      <c r="I165" s="13">
        <v>15</v>
      </c>
      <c r="J165" s="13">
        <v>16</v>
      </c>
      <c r="K165" s="13">
        <v>17</v>
      </c>
      <c r="L165" s="13">
        <v>18</v>
      </c>
      <c r="M165" s="13">
        <v>19</v>
      </c>
      <c r="N165" s="13">
        <v>20</v>
      </c>
      <c r="O165" s="13">
        <v>21</v>
      </c>
      <c r="P165" s="13">
        <v>22</v>
      </c>
      <c r="Q165" s="13">
        <v>23</v>
      </c>
      <c r="R165" s="13">
        <v>24</v>
      </c>
      <c r="X165" s="54"/>
      <c r="Y165" s="54"/>
      <c r="Z165" s="54"/>
      <c r="AA165" s="54"/>
      <c r="AB165" s="54"/>
      <c r="AC165" s="13">
        <v>13</v>
      </c>
      <c r="AD165" s="13">
        <v>14</v>
      </c>
      <c r="AE165" s="13">
        <v>15</v>
      </c>
      <c r="AF165" s="13">
        <v>16</v>
      </c>
      <c r="AG165" s="13">
        <v>17</v>
      </c>
      <c r="AH165" s="13">
        <v>18</v>
      </c>
      <c r="AI165" s="13">
        <v>19</v>
      </c>
      <c r="AJ165" s="13">
        <v>20</v>
      </c>
      <c r="AK165" s="13">
        <v>21</v>
      </c>
      <c r="AL165" s="13">
        <v>22</v>
      </c>
      <c r="AM165" s="13">
        <v>23</v>
      </c>
      <c r="AN165" s="13">
        <v>24</v>
      </c>
      <c r="AT165" s="54"/>
      <c r="AU165" s="54"/>
      <c r="AV165" s="54"/>
      <c r="AW165" s="54"/>
      <c r="AX165" s="54"/>
      <c r="AY165" s="13">
        <v>13</v>
      </c>
      <c r="AZ165" s="13">
        <v>14</v>
      </c>
      <c r="BA165" s="13">
        <v>15</v>
      </c>
      <c r="BB165" s="13">
        <v>16</v>
      </c>
      <c r="BC165" s="13">
        <v>17</v>
      </c>
      <c r="BD165" s="13">
        <v>18</v>
      </c>
      <c r="BE165" s="13">
        <v>19</v>
      </c>
      <c r="BF165" s="13">
        <v>20</v>
      </c>
      <c r="BG165" s="13">
        <v>21</v>
      </c>
      <c r="BH165" s="13">
        <v>22</v>
      </c>
      <c r="BI165" s="13">
        <v>23</v>
      </c>
      <c r="BJ165" s="13">
        <v>24</v>
      </c>
    </row>
    <row r="166" spans="2:63" x14ac:dyDescent="0.2">
      <c r="B166" s="56" t="s">
        <v>166</v>
      </c>
      <c r="C166" s="56"/>
      <c r="D166" s="56"/>
      <c r="E166" s="56"/>
      <c r="F166" s="20"/>
      <c r="G166" s="20">
        <v>2.9</v>
      </c>
      <c r="H166" s="20">
        <v>2.9</v>
      </c>
      <c r="I166" s="20">
        <v>2.9</v>
      </c>
      <c r="J166" s="20">
        <v>2.9</v>
      </c>
      <c r="K166" s="20">
        <v>2.9</v>
      </c>
      <c r="L166" s="20">
        <v>3</v>
      </c>
      <c r="M166" s="20">
        <v>3</v>
      </c>
      <c r="N166" s="20">
        <v>3</v>
      </c>
      <c r="O166" s="20">
        <v>3</v>
      </c>
      <c r="P166" s="20">
        <v>3</v>
      </c>
      <c r="Q166" s="20">
        <v>3</v>
      </c>
      <c r="R166" s="20">
        <v>3</v>
      </c>
      <c r="X166" s="56" t="s">
        <v>166</v>
      </c>
      <c r="Y166" s="56"/>
      <c r="Z166" s="56"/>
      <c r="AA166" s="56"/>
      <c r="AB166" s="20"/>
      <c r="AC166" s="20">
        <v>3.8</v>
      </c>
      <c r="AD166" s="20">
        <v>3.8</v>
      </c>
      <c r="AE166" s="20">
        <v>3.8</v>
      </c>
      <c r="AF166" s="20">
        <v>3.8</v>
      </c>
      <c r="AG166" s="20">
        <v>3.8</v>
      </c>
      <c r="AH166" s="20">
        <v>3.8</v>
      </c>
      <c r="AI166" s="20">
        <v>3.8</v>
      </c>
      <c r="AJ166" s="20">
        <v>3.8</v>
      </c>
      <c r="AK166" s="20">
        <v>3.9</v>
      </c>
      <c r="AL166" s="20">
        <v>3.9</v>
      </c>
      <c r="AM166" s="20">
        <v>3.9</v>
      </c>
      <c r="AN166" s="20">
        <v>3.9</v>
      </c>
      <c r="AT166" s="56" t="s">
        <v>166</v>
      </c>
      <c r="AU166" s="56"/>
      <c r="AV166" s="56"/>
      <c r="AW166" s="56"/>
      <c r="AX166" s="20"/>
      <c r="AY166" s="20">
        <v>5.0999999999999996</v>
      </c>
      <c r="AZ166" s="20">
        <v>5.0999999999999996</v>
      </c>
      <c r="BA166" s="20">
        <v>5.0999999999999996</v>
      </c>
      <c r="BB166" s="20">
        <v>5.0999999999999996</v>
      </c>
      <c r="BC166" s="20">
        <v>5</v>
      </c>
      <c r="BD166" s="20">
        <v>5</v>
      </c>
      <c r="BE166" s="20">
        <v>5</v>
      </c>
      <c r="BF166" s="20">
        <v>5</v>
      </c>
      <c r="BG166" s="20">
        <v>4.9000000000000004</v>
      </c>
      <c r="BH166" s="20">
        <v>4.9000000000000004</v>
      </c>
      <c r="BI166" s="20">
        <v>4.9000000000000004</v>
      </c>
      <c r="BJ166" s="20">
        <v>4.9000000000000004</v>
      </c>
    </row>
    <row r="167" spans="2:63" x14ac:dyDescent="0.2">
      <c r="B167" s="56" t="s">
        <v>167</v>
      </c>
      <c r="C167" s="56"/>
      <c r="D167" s="56"/>
      <c r="E167" s="56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X167" s="56" t="s">
        <v>167</v>
      </c>
      <c r="Y167" s="56"/>
      <c r="Z167" s="56"/>
      <c r="AA167" s="56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T167" s="56" t="s">
        <v>167</v>
      </c>
      <c r="AU167" s="56"/>
      <c r="AV167" s="56"/>
      <c r="AW167" s="56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</row>
    <row r="168" spans="2:63" x14ac:dyDescent="0.2">
      <c r="B168" s="57" t="s">
        <v>168</v>
      </c>
      <c r="C168" s="57"/>
      <c r="D168" s="57"/>
      <c r="E168" s="57"/>
      <c r="F168" s="20">
        <f>R160</f>
        <v>16.799999999999997</v>
      </c>
      <c r="G168" s="20">
        <f>F168-G166</f>
        <v>13.899999999999997</v>
      </c>
      <c r="H168" s="20">
        <f>G168-H166</f>
        <v>10.999999999999996</v>
      </c>
      <c r="I168" s="20">
        <f>(I170+H168)-I166</f>
        <v>8.0999999999999961</v>
      </c>
      <c r="J168" s="20">
        <f>I168-J166</f>
        <v>5.1999999999999957</v>
      </c>
      <c r="K168" s="20">
        <f>(K170+J168)-K166</f>
        <v>2.2999999999999958</v>
      </c>
      <c r="L168" s="20">
        <f>(L170+K168)-L166</f>
        <v>19.299999999999997</v>
      </c>
      <c r="M168" s="20">
        <f>(M170+L168)-M166</f>
        <v>16.299999999999997</v>
      </c>
      <c r="N168" s="20">
        <f>(N170+M168)-N166</f>
        <v>13.299999999999997</v>
      </c>
      <c r="O168" s="20">
        <f t="shared" ref="O168:P168" si="104">N168-O166</f>
        <v>10.299999999999997</v>
      </c>
      <c r="P168" s="20">
        <f t="shared" si="104"/>
        <v>7.2999999999999972</v>
      </c>
      <c r="Q168" s="20">
        <f>(Q170+P168)-Q166</f>
        <v>4.2999999999999972</v>
      </c>
      <c r="R168" s="20">
        <f>(R170+Q168)-R166</f>
        <v>21.299999999999997</v>
      </c>
      <c r="S168" s="1">
        <f>SUM(G168:R168)</f>
        <v>132.59999999999997</v>
      </c>
      <c r="X168" s="57" t="s">
        <v>168</v>
      </c>
      <c r="Y168" s="57"/>
      <c r="Z168" s="57"/>
      <c r="AA168" s="57"/>
      <c r="AB168" s="20">
        <f>AN160</f>
        <v>8.3999999999999915</v>
      </c>
      <c r="AC168" s="20">
        <f>AB168-AC166</f>
        <v>4.5999999999999917</v>
      </c>
      <c r="AD168" s="20">
        <f>AC168-AD166</f>
        <v>0.79999999999999183</v>
      </c>
      <c r="AE168" s="20">
        <f>(AE170+AD168)-AE166</f>
        <v>18.999999999999989</v>
      </c>
      <c r="AF168" s="20">
        <f>AE168-AF166</f>
        <v>15.199999999999989</v>
      </c>
      <c r="AG168" s="20">
        <f>(AG170+AF168)-AG166</f>
        <v>11.399999999999988</v>
      </c>
      <c r="AH168" s="20">
        <f>(AH170+AG168)-AH166</f>
        <v>7.5999999999999881</v>
      </c>
      <c r="AI168" s="20">
        <f>(AI170+AH168)-AI166</f>
        <v>3.7999999999999883</v>
      </c>
      <c r="AJ168" s="20">
        <f>(AJ170+AI168)-AJ166</f>
        <v>21.999999999999989</v>
      </c>
      <c r="AK168" s="20">
        <f t="shared" ref="AK168:AL168" si="105">AJ168-AK166</f>
        <v>18.099999999999991</v>
      </c>
      <c r="AL168" s="20">
        <f t="shared" si="105"/>
        <v>14.19999999999999</v>
      </c>
      <c r="AM168" s="20">
        <f>(AM170+AL168)-AM166</f>
        <v>10.29999999999999</v>
      </c>
      <c r="AN168" s="20">
        <f>(AN170+AM168)-AN166</f>
        <v>6.3999999999999897</v>
      </c>
      <c r="AO168" s="1">
        <f>SUM(AC168:AN168)</f>
        <v>133.39999999999986</v>
      </c>
      <c r="AT168" s="57" t="s">
        <v>168</v>
      </c>
      <c r="AU168" s="57"/>
      <c r="AV168" s="57"/>
      <c r="AW168" s="57"/>
      <c r="AX168" s="20">
        <f>BJ160</f>
        <v>21.799999999999994</v>
      </c>
      <c r="AY168" s="20">
        <f>AX168-AY166</f>
        <v>16.699999999999996</v>
      </c>
      <c r="AZ168" s="20">
        <f>AY168-AZ166</f>
        <v>11.599999999999996</v>
      </c>
      <c r="BA168" s="20">
        <f t="shared" ref="BA168:BG168" si="106">(BA170+AZ168)-BA166</f>
        <v>6.4999999999999964</v>
      </c>
      <c r="BB168" s="20">
        <f t="shared" si="106"/>
        <v>26.4</v>
      </c>
      <c r="BC168" s="20">
        <f t="shared" si="106"/>
        <v>21.4</v>
      </c>
      <c r="BD168" s="20">
        <f t="shared" si="106"/>
        <v>16.399999999999999</v>
      </c>
      <c r="BE168" s="20">
        <f t="shared" si="106"/>
        <v>11.399999999999999</v>
      </c>
      <c r="BF168" s="20">
        <f t="shared" si="106"/>
        <v>6.3999999999999986</v>
      </c>
      <c r="BG168" s="20">
        <f t="shared" si="106"/>
        <v>26.5</v>
      </c>
      <c r="BH168" s="20">
        <f t="shared" ref="BH168" si="107">BG168-BH166</f>
        <v>21.6</v>
      </c>
      <c r="BI168" s="20">
        <f>(BI170+BH168)-BI166</f>
        <v>16.700000000000003</v>
      </c>
      <c r="BJ168" s="20">
        <f>(BJ170+BI168)-BJ166</f>
        <v>11.800000000000002</v>
      </c>
      <c r="BK168" s="1">
        <f>SUM(AY168:BJ168)</f>
        <v>193.39999999999998</v>
      </c>
    </row>
    <row r="169" spans="2:63" x14ac:dyDescent="0.2">
      <c r="B169" s="56" t="s">
        <v>169</v>
      </c>
      <c r="C169" s="56"/>
      <c r="D169" s="56"/>
      <c r="E169" s="56"/>
      <c r="F169" s="20"/>
      <c r="G169" s="20"/>
      <c r="H169" s="3"/>
      <c r="I169" s="3"/>
      <c r="J169" s="20"/>
      <c r="K169" s="3"/>
      <c r="L169" s="3">
        <f>(L166+$E$79)-(L167+K168)</f>
        <v>3.7000000000000042</v>
      </c>
      <c r="M169" s="3"/>
      <c r="N169" s="3"/>
      <c r="O169" s="20"/>
      <c r="P169" s="20"/>
      <c r="Q169" s="3"/>
      <c r="R169" s="3">
        <f>(R166+$E$79)-(R167+Q168)</f>
        <v>1.7000000000000028</v>
      </c>
      <c r="X169" s="56" t="s">
        <v>169</v>
      </c>
      <c r="Y169" s="56"/>
      <c r="Z169" s="56"/>
      <c r="AA169" s="56"/>
      <c r="AB169" s="20"/>
      <c r="AC169" s="20"/>
      <c r="AD169" s="3"/>
      <c r="AE169" s="3">
        <f>(AE166+$AA$155)-(AE167+AD168)</f>
        <v>3.500000000000008</v>
      </c>
      <c r="AF169" s="20"/>
      <c r="AG169" s="3"/>
      <c r="AH169" s="3"/>
      <c r="AI169" s="3"/>
      <c r="AJ169" s="3">
        <f>(AJ166+$AA$155)-(AJ167+AI168)</f>
        <v>0.50000000000001155</v>
      </c>
      <c r="AK169" s="20"/>
      <c r="AL169" s="20"/>
      <c r="AM169" s="3"/>
      <c r="AN169" s="3"/>
      <c r="AT169" s="56" t="s">
        <v>169</v>
      </c>
      <c r="AU169" s="56"/>
      <c r="AV169" s="56"/>
      <c r="AW169" s="56"/>
      <c r="AX169" s="20"/>
      <c r="AY169" s="20"/>
      <c r="AZ169" s="3"/>
      <c r="BA169" s="3"/>
      <c r="BB169" s="3">
        <f>(BB166+$AW$155)-(BB167+BA168)</f>
        <v>0.6000000000000032</v>
      </c>
      <c r="BC169" s="3"/>
      <c r="BD169" s="3"/>
      <c r="BE169" s="3"/>
      <c r="BF169" s="3"/>
      <c r="BG169" s="3">
        <f>(BG166+$AW$155)-(BG167+BF168)</f>
        <v>0.50000000000000178</v>
      </c>
      <c r="BH169" s="20"/>
      <c r="BI169" s="3"/>
      <c r="BJ169" s="3"/>
    </row>
    <row r="170" spans="2:63" x14ac:dyDescent="0.2">
      <c r="B170" s="56" t="s">
        <v>170</v>
      </c>
      <c r="C170" s="56"/>
      <c r="D170" s="56"/>
      <c r="E170" s="56"/>
      <c r="F170" s="20"/>
      <c r="G170" s="20"/>
      <c r="H170" s="20"/>
      <c r="I170" s="20"/>
      <c r="J170" s="20"/>
      <c r="K170" s="20"/>
      <c r="L170" s="20">
        <f>K171</f>
        <v>20</v>
      </c>
      <c r="M170" s="20"/>
      <c r="N170" s="20"/>
      <c r="O170" s="20"/>
      <c r="P170" s="20"/>
      <c r="Q170" s="20"/>
      <c r="R170" s="20">
        <f>Q171</f>
        <v>20</v>
      </c>
      <c r="X170" s="56" t="s">
        <v>170</v>
      </c>
      <c r="Y170" s="56"/>
      <c r="Z170" s="56"/>
      <c r="AA170" s="56"/>
      <c r="AB170" s="20"/>
      <c r="AC170" s="20"/>
      <c r="AD170" s="20"/>
      <c r="AE170" s="20">
        <f>AD171</f>
        <v>22</v>
      </c>
      <c r="AF170" s="20"/>
      <c r="AG170" s="20"/>
      <c r="AH170" s="20"/>
      <c r="AI170" s="20"/>
      <c r="AJ170" s="20">
        <f>AI171</f>
        <v>22</v>
      </c>
      <c r="AK170" s="20"/>
      <c r="AL170" s="20"/>
      <c r="AM170" s="20"/>
      <c r="AN170" s="20"/>
      <c r="AT170" s="56" t="s">
        <v>170</v>
      </c>
      <c r="AU170" s="56"/>
      <c r="AV170" s="56"/>
      <c r="AW170" s="56"/>
      <c r="AX170" s="20"/>
      <c r="AY170" s="20"/>
      <c r="AZ170" s="20"/>
      <c r="BA170" s="20"/>
      <c r="BB170" s="20">
        <f>BA171</f>
        <v>25</v>
      </c>
      <c r="BC170" s="20"/>
      <c r="BD170" s="20"/>
      <c r="BE170" s="20"/>
      <c r="BF170" s="20"/>
      <c r="BG170" s="20">
        <f>BF171</f>
        <v>25</v>
      </c>
      <c r="BH170" s="20"/>
      <c r="BI170" s="20"/>
      <c r="BJ170" s="20"/>
    </row>
    <row r="171" spans="2:63" x14ac:dyDescent="0.2">
      <c r="B171" s="56" t="s">
        <v>171</v>
      </c>
      <c r="C171" s="56"/>
      <c r="D171" s="56"/>
      <c r="E171" s="56"/>
      <c r="F171" s="13"/>
      <c r="G171" s="13"/>
      <c r="H171" s="13"/>
      <c r="I171" s="13"/>
      <c r="J171" s="13"/>
      <c r="K171" s="13">
        <f>H163</f>
        <v>20</v>
      </c>
      <c r="L171" s="13"/>
      <c r="M171" s="13"/>
      <c r="N171" s="13"/>
      <c r="O171" s="13"/>
      <c r="P171" s="13"/>
      <c r="Q171" s="13">
        <f>K171</f>
        <v>20</v>
      </c>
      <c r="R171" s="13"/>
      <c r="X171" s="56" t="s">
        <v>171</v>
      </c>
      <c r="Y171" s="56"/>
      <c r="Z171" s="56"/>
      <c r="AA171" s="56"/>
      <c r="AB171" s="13"/>
      <c r="AC171" s="13"/>
      <c r="AD171" s="13">
        <f>AD163</f>
        <v>22</v>
      </c>
      <c r="AE171" s="13"/>
      <c r="AF171" s="13"/>
      <c r="AG171" s="13"/>
      <c r="AH171" s="13"/>
      <c r="AI171" s="13">
        <f>AD171</f>
        <v>22</v>
      </c>
      <c r="AJ171" s="13"/>
      <c r="AK171" s="13"/>
      <c r="AL171" s="13"/>
      <c r="AM171" s="13"/>
      <c r="AN171" s="13"/>
      <c r="AT171" s="56" t="s">
        <v>171</v>
      </c>
      <c r="AU171" s="56"/>
      <c r="AV171" s="56"/>
      <c r="AW171" s="56"/>
      <c r="AX171" s="13"/>
      <c r="AY171" s="13"/>
      <c r="AZ171" s="13"/>
      <c r="BA171" s="13">
        <f>AU156</f>
        <v>25</v>
      </c>
      <c r="BB171" s="13"/>
      <c r="BC171" s="13"/>
      <c r="BD171" s="13"/>
      <c r="BE171" s="13"/>
      <c r="BF171" s="13">
        <f>BA171</f>
        <v>25</v>
      </c>
      <c r="BG171" s="13"/>
      <c r="BH171" s="13"/>
      <c r="BI171" s="13"/>
      <c r="BJ171" s="13"/>
    </row>
    <row r="172" spans="2:63" x14ac:dyDescent="0.2">
      <c r="B172" s="58"/>
      <c r="C172" s="58"/>
      <c r="D172" s="58"/>
      <c r="E172" s="58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X172" s="58"/>
      <c r="Y172" s="58"/>
      <c r="Z172" s="58"/>
      <c r="AA172" s="58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T172" s="58"/>
      <c r="AU172" s="58"/>
      <c r="AV172" s="58"/>
      <c r="AW172" s="58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</row>
    <row r="173" spans="2:63" x14ac:dyDescent="0.2">
      <c r="B173" s="51" t="s">
        <v>183</v>
      </c>
      <c r="C173" s="50" t="s">
        <v>160</v>
      </c>
      <c r="D173" s="50"/>
      <c r="E173" s="51">
        <f>E155</f>
        <v>2</v>
      </c>
      <c r="F173" s="50" t="s">
        <v>158</v>
      </c>
      <c r="G173" s="50" t="s">
        <v>2</v>
      </c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X173" s="51" t="s">
        <v>184</v>
      </c>
      <c r="Y173" s="50" t="s">
        <v>160</v>
      </c>
      <c r="Z173" s="50"/>
      <c r="AA173" s="51">
        <f>AA155</f>
        <v>0.5</v>
      </c>
      <c r="AB173" s="50" t="s">
        <v>158</v>
      </c>
      <c r="AC173" s="50" t="s">
        <v>2</v>
      </c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T173" s="51" t="s">
        <v>185</v>
      </c>
      <c r="AU173" s="50" t="s">
        <v>160</v>
      </c>
      <c r="AV173" s="50"/>
      <c r="AW173" s="51">
        <f>AW155</f>
        <v>2</v>
      </c>
      <c r="AX173" s="50" t="s">
        <v>158</v>
      </c>
      <c r="AY173" s="50" t="s">
        <v>2</v>
      </c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</row>
    <row r="174" spans="2:63" x14ac:dyDescent="0.2">
      <c r="B174" s="53" t="s">
        <v>164</v>
      </c>
      <c r="C174" s="52">
        <f>C156</f>
        <v>20</v>
      </c>
      <c r="D174" s="53" t="s">
        <v>165</v>
      </c>
      <c r="E174" s="52">
        <v>1</v>
      </c>
      <c r="F174" s="52"/>
      <c r="G174" s="52" t="s">
        <v>19</v>
      </c>
      <c r="H174" s="52"/>
      <c r="I174" s="52"/>
      <c r="J174" s="52"/>
      <c r="K174" s="52" t="s">
        <v>20</v>
      </c>
      <c r="L174" s="52"/>
      <c r="M174" s="52"/>
      <c r="N174" s="52"/>
      <c r="O174" s="52" t="s">
        <v>21</v>
      </c>
      <c r="P174" s="52"/>
      <c r="Q174" s="52"/>
      <c r="R174" s="52"/>
      <c r="X174" s="53" t="s">
        <v>164</v>
      </c>
      <c r="Y174" s="52">
        <f>Y156</f>
        <v>22</v>
      </c>
      <c r="Z174" s="53" t="s">
        <v>165</v>
      </c>
      <c r="AA174" s="52">
        <v>1</v>
      </c>
      <c r="AB174" s="52"/>
      <c r="AC174" s="52" t="s">
        <v>19</v>
      </c>
      <c r="AD174" s="52"/>
      <c r="AE174" s="52"/>
      <c r="AF174" s="52"/>
      <c r="AG174" s="52" t="s">
        <v>20</v>
      </c>
      <c r="AH174" s="52"/>
      <c r="AI174" s="52"/>
      <c r="AJ174" s="52"/>
      <c r="AK174" s="52" t="s">
        <v>21</v>
      </c>
      <c r="AL174" s="52"/>
      <c r="AM174" s="52"/>
      <c r="AN174" s="52"/>
      <c r="AT174" s="53" t="s">
        <v>164</v>
      </c>
      <c r="AU174" s="52">
        <f>AU156</f>
        <v>25</v>
      </c>
      <c r="AV174" s="53" t="s">
        <v>165</v>
      </c>
      <c r="AW174" s="52">
        <v>1</v>
      </c>
      <c r="AX174" s="52"/>
      <c r="AY174" s="52" t="s">
        <v>19</v>
      </c>
      <c r="AZ174" s="52"/>
      <c r="BA174" s="52"/>
      <c r="BB174" s="52"/>
      <c r="BC174" s="52" t="s">
        <v>20</v>
      </c>
      <c r="BD174" s="52"/>
      <c r="BE174" s="52"/>
      <c r="BF174" s="52"/>
      <c r="BG174" s="52" t="s">
        <v>21</v>
      </c>
      <c r="BH174" s="52"/>
      <c r="BI174" s="52"/>
      <c r="BJ174" s="52"/>
    </row>
    <row r="175" spans="2:63" x14ac:dyDescent="0.2">
      <c r="B175" s="55"/>
      <c r="C175" s="54"/>
      <c r="D175" s="55"/>
      <c r="E175" s="54"/>
      <c r="F175" s="54"/>
      <c r="G175" s="3">
        <v>25</v>
      </c>
      <c r="H175" s="3">
        <v>26</v>
      </c>
      <c r="I175" s="3">
        <v>27</v>
      </c>
      <c r="J175" s="3">
        <v>28</v>
      </c>
      <c r="K175" s="3">
        <v>29</v>
      </c>
      <c r="L175" s="3">
        <v>30</v>
      </c>
      <c r="M175" s="3">
        <v>31</v>
      </c>
      <c r="N175" s="3">
        <v>32</v>
      </c>
      <c r="O175" s="3">
        <v>33</v>
      </c>
      <c r="P175" s="3">
        <v>34</v>
      </c>
      <c r="Q175" s="3">
        <v>35</v>
      </c>
      <c r="R175" s="3">
        <v>36</v>
      </c>
      <c r="X175" s="55"/>
      <c r="Y175" s="54"/>
      <c r="Z175" s="55"/>
      <c r="AA175" s="54"/>
      <c r="AB175" s="54"/>
      <c r="AC175" s="3">
        <v>25</v>
      </c>
      <c r="AD175" s="3">
        <v>26</v>
      </c>
      <c r="AE175" s="3">
        <v>27</v>
      </c>
      <c r="AF175" s="3">
        <v>28</v>
      </c>
      <c r="AG175" s="3">
        <v>29</v>
      </c>
      <c r="AH175" s="3">
        <v>30</v>
      </c>
      <c r="AI175" s="3">
        <v>31</v>
      </c>
      <c r="AJ175" s="3">
        <v>32</v>
      </c>
      <c r="AK175" s="3">
        <v>33</v>
      </c>
      <c r="AL175" s="3">
        <v>34</v>
      </c>
      <c r="AM175" s="3">
        <v>35</v>
      </c>
      <c r="AN175" s="3">
        <v>36</v>
      </c>
      <c r="AT175" s="55"/>
      <c r="AU175" s="54"/>
      <c r="AV175" s="55"/>
      <c r="AW175" s="54"/>
      <c r="AX175" s="54"/>
      <c r="AY175" s="3">
        <v>25</v>
      </c>
      <c r="AZ175" s="3">
        <v>26</v>
      </c>
      <c r="BA175" s="3">
        <v>27</v>
      </c>
      <c r="BB175" s="3">
        <v>28</v>
      </c>
      <c r="BC175" s="3">
        <v>29</v>
      </c>
      <c r="BD175" s="3">
        <v>30</v>
      </c>
      <c r="BE175" s="3">
        <v>31</v>
      </c>
      <c r="BF175" s="3">
        <v>32</v>
      </c>
      <c r="BG175" s="3">
        <v>33</v>
      </c>
      <c r="BH175" s="3">
        <v>34</v>
      </c>
      <c r="BI175" s="3">
        <v>35</v>
      </c>
      <c r="BJ175" s="3">
        <v>36</v>
      </c>
    </row>
    <row r="176" spans="2:63" x14ac:dyDescent="0.2">
      <c r="B176" s="56" t="s">
        <v>166</v>
      </c>
      <c r="C176" s="56"/>
      <c r="D176" s="56"/>
      <c r="E176" s="56"/>
      <c r="F176" s="20"/>
      <c r="G176" s="20">
        <v>3.1</v>
      </c>
      <c r="H176" s="20">
        <v>3.1</v>
      </c>
      <c r="I176" s="20">
        <v>3.1</v>
      </c>
      <c r="J176" s="20">
        <v>3.1</v>
      </c>
      <c r="K176" s="20">
        <v>3.2</v>
      </c>
      <c r="L176" s="20">
        <v>3.2</v>
      </c>
      <c r="M176" s="20">
        <v>3.2</v>
      </c>
      <c r="N176" s="20">
        <v>3.2</v>
      </c>
      <c r="O176" s="20">
        <v>3.2</v>
      </c>
      <c r="P176" s="20">
        <v>3.2</v>
      </c>
      <c r="Q176" s="20">
        <v>3.2</v>
      </c>
      <c r="R176" s="20">
        <v>3.2</v>
      </c>
      <c r="X176" s="56" t="s">
        <v>166</v>
      </c>
      <c r="Y176" s="56"/>
      <c r="Z176" s="56"/>
      <c r="AA176" s="56"/>
      <c r="AB176" s="20"/>
      <c r="AC176" s="20">
        <v>3.9</v>
      </c>
      <c r="AD176" s="20">
        <v>3.9</v>
      </c>
      <c r="AE176" s="20">
        <v>3.9</v>
      </c>
      <c r="AF176" s="20">
        <v>3.9</v>
      </c>
      <c r="AG176" s="20">
        <v>3.9</v>
      </c>
      <c r="AH176" s="20">
        <v>3.9</v>
      </c>
      <c r="AI176" s="20">
        <v>3.9</v>
      </c>
      <c r="AJ176" s="20">
        <v>3.9</v>
      </c>
      <c r="AK176" s="20">
        <v>3.9</v>
      </c>
      <c r="AL176" s="20">
        <v>3.9</v>
      </c>
      <c r="AM176" s="20">
        <v>3.9</v>
      </c>
      <c r="AN176" s="20">
        <v>3.9</v>
      </c>
      <c r="AT176" s="56" t="s">
        <v>166</v>
      </c>
      <c r="AU176" s="56"/>
      <c r="AV176" s="56"/>
      <c r="AW176" s="56"/>
      <c r="AX176" s="20"/>
      <c r="AY176" s="20">
        <v>4.8</v>
      </c>
      <c r="AZ176" s="20">
        <v>4.8</v>
      </c>
      <c r="BA176" s="20">
        <v>4.8</v>
      </c>
      <c r="BB176" s="20">
        <v>4.8</v>
      </c>
      <c r="BC176" s="20">
        <v>4.7</v>
      </c>
      <c r="BD176" s="20">
        <v>4.7</v>
      </c>
      <c r="BE176" s="20">
        <v>4.7</v>
      </c>
      <c r="BF176" s="20">
        <v>4.7</v>
      </c>
      <c r="BG176" s="20">
        <v>4.5999999999999996</v>
      </c>
      <c r="BH176" s="20">
        <v>4.5999999999999996</v>
      </c>
      <c r="BI176" s="20">
        <v>4.5999999999999996</v>
      </c>
      <c r="BJ176" s="20">
        <v>4.5999999999999996</v>
      </c>
    </row>
    <row r="177" spans="2:64" x14ac:dyDescent="0.2">
      <c r="B177" s="56" t="s">
        <v>167</v>
      </c>
      <c r="C177" s="56"/>
      <c r="D177" s="56"/>
      <c r="E177" s="56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X177" s="56" t="s">
        <v>167</v>
      </c>
      <c r="Y177" s="56"/>
      <c r="Z177" s="56"/>
      <c r="AA177" s="56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T177" s="56" t="s">
        <v>167</v>
      </c>
      <c r="AU177" s="56"/>
      <c r="AV177" s="56"/>
      <c r="AW177" s="56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</row>
    <row r="178" spans="2:64" x14ac:dyDescent="0.2">
      <c r="B178" s="57" t="s">
        <v>168</v>
      </c>
      <c r="C178" s="57"/>
      <c r="D178" s="57"/>
      <c r="E178" s="57"/>
      <c r="F178" s="20">
        <f>R168</f>
        <v>21.299999999999997</v>
      </c>
      <c r="G178" s="20">
        <f>(G180+F178)-G176</f>
        <v>18.199999999999996</v>
      </c>
      <c r="H178" s="20">
        <f>G178-H176</f>
        <v>15.099999999999996</v>
      </c>
      <c r="I178" s="20">
        <f t="shared" ref="I178:J178" si="108">H178-I176</f>
        <v>11.999999999999996</v>
      </c>
      <c r="J178" s="20">
        <f t="shared" si="108"/>
        <v>8.8999999999999968</v>
      </c>
      <c r="K178" s="20">
        <f>(K180+J178)-K176</f>
        <v>5.6999999999999966</v>
      </c>
      <c r="L178" s="20">
        <f t="shared" ref="L178" si="109">K178-L176</f>
        <v>2.4999999999999964</v>
      </c>
      <c r="M178" s="20">
        <f>(M180+L178)-M176</f>
        <v>19.299999999999997</v>
      </c>
      <c r="N178" s="20">
        <f>M178-N176</f>
        <v>16.099999999999998</v>
      </c>
      <c r="O178" s="20">
        <f>N178-O176</f>
        <v>12.899999999999999</v>
      </c>
      <c r="P178" s="20">
        <f>(P180+O178)-P176</f>
        <v>9.6999999999999993</v>
      </c>
      <c r="Q178" s="20">
        <f>(Q180+P178)-Q176</f>
        <v>6.4999999999999991</v>
      </c>
      <c r="R178" s="20">
        <f>Q178-R176</f>
        <v>3.2999999999999989</v>
      </c>
      <c r="S178" s="1">
        <f>SUM(G178:R178)</f>
        <v>130.19999999999996</v>
      </c>
      <c r="X178" s="57" t="s">
        <v>168</v>
      </c>
      <c r="Y178" s="57"/>
      <c r="Z178" s="57"/>
      <c r="AA178" s="57"/>
      <c r="AB178" s="20">
        <f>AN168</f>
        <v>6.3999999999999897</v>
      </c>
      <c r="AC178" s="20">
        <f>(AC180+AB178)-AC176</f>
        <v>2.4999999999999898</v>
      </c>
      <c r="AD178" s="20">
        <f>(AD180+AC178)-AD176</f>
        <v>20.599999999999991</v>
      </c>
      <c r="AE178" s="20">
        <f t="shared" ref="AE178:AF178" si="110">AD178-AE176</f>
        <v>16.699999999999992</v>
      </c>
      <c r="AF178" s="20">
        <f t="shared" si="110"/>
        <v>12.799999999999992</v>
      </c>
      <c r="AG178" s="20">
        <f>(AG180+AF178)-AG176</f>
        <v>8.8999999999999915</v>
      </c>
      <c r="AH178" s="20">
        <f t="shared" ref="AH178" si="111">AG178-AH176</f>
        <v>4.9999999999999911</v>
      </c>
      <c r="AI178" s="20">
        <f>(AI180+AH178)-AI176</f>
        <v>1.0999999999999912</v>
      </c>
      <c r="AJ178" s="20">
        <f>(AJ180+AI178)-AJ176</f>
        <v>19.199999999999992</v>
      </c>
      <c r="AK178" s="20">
        <f>AJ178-AK176</f>
        <v>15.299999999999992</v>
      </c>
      <c r="AL178" s="20">
        <f>(AL180+AK178)-AL176</f>
        <v>11.399999999999991</v>
      </c>
      <c r="AM178" s="20">
        <f>(AM180+AL178)-AM176</f>
        <v>7.4999999999999911</v>
      </c>
      <c r="AN178" s="20">
        <f>AM178-AN176</f>
        <v>3.5999999999999912</v>
      </c>
      <c r="AO178" s="1">
        <f>SUM(AC178:AN178)</f>
        <v>124.59999999999989</v>
      </c>
      <c r="AT178" s="57" t="s">
        <v>168</v>
      </c>
      <c r="AU178" s="57"/>
      <c r="AV178" s="57"/>
      <c r="AW178" s="57"/>
      <c r="AX178" s="20">
        <f>BJ168</f>
        <v>11.800000000000002</v>
      </c>
      <c r="AY178" s="20">
        <f>(AY180+AX178)-AY176</f>
        <v>7.0000000000000027</v>
      </c>
      <c r="AZ178" s="20">
        <f>(AZ180+AY178)-AZ176</f>
        <v>2.2000000000000028</v>
      </c>
      <c r="BA178" s="20">
        <f>(BA180+AZ178)-BA176</f>
        <v>22.400000000000002</v>
      </c>
      <c r="BB178" s="20">
        <f t="shared" ref="BB178" si="112">BA178-BB176</f>
        <v>17.600000000000001</v>
      </c>
      <c r="BC178" s="20">
        <f>(BC180+BB178)-BC176</f>
        <v>12.900000000000002</v>
      </c>
      <c r="BD178" s="20">
        <f t="shared" ref="BD178" si="113">BC178-BD176</f>
        <v>8.2000000000000028</v>
      </c>
      <c r="BE178" s="20">
        <f>(BE180+BD178)-BE176</f>
        <v>3.5000000000000027</v>
      </c>
      <c r="BF178" s="20">
        <f>(BF180+BE178)-BF176</f>
        <v>23.800000000000004</v>
      </c>
      <c r="BG178" s="20">
        <f>BF178-BG176</f>
        <v>19.200000000000003</v>
      </c>
      <c r="BH178" s="20">
        <f>(BH180+BG178)-BH176</f>
        <v>14.600000000000003</v>
      </c>
      <c r="BI178" s="20">
        <f>(BI180+BH178)-BI176</f>
        <v>10.000000000000004</v>
      </c>
      <c r="BJ178" s="20">
        <f>BI178-BJ176</f>
        <v>5.4000000000000039</v>
      </c>
      <c r="BK178" s="1">
        <f>SUM(AY178:BJ178)</f>
        <v>146.80000000000004</v>
      </c>
    </row>
    <row r="179" spans="2:64" x14ac:dyDescent="0.2">
      <c r="B179" s="56" t="s">
        <v>169</v>
      </c>
      <c r="C179" s="56"/>
      <c r="D179" s="56"/>
      <c r="E179" s="56"/>
      <c r="F179" s="3"/>
      <c r="G179" s="3"/>
      <c r="H179" s="3"/>
      <c r="I179" s="3"/>
      <c r="J179" s="3"/>
      <c r="K179" s="3"/>
      <c r="L179" s="20"/>
      <c r="M179" s="3">
        <f>(M176+$E$79)-(M177+L178)</f>
        <v>3.7000000000000037</v>
      </c>
      <c r="N179" s="3"/>
      <c r="O179" s="3"/>
      <c r="P179" s="3"/>
      <c r="Q179" s="3"/>
      <c r="R179" s="3"/>
      <c r="X179" s="56" t="s">
        <v>169</v>
      </c>
      <c r="Y179" s="56"/>
      <c r="Z179" s="56"/>
      <c r="AA179" s="56"/>
      <c r="AB179" s="3"/>
      <c r="AC179" s="3"/>
      <c r="AD179" s="3">
        <f>(AD176+$AA$155)-(AD177+AC178)</f>
        <v>1.9000000000000106</v>
      </c>
      <c r="AE179" s="3"/>
      <c r="AF179" s="3"/>
      <c r="AG179" s="3"/>
      <c r="AH179" s="20"/>
      <c r="AI179" s="3"/>
      <c r="AJ179" s="3">
        <f>(AJ176+$AA$155)-(AJ177+AI178)</f>
        <v>3.3000000000000091</v>
      </c>
      <c r="AK179" s="3"/>
      <c r="AL179" s="3"/>
      <c r="AM179" s="3"/>
      <c r="AN179" s="3"/>
      <c r="AT179" s="56" t="s">
        <v>169</v>
      </c>
      <c r="AU179" s="56"/>
      <c r="AV179" s="56"/>
      <c r="AW179" s="56"/>
      <c r="AX179" s="3"/>
      <c r="AY179" s="3"/>
      <c r="AZ179" s="3"/>
      <c r="BA179" s="3">
        <f>(BA176+$AW$155)-(BA177+AZ178)</f>
        <v>4.599999999999997</v>
      </c>
      <c r="BB179" s="3"/>
      <c r="BC179" s="3"/>
      <c r="BD179" s="20"/>
      <c r="BE179" s="3"/>
      <c r="BF179" s="3">
        <f>(BF176+$AW$155)-(BF177+BE178)</f>
        <v>3.1999999999999975</v>
      </c>
      <c r="BG179" s="3"/>
      <c r="BH179" s="3"/>
      <c r="BI179" s="3"/>
      <c r="BJ179" s="3"/>
    </row>
    <row r="180" spans="2:64" x14ac:dyDescent="0.2">
      <c r="B180" s="56" t="s">
        <v>170</v>
      </c>
      <c r="C180" s="56"/>
      <c r="D180" s="56"/>
      <c r="E180" s="56"/>
      <c r="F180" s="20"/>
      <c r="G180" s="20"/>
      <c r="H180" s="20"/>
      <c r="I180" s="20"/>
      <c r="J180" s="20"/>
      <c r="K180" s="20"/>
      <c r="L180" s="20"/>
      <c r="M180" s="20">
        <f>L181</f>
        <v>20</v>
      </c>
      <c r="N180" s="20"/>
      <c r="O180" s="20"/>
      <c r="P180" s="20"/>
      <c r="Q180" s="20"/>
      <c r="R180" s="20"/>
      <c r="X180" s="56" t="s">
        <v>170</v>
      </c>
      <c r="Y180" s="56"/>
      <c r="Z180" s="56"/>
      <c r="AA180" s="56"/>
      <c r="AB180" s="20"/>
      <c r="AC180" s="20"/>
      <c r="AD180" s="20">
        <f>AC181</f>
        <v>22</v>
      </c>
      <c r="AE180" s="20"/>
      <c r="AF180" s="20"/>
      <c r="AG180" s="20"/>
      <c r="AH180" s="20"/>
      <c r="AI180" s="20"/>
      <c r="AJ180" s="20">
        <f>AI181</f>
        <v>22</v>
      </c>
      <c r="AK180" s="20"/>
      <c r="AL180" s="20"/>
      <c r="AM180" s="20"/>
      <c r="AN180" s="20"/>
      <c r="AT180" s="56" t="s">
        <v>170</v>
      </c>
      <c r="AU180" s="56"/>
      <c r="AV180" s="56"/>
      <c r="AW180" s="56"/>
      <c r="AX180" s="20"/>
      <c r="AY180" s="20"/>
      <c r="AZ180" s="20"/>
      <c r="BA180" s="20">
        <f>AZ181</f>
        <v>25</v>
      </c>
      <c r="BB180" s="20"/>
      <c r="BC180" s="20"/>
      <c r="BD180" s="20"/>
      <c r="BE180" s="20"/>
      <c r="BF180" s="20">
        <f>BE181</f>
        <v>25</v>
      </c>
      <c r="BG180" s="20"/>
      <c r="BH180" s="20"/>
      <c r="BI180" s="20"/>
      <c r="BJ180" s="20"/>
    </row>
    <row r="181" spans="2:64" x14ac:dyDescent="0.2">
      <c r="B181" s="56" t="s">
        <v>171</v>
      </c>
      <c r="C181" s="56"/>
      <c r="D181" s="56"/>
      <c r="E181" s="56"/>
      <c r="F181" s="3"/>
      <c r="G181" s="3"/>
      <c r="H181" s="3"/>
      <c r="I181" s="3"/>
      <c r="J181" s="3"/>
      <c r="K181" s="3"/>
      <c r="L181" s="3">
        <f>K171</f>
        <v>20</v>
      </c>
      <c r="M181" s="3"/>
      <c r="N181" s="3"/>
      <c r="O181" s="3"/>
      <c r="P181" s="3"/>
      <c r="Q181" s="3"/>
      <c r="R181" s="3"/>
      <c r="X181" s="56" t="s">
        <v>171</v>
      </c>
      <c r="Y181" s="56"/>
      <c r="Z181" s="56"/>
      <c r="AA181" s="56"/>
      <c r="AB181" s="3"/>
      <c r="AC181" s="3">
        <f>AD171</f>
        <v>22</v>
      </c>
      <c r="AD181" s="3"/>
      <c r="AE181" s="3"/>
      <c r="AF181" s="3"/>
      <c r="AG181" s="3"/>
      <c r="AH181" s="3"/>
      <c r="AI181" s="3">
        <f>AC181</f>
        <v>22</v>
      </c>
      <c r="AJ181" s="3"/>
      <c r="AK181" s="3"/>
      <c r="AL181" s="3"/>
      <c r="AM181" s="3"/>
      <c r="AN181" s="3"/>
      <c r="AT181" s="56" t="s">
        <v>171</v>
      </c>
      <c r="AU181" s="56"/>
      <c r="AV181" s="56"/>
      <c r="AW181" s="56"/>
      <c r="AX181" s="3"/>
      <c r="AY181" s="3"/>
      <c r="AZ181" s="3">
        <f>BA171</f>
        <v>25</v>
      </c>
      <c r="BA181" s="3"/>
      <c r="BB181" s="3"/>
      <c r="BC181" s="3"/>
      <c r="BD181" s="3"/>
      <c r="BE181" s="3">
        <f>AZ181</f>
        <v>25</v>
      </c>
      <c r="BF181" s="3"/>
      <c r="BG181" s="3"/>
      <c r="BH181" s="3"/>
      <c r="BI181" s="3"/>
      <c r="BJ181" s="3"/>
    </row>
    <row r="182" spans="2:64" x14ac:dyDescent="0.2">
      <c r="B182" s="50"/>
      <c r="C182" s="50"/>
      <c r="D182" s="50"/>
      <c r="E182" s="50"/>
      <c r="F182" s="50" t="s">
        <v>158</v>
      </c>
      <c r="G182" s="50" t="s">
        <v>22</v>
      </c>
      <c r="H182" s="50"/>
      <c r="I182" s="50"/>
      <c r="J182" s="50"/>
      <c r="K182" s="50" t="s">
        <v>23</v>
      </c>
      <c r="L182" s="50"/>
      <c r="M182" s="50"/>
      <c r="N182" s="50"/>
      <c r="O182" s="50" t="s">
        <v>24</v>
      </c>
      <c r="P182" s="50"/>
      <c r="Q182" s="50"/>
      <c r="R182" s="50"/>
      <c r="X182" s="50"/>
      <c r="Y182" s="50"/>
      <c r="Z182" s="50"/>
      <c r="AA182" s="50"/>
      <c r="AB182" s="50" t="s">
        <v>158</v>
      </c>
      <c r="AC182" s="50" t="s">
        <v>22</v>
      </c>
      <c r="AD182" s="50"/>
      <c r="AE182" s="50"/>
      <c r="AF182" s="50"/>
      <c r="AG182" s="50" t="s">
        <v>23</v>
      </c>
      <c r="AH182" s="50"/>
      <c r="AI182" s="50"/>
      <c r="AJ182" s="50"/>
      <c r="AK182" s="50" t="s">
        <v>24</v>
      </c>
      <c r="AL182" s="50"/>
      <c r="AM182" s="50"/>
      <c r="AN182" s="50"/>
      <c r="AT182" s="50"/>
      <c r="AU182" s="50"/>
      <c r="AV182" s="50"/>
      <c r="AW182" s="50"/>
      <c r="AX182" s="50" t="s">
        <v>158</v>
      </c>
      <c r="AY182" s="50" t="s">
        <v>22</v>
      </c>
      <c r="AZ182" s="50"/>
      <c r="BA182" s="50"/>
      <c r="BB182" s="50"/>
      <c r="BC182" s="50" t="s">
        <v>23</v>
      </c>
      <c r="BD182" s="50"/>
      <c r="BE182" s="50"/>
      <c r="BF182" s="50"/>
      <c r="BG182" s="50" t="s">
        <v>24</v>
      </c>
      <c r="BH182" s="50"/>
      <c r="BI182" s="50"/>
      <c r="BJ182" s="50"/>
    </row>
    <row r="183" spans="2:64" x14ac:dyDescent="0.2">
      <c r="B183" s="54"/>
      <c r="C183" s="54"/>
      <c r="D183" s="54"/>
      <c r="E183" s="54"/>
      <c r="F183" s="54"/>
      <c r="G183" s="13">
        <v>37</v>
      </c>
      <c r="H183" s="13">
        <v>38</v>
      </c>
      <c r="I183" s="13">
        <v>39</v>
      </c>
      <c r="J183" s="13">
        <v>40</v>
      </c>
      <c r="K183" s="13">
        <v>41</v>
      </c>
      <c r="L183" s="13">
        <v>42</v>
      </c>
      <c r="M183" s="13">
        <v>43</v>
      </c>
      <c r="N183" s="13">
        <v>44</v>
      </c>
      <c r="O183" s="13">
        <v>45</v>
      </c>
      <c r="P183" s="13">
        <v>46</v>
      </c>
      <c r="Q183" s="13">
        <v>47</v>
      </c>
      <c r="R183" s="13">
        <v>48</v>
      </c>
      <c r="X183" s="54"/>
      <c r="Y183" s="54"/>
      <c r="Z183" s="54"/>
      <c r="AA183" s="54"/>
      <c r="AB183" s="54"/>
      <c r="AC183" s="13">
        <v>37</v>
      </c>
      <c r="AD183" s="13">
        <v>38</v>
      </c>
      <c r="AE183" s="13">
        <v>39</v>
      </c>
      <c r="AF183" s="13">
        <v>40</v>
      </c>
      <c r="AG183" s="13">
        <v>41</v>
      </c>
      <c r="AH183" s="13">
        <v>42</v>
      </c>
      <c r="AI183" s="13">
        <v>43</v>
      </c>
      <c r="AJ183" s="13">
        <v>44</v>
      </c>
      <c r="AK183" s="13">
        <v>45</v>
      </c>
      <c r="AL183" s="13">
        <v>46</v>
      </c>
      <c r="AM183" s="13">
        <v>47</v>
      </c>
      <c r="AN183" s="13">
        <v>48</v>
      </c>
      <c r="AT183" s="54"/>
      <c r="AU183" s="54"/>
      <c r="AV183" s="54"/>
      <c r="AW183" s="54"/>
      <c r="AX183" s="54"/>
      <c r="AY183" s="13">
        <v>37</v>
      </c>
      <c r="AZ183" s="13">
        <v>38</v>
      </c>
      <c r="BA183" s="13">
        <v>39</v>
      </c>
      <c r="BB183" s="13">
        <v>40</v>
      </c>
      <c r="BC183" s="13">
        <v>41</v>
      </c>
      <c r="BD183" s="13">
        <v>42</v>
      </c>
      <c r="BE183" s="13">
        <v>43</v>
      </c>
      <c r="BF183" s="13">
        <v>44</v>
      </c>
      <c r="BG183" s="13">
        <v>45</v>
      </c>
      <c r="BH183" s="13">
        <v>46</v>
      </c>
      <c r="BI183" s="13">
        <v>47</v>
      </c>
      <c r="BJ183" s="13">
        <v>48</v>
      </c>
    </row>
    <row r="184" spans="2:64" x14ac:dyDescent="0.2">
      <c r="B184" s="56" t="s">
        <v>166</v>
      </c>
      <c r="C184" s="56"/>
      <c r="D184" s="56"/>
      <c r="E184" s="56"/>
      <c r="F184" s="3"/>
      <c r="G184" s="3">
        <v>3.3</v>
      </c>
      <c r="H184" s="3">
        <v>3.3</v>
      </c>
      <c r="I184" s="3">
        <v>3.3</v>
      </c>
      <c r="J184" s="3">
        <v>3.3</v>
      </c>
      <c r="K184" s="60">
        <v>3.4</v>
      </c>
      <c r="L184" s="60">
        <v>3.4</v>
      </c>
      <c r="M184" s="60">
        <v>3.4</v>
      </c>
      <c r="N184" s="60">
        <v>3.4</v>
      </c>
      <c r="O184" s="60">
        <v>3.4</v>
      </c>
      <c r="P184" s="60">
        <v>3.4</v>
      </c>
      <c r="Q184" s="60">
        <v>3.4</v>
      </c>
      <c r="R184" s="60">
        <v>3.4</v>
      </c>
      <c r="X184" s="56" t="s">
        <v>166</v>
      </c>
      <c r="Y184" s="56"/>
      <c r="Z184" s="56"/>
      <c r="AA184" s="56"/>
      <c r="AB184" s="3"/>
      <c r="AC184" s="3">
        <v>3.9</v>
      </c>
      <c r="AD184" s="3">
        <v>3.9</v>
      </c>
      <c r="AE184" s="3">
        <v>3.9</v>
      </c>
      <c r="AF184" s="3">
        <v>3.9</v>
      </c>
      <c r="AG184" s="62">
        <v>4</v>
      </c>
      <c r="AH184" s="62">
        <v>4</v>
      </c>
      <c r="AI184" s="62">
        <v>4</v>
      </c>
      <c r="AJ184" s="62">
        <v>4</v>
      </c>
      <c r="AK184" s="62">
        <v>4</v>
      </c>
      <c r="AL184" s="62">
        <v>4</v>
      </c>
      <c r="AM184" s="62">
        <v>4</v>
      </c>
      <c r="AN184" s="62">
        <v>4</v>
      </c>
      <c r="AT184" s="56" t="s">
        <v>166</v>
      </c>
      <c r="AU184" s="56"/>
      <c r="AV184" s="56"/>
      <c r="AW184" s="56"/>
      <c r="AX184" s="3"/>
      <c r="AY184" s="3">
        <v>4.5</v>
      </c>
      <c r="AZ184" s="3">
        <v>4.5</v>
      </c>
      <c r="BA184" s="3">
        <v>4.5</v>
      </c>
      <c r="BB184" s="3">
        <v>4.5</v>
      </c>
      <c r="BC184" s="3">
        <v>4.5</v>
      </c>
      <c r="BD184" s="3">
        <v>4.5</v>
      </c>
      <c r="BE184" s="3">
        <v>4.5</v>
      </c>
      <c r="BF184" s="3">
        <v>4.5</v>
      </c>
      <c r="BG184" s="63">
        <v>4.4000000000000004</v>
      </c>
      <c r="BH184" s="63">
        <v>4.4000000000000004</v>
      </c>
      <c r="BI184" s="63">
        <v>4.4000000000000004</v>
      </c>
      <c r="BJ184" s="63">
        <v>4.4000000000000004</v>
      </c>
    </row>
    <row r="185" spans="2:64" x14ac:dyDescent="0.2">
      <c r="B185" s="56" t="s">
        <v>167</v>
      </c>
      <c r="C185" s="56"/>
      <c r="D185" s="56"/>
      <c r="E185" s="56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X185" s="56" t="s">
        <v>167</v>
      </c>
      <c r="Y185" s="56"/>
      <c r="Z185" s="56"/>
      <c r="AA185" s="56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T185" s="56" t="s">
        <v>167</v>
      </c>
      <c r="AU185" s="56"/>
      <c r="AV185" s="56"/>
      <c r="AW185" s="56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</row>
    <row r="186" spans="2:64" x14ac:dyDescent="0.2">
      <c r="B186" s="57" t="s">
        <v>168</v>
      </c>
      <c r="C186" s="57"/>
      <c r="D186" s="57"/>
      <c r="E186" s="57"/>
      <c r="F186" s="3">
        <f>R178</f>
        <v>3.2999999999999989</v>
      </c>
      <c r="G186" s="20">
        <f>(G188+F186)-G184</f>
        <v>19.999999999999996</v>
      </c>
      <c r="H186" s="3">
        <f t="shared" ref="H186" si="114">G186-H184</f>
        <v>16.699999999999996</v>
      </c>
      <c r="I186" s="20">
        <f>(I188+H186)-I184</f>
        <v>13.399999999999995</v>
      </c>
      <c r="J186" s="20">
        <f>(J188+I186)-J184</f>
        <v>10.099999999999994</v>
      </c>
      <c r="K186" s="3">
        <f t="shared" ref="K186:N186" si="115">J186-K184</f>
        <v>6.699999999999994</v>
      </c>
      <c r="L186" s="3">
        <f t="shared" si="115"/>
        <v>3.299999999999994</v>
      </c>
      <c r="M186" s="20">
        <f>(M188+L186)-M184</f>
        <v>19.899999999999995</v>
      </c>
      <c r="N186" s="3">
        <f t="shared" si="115"/>
        <v>16.499999999999996</v>
      </c>
      <c r="O186" s="20">
        <f>(O188+N186)-O184</f>
        <v>13.099999999999996</v>
      </c>
      <c r="P186" s="3">
        <f t="shared" ref="P186:Q186" si="116">O186-P184</f>
        <v>9.6999999999999957</v>
      </c>
      <c r="Q186" s="20">
        <f t="shared" si="116"/>
        <v>6.2999999999999954</v>
      </c>
      <c r="R186" s="20">
        <f>(R188+Q186)-R184</f>
        <v>2.8999999999999955</v>
      </c>
      <c r="S186" s="1">
        <f>SUM(G186:R186)</f>
        <v>138.59999999999994</v>
      </c>
      <c r="X186" s="57" t="s">
        <v>168</v>
      </c>
      <c r="Y186" s="57"/>
      <c r="Z186" s="57"/>
      <c r="AA186" s="57"/>
      <c r="AB186" s="3">
        <f>AN178</f>
        <v>3.5999999999999912</v>
      </c>
      <c r="AC186" s="20">
        <f>(AC188+AB186)-AC184</f>
        <v>21.699999999999992</v>
      </c>
      <c r="AD186" s="3">
        <f t="shared" ref="AD186" si="117">AC186-AD184</f>
        <v>17.799999999999994</v>
      </c>
      <c r="AE186" s="20">
        <f>(AE188+AD186)-AE184</f>
        <v>13.899999999999993</v>
      </c>
      <c r="AF186" s="20">
        <f>(AF188+AE186)-AF184</f>
        <v>9.9999999999999929</v>
      </c>
      <c r="AG186" s="3">
        <f t="shared" ref="AG186:AH186" si="118">AF186-AG184</f>
        <v>5.9999999999999929</v>
      </c>
      <c r="AH186" s="3">
        <f t="shared" si="118"/>
        <v>1.9999999999999929</v>
      </c>
      <c r="AI186" s="20">
        <f>(AI188+AH186)-AI184</f>
        <v>19.999999999999993</v>
      </c>
      <c r="AJ186" s="3">
        <f t="shared" ref="AJ186" si="119">AI186-AJ184</f>
        <v>15.999999999999993</v>
      </c>
      <c r="AK186" s="20">
        <f>(AK188+AJ186)-AK184</f>
        <v>11.999999999999993</v>
      </c>
      <c r="AL186" s="3">
        <f t="shared" ref="AL186:AM186" si="120">AK186-AL184</f>
        <v>7.9999999999999929</v>
      </c>
      <c r="AM186" s="20">
        <f t="shared" si="120"/>
        <v>3.9999999999999929</v>
      </c>
      <c r="AN186" s="20">
        <f>(AN188+AM186)-AN184</f>
        <v>21.999999999999993</v>
      </c>
      <c r="AO186" s="1">
        <f>SUM(AC186:AN186)</f>
        <v>153.39999999999995</v>
      </c>
      <c r="AT186" s="57" t="s">
        <v>168</v>
      </c>
      <c r="AU186" s="57"/>
      <c r="AV186" s="57"/>
      <c r="AW186" s="57"/>
      <c r="AX186" s="3">
        <f>BJ178</f>
        <v>5.4000000000000039</v>
      </c>
      <c r="AY186" s="20">
        <f>(AY188+AX186)-AY184</f>
        <v>25.900000000000006</v>
      </c>
      <c r="AZ186" s="3">
        <f t="shared" ref="AZ186" si="121">AY186-AZ184</f>
        <v>21.400000000000006</v>
      </c>
      <c r="BA186" s="20">
        <f>(BA188+AZ186)-BA184</f>
        <v>16.900000000000006</v>
      </c>
      <c r="BB186" s="20">
        <f>(BB188+BA186)-BB184</f>
        <v>12.400000000000006</v>
      </c>
      <c r="BC186" s="3">
        <f t="shared" ref="BC186:BD186" si="122">BB186-BC184</f>
        <v>7.9000000000000057</v>
      </c>
      <c r="BD186" s="3">
        <f t="shared" si="122"/>
        <v>3.4000000000000057</v>
      </c>
      <c r="BE186" s="20">
        <f>(BE188+BD186)-BE184</f>
        <v>23.900000000000006</v>
      </c>
      <c r="BF186" s="3">
        <f t="shared" ref="BF186" si="123">BE186-BF184</f>
        <v>19.400000000000006</v>
      </c>
      <c r="BG186" s="20">
        <f>(BG188+BF186)-BG184</f>
        <v>15.000000000000005</v>
      </c>
      <c r="BH186" s="3">
        <f t="shared" ref="BH186:BI186" si="124">BG186-BH184</f>
        <v>10.600000000000005</v>
      </c>
      <c r="BI186" s="20">
        <f t="shared" si="124"/>
        <v>6.2000000000000046</v>
      </c>
      <c r="BJ186" s="20">
        <f>(BJ188+BI186)-BJ184</f>
        <v>26.800000000000004</v>
      </c>
      <c r="BK186" s="1">
        <f>SUM(AY186:BJ186)</f>
        <v>189.80000000000007</v>
      </c>
    </row>
    <row r="187" spans="2:64" x14ac:dyDescent="0.2">
      <c r="B187" s="56" t="s">
        <v>169</v>
      </c>
      <c r="C187" s="56"/>
      <c r="D187" s="56"/>
      <c r="E187" s="56"/>
      <c r="F187" s="20"/>
      <c r="G187" s="3">
        <f>(G184+$E$79)-(G185+F186)</f>
        <v>3.0000000000000009</v>
      </c>
      <c r="H187" s="20"/>
      <c r="I187" s="3"/>
      <c r="J187" s="3"/>
      <c r="K187" s="20"/>
      <c r="L187" s="20"/>
      <c r="M187" s="3">
        <f>(M184+$E$79)-(M185+L186)</f>
        <v>3.1000000000000063</v>
      </c>
      <c r="N187" s="20"/>
      <c r="O187" s="3"/>
      <c r="P187" s="20"/>
      <c r="Q187" s="3"/>
      <c r="R187" s="3"/>
      <c r="S187" s="1">
        <f>SUM(S160:S186)</f>
        <v>547.19999999999982</v>
      </c>
      <c r="X187" s="56" t="s">
        <v>169</v>
      </c>
      <c r="Y187" s="56"/>
      <c r="Z187" s="56"/>
      <c r="AA187" s="56"/>
      <c r="AB187" s="20"/>
      <c r="AC187" s="3">
        <f>(AC184+$AA$155)-(AC185+AB186)</f>
        <v>0.80000000000000915</v>
      </c>
      <c r="AD187" s="20"/>
      <c r="AE187" s="3"/>
      <c r="AF187" s="3"/>
      <c r="AG187" s="20"/>
      <c r="AH187" s="20"/>
      <c r="AI187" s="3">
        <f>(AI184+$E$79)-(AI185+AH186)</f>
        <v>5.0000000000000071</v>
      </c>
      <c r="AJ187" s="20"/>
      <c r="AK187" s="3"/>
      <c r="AL187" s="20"/>
      <c r="AM187" s="3"/>
      <c r="AN187" s="3">
        <f>(AN184+$E$79)-(AN185+AM186)</f>
        <v>3.0000000000000071</v>
      </c>
      <c r="AO187" s="1">
        <f>SUM(AO160:AO186)</f>
        <v>542.99999999999966</v>
      </c>
      <c r="AT187" s="56" t="s">
        <v>169</v>
      </c>
      <c r="AU187" s="56"/>
      <c r="AV187" s="56"/>
      <c r="AW187" s="56"/>
      <c r="AX187" s="20"/>
      <c r="AY187" s="3">
        <f>(AY184+$AW$155)-(AY185+AX186)</f>
        <v>1.0999999999999961</v>
      </c>
      <c r="AZ187" s="20"/>
      <c r="BA187" s="3"/>
      <c r="BB187" s="3"/>
      <c r="BC187" s="20"/>
      <c r="BD187" s="20"/>
      <c r="BE187" s="3">
        <f>(BE184+$AW$155)-(BE185+BD186)</f>
        <v>3.0999999999999943</v>
      </c>
      <c r="BF187" s="20"/>
      <c r="BG187" s="3"/>
      <c r="BH187" s="20"/>
      <c r="BI187" s="3"/>
      <c r="BJ187" s="3">
        <f>(BJ184+$AW$155)-(BJ185+BI186)</f>
        <v>0.19999999999999574</v>
      </c>
      <c r="BK187" s="1">
        <f>SUM(BK160:BK186)</f>
        <v>687.6</v>
      </c>
    </row>
    <row r="188" spans="2:64" x14ac:dyDescent="0.2">
      <c r="B188" s="56" t="s">
        <v>170</v>
      </c>
      <c r="C188" s="56"/>
      <c r="D188" s="56"/>
      <c r="E188" s="56"/>
      <c r="F188" s="20"/>
      <c r="G188" s="20">
        <f>F189</f>
        <v>20</v>
      </c>
      <c r="H188" s="20"/>
      <c r="I188" s="20"/>
      <c r="J188" s="20"/>
      <c r="K188" s="20"/>
      <c r="L188" s="20"/>
      <c r="M188" s="20">
        <f>L189</f>
        <v>20</v>
      </c>
      <c r="N188" s="20"/>
      <c r="O188" s="20"/>
      <c r="P188" s="20"/>
      <c r="Q188" s="20"/>
      <c r="R188" s="20"/>
      <c r="S188" s="34">
        <f>S187*9240</f>
        <v>5056127.9999999981</v>
      </c>
      <c r="T188" s="1" t="s">
        <v>172</v>
      </c>
      <c r="X188" s="56" t="s">
        <v>170</v>
      </c>
      <c r="Y188" s="56"/>
      <c r="Z188" s="56"/>
      <c r="AA188" s="56"/>
      <c r="AB188" s="20"/>
      <c r="AC188" s="20">
        <f>AB189</f>
        <v>22</v>
      </c>
      <c r="AD188" s="20"/>
      <c r="AE188" s="20"/>
      <c r="AF188" s="20"/>
      <c r="AG188" s="20"/>
      <c r="AH188" s="20"/>
      <c r="AI188" s="20">
        <f>AH189</f>
        <v>22</v>
      </c>
      <c r="AJ188" s="20"/>
      <c r="AK188" s="20"/>
      <c r="AL188" s="20"/>
      <c r="AM188" s="20"/>
      <c r="AN188" s="20">
        <f>AM189</f>
        <v>22</v>
      </c>
      <c r="AO188" s="34">
        <f>AO187*9240</f>
        <v>5017319.9999999972</v>
      </c>
      <c r="AP188" s="1" t="s">
        <v>172</v>
      </c>
      <c r="AT188" s="56" t="s">
        <v>170</v>
      </c>
      <c r="AU188" s="56"/>
      <c r="AV188" s="56"/>
      <c r="AW188" s="56"/>
      <c r="AX188" s="20"/>
      <c r="AY188" s="20">
        <f>AX189</f>
        <v>25</v>
      </c>
      <c r="AZ188" s="20"/>
      <c r="BA188" s="20"/>
      <c r="BB188" s="20"/>
      <c r="BC188" s="20"/>
      <c r="BD188" s="20"/>
      <c r="BE188" s="20">
        <f>BD189</f>
        <v>25</v>
      </c>
      <c r="BF188" s="20"/>
      <c r="BG188" s="20"/>
      <c r="BH188" s="20"/>
      <c r="BI188" s="20"/>
      <c r="BJ188" s="20">
        <f>BI189</f>
        <v>25</v>
      </c>
      <c r="BK188" s="34">
        <f>BK187*9240</f>
        <v>6353424</v>
      </c>
      <c r="BL188" s="1" t="s">
        <v>172</v>
      </c>
    </row>
    <row r="189" spans="2:64" x14ac:dyDescent="0.2">
      <c r="B189" s="56" t="s">
        <v>171</v>
      </c>
      <c r="C189" s="56"/>
      <c r="D189" s="56"/>
      <c r="E189" s="56"/>
      <c r="F189" s="13">
        <f>L181</f>
        <v>20</v>
      </c>
      <c r="G189" s="13"/>
      <c r="H189" s="13"/>
      <c r="I189" s="13"/>
      <c r="J189" s="13"/>
      <c r="K189" s="13"/>
      <c r="L189" s="13">
        <f>F189</f>
        <v>20</v>
      </c>
      <c r="M189" s="13"/>
      <c r="N189" s="13"/>
      <c r="O189" s="13"/>
      <c r="P189" s="13"/>
      <c r="Q189" s="13"/>
      <c r="R189" s="13"/>
      <c r="S189" s="34">
        <f>7*150000</f>
        <v>1050000</v>
      </c>
      <c r="T189" s="1" t="s">
        <v>173</v>
      </c>
      <c r="X189" s="56" t="s">
        <v>171</v>
      </c>
      <c r="Y189" s="56"/>
      <c r="Z189" s="56"/>
      <c r="AA189" s="56"/>
      <c r="AB189" s="13">
        <f>AC181</f>
        <v>22</v>
      </c>
      <c r="AC189" s="13"/>
      <c r="AD189" s="13"/>
      <c r="AE189" s="13"/>
      <c r="AF189" s="13"/>
      <c r="AG189" s="13"/>
      <c r="AH189" s="13">
        <f>AB189</f>
        <v>22</v>
      </c>
      <c r="AI189" s="13"/>
      <c r="AJ189" s="13"/>
      <c r="AK189" s="13"/>
      <c r="AL189" s="13"/>
      <c r="AM189" s="13">
        <f>AH189</f>
        <v>22</v>
      </c>
      <c r="AN189" s="13"/>
      <c r="AO189" s="34">
        <f>9*150000</f>
        <v>1350000</v>
      </c>
      <c r="AP189" s="1" t="s">
        <v>173</v>
      </c>
      <c r="AT189" s="56" t="s">
        <v>171</v>
      </c>
      <c r="AU189" s="56"/>
      <c r="AV189" s="56"/>
      <c r="AW189" s="56"/>
      <c r="AX189" s="13">
        <f>AZ181</f>
        <v>25</v>
      </c>
      <c r="AY189" s="13"/>
      <c r="AZ189" s="13"/>
      <c r="BA189" s="13"/>
      <c r="BB189" s="13"/>
      <c r="BC189" s="13"/>
      <c r="BD189" s="13">
        <f>AX189</f>
        <v>25</v>
      </c>
      <c r="BE189" s="13"/>
      <c r="BF189" s="13"/>
      <c r="BG189" s="13"/>
      <c r="BH189" s="13"/>
      <c r="BI189" s="13">
        <f>BD189</f>
        <v>25</v>
      </c>
      <c r="BJ189" s="13"/>
      <c r="BK189" s="34">
        <f>10*150000</f>
        <v>1500000</v>
      </c>
      <c r="BL189" s="1" t="s">
        <v>173</v>
      </c>
    </row>
    <row r="193" spans="2:63" x14ac:dyDescent="0.2">
      <c r="B193" s="51" t="s">
        <v>186</v>
      </c>
      <c r="C193" s="50" t="s">
        <v>160</v>
      </c>
      <c r="D193" s="50"/>
      <c r="E193" s="51">
        <v>0.3</v>
      </c>
      <c r="F193" s="50" t="s">
        <v>158</v>
      </c>
      <c r="G193" s="50" t="s">
        <v>2</v>
      </c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X193" s="51" t="s">
        <v>187</v>
      </c>
      <c r="Y193" s="50" t="s">
        <v>160</v>
      </c>
      <c r="Z193" s="50"/>
      <c r="AA193" s="51">
        <v>2</v>
      </c>
      <c r="AB193" s="50" t="s">
        <v>158</v>
      </c>
      <c r="AC193" s="50" t="s">
        <v>2</v>
      </c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T193" s="51" t="s">
        <v>188</v>
      </c>
      <c r="AU193" s="50" t="s">
        <v>160</v>
      </c>
      <c r="AV193" s="50"/>
      <c r="AW193" s="51">
        <v>0.2</v>
      </c>
      <c r="AX193" s="50" t="s">
        <v>158</v>
      </c>
      <c r="AY193" s="50" t="s">
        <v>2</v>
      </c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</row>
    <row r="194" spans="2:63" x14ac:dyDescent="0.2">
      <c r="B194" s="53" t="s">
        <v>164</v>
      </c>
      <c r="C194" s="52">
        <v>19</v>
      </c>
      <c r="D194" s="53" t="s">
        <v>165</v>
      </c>
      <c r="E194" s="52">
        <v>1</v>
      </c>
      <c r="F194" s="52"/>
      <c r="G194" s="52" t="s">
        <v>11</v>
      </c>
      <c r="H194" s="52"/>
      <c r="I194" s="52"/>
      <c r="J194" s="52"/>
      <c r="K194" s="52" t="s">
        <v>14</v>
      </c>
      <c r="L194" s="52"/>
      <c r="M194" s="52"/>
      <c r="N194" s="52"/>
      <c r="O194" s="52" t="s">
        <v>15</v>
      </c>
      <c r="P194" s="52"/>
      <c r="Q194" s="52"/>
      <c r="R194" s="52"/>
      <c r="X194" s="53" t="s">
        <v>164</v>
      </c>
      <c r="Y194" s="52">
        <v>23</v>
      </c>
      <c r="Z194" s="53" t="s">
        <v>165</v>
      </c>
      <c r="AA194" s="52">
        <v>1</v>
      </c>
      <c r="AB194" s="52"/>
      <c r="AC194" s="52" t="s">
        <v>11</v>
      </c>
      <c r="AD194" s="52"/>
      <c r="AE194" s="52"/>
      <c r="AF194" s="52"/>
      <c r="AG194" s="52" t="s">
        <v>14</v>
      </c>
      <c r="AH194" s="52"/>
      <c r="AI194" s="52"/>
      <c r="AJ194" s="52"/>
      <c r="AK194" s="52" t="s">
        <v>15</v>
      </c>
      <c r="AL194" s="52"/>
      <c r="AM194" s="52"/>
      <c r="AN194" s="52"/>
      <c r="AT194" s="53" t="s">
        <v>164</v>
      </c>
      <c r="AU194" s="52">
        <v>25</v>
      </c>
      <c r="AV194" s="53" t="s">
        <v>165</v>
      </c>
      <c r="AW194" s="52">
        <v>1</v>
      </c>
      <c r="AX194" s="52"/>
      <c r="AY194" s="52" t="s">
        <v>11</v>
      </c>
      <c r="AZ194" s="52"/>
      <c r="BA194" s="52"/>
      <c r="BB194" s="52"/>
      <c r="BC194" s="52" t="s">
        <v>14</v>
      </c>
      <c r="BD194" s="52"/>
      <c r="BE194" s="52"/>
      <c r="BF194" s="52"/>
      <c r="BG194" s="52" t="s">
        <v>15</v>
      </c>
      <c r="BH194" s="52"/>
      <c r="BI194" s="52"/>
      <c r="BJ194" s="52"/>
    </row>
    <row r="195" spans="2:63" x14ac:dyDescent="0.2">
      <c r="B195" s="55"/>
      <c r="C195" s="54"/>
      <c r="D195" s="55"/>
      <c r="E195" s="54"/>
      <c r="F195" s="54"/>
      <c r="G195" s="13">
        <v>1</v>
      </c>
      <c r="H195" s="13">
        <v>2</v>
      </c>
      <c r="I195" s="13">
        <v>3</v>
      </c>
      <c r="J195" s="13">
        <v>4</v>
      </c>
      <c r="K195" s="13">
        <v>5</v>
      </c>
      <c r="L195" s="13">
        <v>6</v>
      </c>
      <c r="M195" s="13">
        <v>7</v>
      </c>
      <c r="N195" s="13">
        <v>8</v>
      </c>
      <c r="O195" s="13">
        <v>9</v>
      </c>
      <c r="P195" s="13">
        <v>10</v>
      </c>
      <c r="Q195" s="13">
        <v>11</v>
      </c>
      <c r="R195" s="13">
        <v>12</v>
      </c>
      <c r="X195" s="55"/>
      <c r="Y195" s="54"/>
      <c r="Z195" s="55"/>
      <c r="AA195" s="54"/>
      <c r="AB195" s="54"/>
      <c r="AC195" s="13">
        <v>1</v>
      </c>
      <c r="AD195" s="13">
        <v>2</v>
      </c>
      <c r="AE195" s="13">
        <v>3</v>
      </c>
      <c r="AF195" s="13">
        <v>4</v>
      </c>
      <c r="AG195" s="13">
        <v>5</v>
      </c>
      <c r="AH195" s="13">
        <v>6</v>
      </c>
      <c r="AI195" s="13">
        <v>7</v>
      </c>
      <c r="AJ195" s="13">
        <v>8</v>
      </c>
      <c r="AK195" s="13">
        <v>9</v>
      </c>
      <c r="AL195" s="13">
        <v>10</v>
      </c>
      <c r="AM195" s="13">
        <v>11</v>
      </c>
      <c r="AN195" s="13">
        <v>12</v>
      </c>
      <c r="AT195" s="55"/>
      <c r="AU195" s="54"/>
      <c r="AV195" s="55"/>
      <c r="AW195" s="54"/>
      <c r="AX195" s="54"/>
      <c r="AY195" s="13">
        <v>1</v>
      </c>
      <c r="AZ195" s="13">
        <v>2</v>
      </c>
      <c r="BA195" s="13">
        <v>3</v>
      </c>
      <c r="BB195" s="13">
        <v>4</v>
      </c>
      <c r="BC195" s="13">
        <v>5</v>
      </c>
      <c r="BD195" s="13">
        <v>6</v>
      </c>
      <c r="BE195" s="13">
        <v>7</v>
      </c>
      <c r="BF195" s="13">
        <v>8</v>
      </c>
      <c r="BG195" s="13">
        <v>9</v>
      </c>
      <c r="BH195" s="13">
        <v>10</v>
      </c>
      <c r="BI195" s="13">
        <v>11</v>
      </c>
      <c r="BJ195" s="13">
        <v>12</v>
      </c>
    </row>
    <row r="196" spans="2:63" x14ac:dyDescent="0.2">
      <c r="B196" s="56" t="s">
        <v>166</v>
      </c>
      <c r="C196" s="56"/>
      <c r="D196" s="56"/>
      <c r="E196" s="56"/>
      <c r="F196" s="20"/>
      <c r="G196" s="20">
        <v>2.7</v>
      </c>
      <c r="H196" s="20">
        <v>2.7</v>
      </c>
      <c r="I196" s="20">
        <v>2.7</v>
      </c>
      <c r="J196" s="20">
        <v>2.7</v>
      </c>
      <c r="K196" s="20">
        <v>2.7</v>
      </c>
      <c r="L196" s="20">
        <v>2.7</v>
      </c>
      <c r="M196" s="20">
        <v>2.7</v>
      </c>
      <c r="N196" s="20">
        <v>2.7</v>
      </c>
      <c r="O196" s="20">
        <v>2.7</v>
      </c>
      <c r="P196" s="20">
        <v>2.7</v>
      </c>
      <c r="Q196" s="20">
        <v>2.7</v>
      </c>
      <c r="R196" s="20">
        <v>2.7</v>
      </c>
      <c r="X196" s="56" t="s">
        <v>166</v>
      </c>
      <c r="Y196" s="56"/>
      <c r="Z196" s="56"/>
      <c r="AA196" s="56"/>
      <c r="AB196" s="20"/>
      <c r="AC196" s="20">
        <v>3.5</v>
      </c>
      <c r="AD196" s="20">
        <v>3.5</v>
      </c>
      <c r="AE196" s="20">
        <v>3.5</v>
      </c>
      <c r="AF196" s="20">
        <v>3.5</v>
      </c>
      <c r="AG196" s="20">
        <v>3.6</v>
      </c>
      <c r="AH196" s="20">
        <v>3.6</v>
      </c>
      <c r="AI196" s="20">
        <v>3.6</v>
      </c>
      <c r="AJ196" s="20">
        <v>3.6</v>
      </c>
      <c r="AK196" s="20">
        <v>3.7</v>
      </c>
      <c r="AL196" s="20">
        <v>3.7</v>
      </c>
      <c r="AM196" s="20">
        <v>3.7</v>
      </c>
      <c r="AN196" s="20">
        <v>3.7</v>
      </c>
      <c r="AT196" s="56" t="s">
        <v>166</v>
      </c>
      <c r="AU196" s="56"/>
      <c r="AV196" s="56"/>
      <c r="AW196" s="56"/>
      <c r="AX196" s="20"/>
      <c r="AY196" s="20">
        <v>4.8</v>
      </c>
      <c r="AZ196" s="20">
        <v>4.8</v>
      </c>
      <c r="BA196" s="20">
        <v>4.8</v>
      </c>
      <c r="BB196" s="20">
        <v>4.8</v>
      </c>
      <c r="BC196" s="20">
        <v>4.8</v>
      </c>
      <c r="BD196" s="20">
        <v>4.8</v>
      </c>
      <c r="BE196" s="20">
        <v>4.8</v>
      </c>
      <c r="BF196" s="20">
        <v>4.8</v>
      </c>
      <c r="BG196" s="20">
        <v>4.8</v>
      </c>
      <c r="BH196" s="20">
        <v>4.8</v>
      </c>
      <c r="BI196" s="20">
        <v>4.8</v>
      </c>
      <c r="BJ196" s="20">
        <v>4.8</v>
      </c>
    </row>
    <row r="197" spans="2:63" x14ac:dyDescent="0.2">
      <c r="B197" s="56" t="s">
        <v>167</v>
      </c>
      <c r="C197" s="56"/>
      <c r="D197" s="56"/>
      <c r="E197" s="56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X197" s="56" t="s">
        <v>167</v>
      </c>
      <c r="Y197" s="56"/>
      <c r="Z197" s="56"/>
      <c r="AA197" s="56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T197" s="56" t="s">
        <v>167</v>
      </c>
      <c r="AU197" s="56"/>
      <c r="AV197" s="56"/>
      <c r="AW197" s="56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</row>
    <row r="198" spans="2:63" x14ac:dyDescent="0.2">
      <c r="B198" s="57" t="s">
        <v>168</v>
      </c>
      <c r="C198" s="57"/>
      <c r="D198" s="57"/>
      <c r="E198" s="57"/>
      <c r="F198" s="20">
        <v>10</v>
      </c>
      <c r="G198" s="20">
        <f>F198-G196</f>
        <v>7.3</v>
      </c>
      <c r="H198" s="20">
        <f t="shared" ref="H198:I198" si="125">G198-H196</f>
        <v>4.5999999999999996</v>
      </c>
      <c r="I198" s="20">
        <f t="shared" si="125"/>
        <v>1.8999999999999995</v>
      </c>
      <c r="J198" s="20">
        <f>(J200+I198)-J196</f>
        <v>18.2</v>
      </c>
      <c r="K198" s="20">
        <f>J198-K196</f>
        <v>15.5</v>
      </c>
      <c r="L198" s="20">
        <f>(L200+K198)-L196</f>
        <v>12.8</v>
      </c>
      <c r="M198" s="20">
        <f>L198-M196</f>
        <v>10.100000000000001</v>
      </c>
      <c r="N198" s="20">
        <f>M198-N196</f>
        <v>7.4000000000000012</v>
      </c>
      <c r="O198" s="20">
        <f t="shared" ref="O198:P198" si="126">N198-O196</f>
        <v>4.7000000000000011</v>
      </c>
      <c r="P198" s="20">
        <f t="shared" si="126"/>
        <v>2.0000000000000009</v>
      </c>
      <c r="Q198" s="20">
        <f>(Q200+P198)-Q196</f>
        <v>18.3</v>
      </c>
      <c r="R198" s="20">
        <f>(R200+Q198)-R196</f>
        <v>15.600000000000001</v>
      </c>
      <c r="S198" s="1">
        <f>SUM(G198:R198)</f>
        <v>118.4</v>
      </c>
      <c r="X198" s="57" t="s">
        <v>168</v>
      </c>
      <c r="Y198" s="57"/>
      <c r="Z198" s="57"/>
      <c r="AA198" s="57"/>
      <c r="AB198" s="20">
        <v>10</v>
      </c>
      <c r="AC198" s="20">
        <f>AB198-AC196</f>
        <v>6.5</v>
      </c>
      <c r="AD198" s="20">
        <f t="shared" ref="AD198" si="127">AC198-AD196</f>
        <v>3</v>
      </c>
      <c r="AE198" s="20">
        <f>(AE200+AD198)-AE196</f>
        <v>22.5</v>
      </c>
      <c r="AF198" s="20">
        <f>(AF200+AE198)-AF196</f>
        <v>19</v>
      </c>
      <c r="AG198" s="20">
        <f>AF198-AG196</f>
        <v>15.4</v>
      </c>
      <c r="AH198" s="20">
        <f>(AH200+AG198)-AH196</f>
        <v>11.8</v>
      </c>
      <c r="AI198" s="20">
        <f>AH198-AI196</f>
        <v>8.2000000000000011</v>
      </c>
      <c r="AJ198" s="20">
        <f>AI198-AJ196</f>
        <v>4.6000000000000014</v>
      </c>
      <c r="AK198" s="20">
        <f>(AK200+AJ198)-AK196</f>
        <v>23.900000000000002</v>
      </c>
      <c r="AL198" s="20">
        <f t="shared" ref="AL198" si="128">AK198-AL196</f>
        <v>20.200000000000003</v>
      </c>
      <c r="AM198" s="20">
        <f>(AM200+AL198)-AM196</f>
        <v>16.500000000000004</v>
      </c>
      <c r="AN198" s="20">
        <f>(AN200+AM198)-AN196</f>
        <v>12.800000000000004</v>
      </c>
      <c r="AO198" s="1">
        <f>SUM(AC198:AN198)</f>
        <v>164.40000000000003</v>
      </c>
      <c r="AT198" s="57" t="s">
        <v>168</v>
      </c>
      <c r="AU198" s="57"/>
      <c r="AV198" s="57"/>
      <c r="AW198" s="57"/>
      <c r="AX198" s="20">
        <v>10</v>
      </c>
      <c r="AY198" s="20">
        <f>AX198-AY196</f>
        <v>5.2</v>
      </c>
      <c r="AZ198" s="20">
        <f t="shared" ref="AZ198" si="129">AY198-AZ196</f>
        <v>0.40000000000000036</v>
      </c>
      <c r="BA198" s="20">
        <f>(BA200+AZ198)-BA196</f>
        <v>20.599999999999998</v>
      </c>
      <c r="BB198" s="20">
        <f>(BB200+BA198)-BB196</f>
        <v>15.799999999999997</v>
      </c>
      <c r="BC198" s="20">
        <f>BB198-BC196</f>
        <v>10.999999999999996</v>
      </c>
      <c r="BD198" s="20">
        <f>(BD200+BC198)-BD196</f>
        <v>6.1999999999999966</v>
      </c>
      <c r="BE198" s="20">
        <f>BD198-BE196</f>
        <v>1.3999999999999968</v>
      </c>
      <c r="BF198" s="20">
        <f>(BF200+BE198)-BF196</f>
        <v>21.599999999999998</v>
      </c>
      <c r="BG198" s="20">
        <f>(BG200+BF198)-BG196</f>
        <v>16.799999999999997</v>
      </c>
      <c r="BH198" s="20">
        <f t="shared" ref="BH198" si="130">BG198-BH196</f>
        <v>11.999999999999996</v>
      </c>
      <c r="BI198" s="20">
        <f>(BI200+BH198)-BI196</f>
        <v>7.1999999999999966</v>
      </c>
      <c r="BJ198" s="20">
        <f>(BJ200+BI198)-BJ196</f>
        <v>2.3999999999999968</v>
      </c>
      <c r="BK198" s="1">
        <f>SUM(AY198:BJ198)</f>
        <v>120.59999999999998</v>
      </c>
    </row>
    <row r="199" spans="2:63" x14ac:dyDescent="0.2">
      <c r="B199" s="56" t="s">
        <v>169</v>
      </c>
      <c r="C199" s="56"/>
      <c r="D199" s="56"/>
      <c r="E199" s="56"/>
      <c r="F199" s="20"/>
      <c r="G199" s="20"/>
      <c r="H199" s="20"/>
      <c r="I199" s="20"/>
      <c r="J199" s="3">
        <f>(J196+$E$193)-(J197+I198)</f>
        <v>1.1000000000000005</v>
      </c>
      <c r="K199" s="3"/>
      <c r="L199" s="3"/>
      <c r="M199" s="3"/>
      <c r="N199" s="3"/>
      <c r="O199" s="3"/>
      <c r="P199" s="20"/>
      <c r="Q199" s="3">
        <f>(Q196+$E$193)-(Q197+P198)</f>
        <v>0.99999999999999911</v>
      </c>
      <c r="R199" s="3"/>
      <c r="X199" s="56" t="s">
        <v>169</v>
      </c>
      <c r="Y199" s="56"/>
      <c r="Z199" s="56"/>
      <c r="AA199" s="56"/>
      <c r="AB199" s="20"/>
      <c r="AC199" s="20"/>
      <c r="AD199" s="20"/>
      <c r="AE199" s="3">
        <f>(AE196+$AA$193)-(AE197+AD198)</f>
        <v>2.5</v>
      </c>
      <c r="AF199" s="3"/>
      <c r="AG199" s="3"/>
      <c r="AH199" s="3"/>
      <c r="AI199" s="3"/>
      <c r="AJ199" s="3"/>
      <c r="AK199" s="3">
        <f>(AK196+$AA$193)-(AK197+AJ198)</f>
        <v>1.0999999999999988</v>
      </c>
      <c r="AL199" s="20"/>
      <c r="AM199" s="3"/>
      <c r="AN199" s="3"/>
      <c r="AT199" s="56" t="s">
        <v>169</v>
      </c>
      <c r="AU199" s="56"/>
      <c r="AV199" s="56"/>
      <c r="AW199" s="56"/>
      <c r="AX199" s="20"/>
      <c r="AY199" s="20"/>
      <c r="AZ199" s="20"/>
      <c r="BA199" s="3">
        <f>(BA196+$AW$193)-(BA197+AZ198)</f>
        <v>4.5999999999999996</v>
      </c>
      <c r="BB199" s="3"/>
      <c r="BC199" s="3"/>
      <c r="BD199" s="3"/>
      <c r="BE199" s="3"/>
      <c r="BF199" s="3">
        <f>(BF196+$AW$193)-(BF197+BE198)</f>
        <v>3.6000000000000032</v>
      </c>
      <c r="BG199" s="3"/>
      <c r="BH199" s="20"/>
      <c r="BI199" s="3"/>
      <c r="BJ199" s="3"/>
    </row>
    <row r="200" spans="2:63" x14ac:dyDescent="0.2">
      <c r="B200" s="56" t="s">
        <v>170</v>
      </c>
      <c r="C200" s="56"/>
      <c r="D200" s="56"/>
      <c r="E200" s="56"/>
      <c r="F200" s="20"/>
      <c r="G200" s="20"/>
      <c r="H200" s="20"/>
      <c r="I200" s="20"/>
      <c r="J200" s="20">
        <f>I201</f>
        <v>19</v>
      </c>
      <c r="K200" s="20"/>
      <c r="L200" s="20"/>
      <c r="M200" s="20"/>
      <c r="N200" s="20"/>
      <c r="O200" s="20"/>
      <c r="P200" s="20"/>
      <c r="Q200" s="20">
        <f>P201</f>
        <v>19</v>
      </c>
      <c r="R200" s="20"/>
      <c r="X200" s="56" t="s">
        <v>170</v>
      </c>
      <c r="Y200" s="56"/>
      <c r="Z200" s="56"/>
      <c r="AA200" s="56"/>
      <c r="AB200" s="20"/>
      <c r="AC200" s="20"/>
      <c r="AD200" s="20"/>
      <c r="AE200" s="20">
        <f>AD201</f>
        <v>23</v>
      </c>
      <c r="AF200" s="20"/>
      <c r="AG200" s="20"/>
      <c r="AH200" s="20"/>
      <c r="AI200" s="20"/>
      <c r="AJ200" s="20"/>
      <c r="AK200" s="20">
        <f>AJ201</f>
        <v>23</v>
      </c>
      <c r="AL200" s="20"/>
      <c r="AM200" s="20"/>
      <c r="AN200" s="20"/>
      <c r="AT200" s="56" t="s">
        <v>170</v>
      </c>
      <c r="AU200" s="56"/>
      <c r="AV200" s="56"/>
      <c r="AW200" s="56"/>
      <c r="AX200" s="20"/>
      <c r="AY200" s="20"/>
      <c r="AZ200" s="20"/>
      <c r="BA200" s="20">
        <f>AZ201</f>
        <v>25</v>
      </c>
      <c r="BB200" s="20"/>
      <c r="BC200" s="20"/>
      <c r="BD200" s="20"/>
      <c r="BE200" s="20"/>
      <c r="BF200" s="20">
        <f>BE201</f>
        <v>25</v>
      </c>
      <c r="BG200" s="20"/>
      <c r="BH200" s="20"/>
      <c r="BI200" s="20"/>
      <c r="BJ200" s="20"/>
    </row>
    <row r="201" spans="2:63" x14ac:dyDescent="0.2">
      <c r="B201" s="56" t="s">
        <v>171</v>
      </c>
      <c r="C201" s="56"/>
      <c r="D201" s="56"/>
      <c r="E201" s="56"/>
      <c r="F201" s="20"/>
      <c r="G201" s="20"/>
      <c r="H201" s="20"/>
      <c r="I201" s="20">
        <f>C194</f>
        <v>19</v>
      </c>
      <c r="J201" s="20"/>
      <c r="K201" s="20"/>
      <c r="L201" s="20"/>
      <c r="M201" s="20"/>
      <c r="N201" s="20"/>
      <c r="O201" s="20"/>
      <c r="P201" s="20">
        <f>I201</f>
        <v>19</v>
      </c>
      <c r="Q201" s="20"/>
      <c r="R201" s="20"/>
      <c r="X201" s="56" t="s">
        <v>171</v>
      </c>
      <c r="Y201" s="56"/>
      <c r="Z201" s="56"/>
      <c r="AA201" s="56"/>
      <c r="AB201" s="20"/>
      <c r="AC201" s="20"/>
      <c r="AD201" s="20">
        <f>Y194</f>
        <v>23</v>
      </c>
      <c r="AE201" s="20"/>
      <c r="AF201" s="20"/>
      <c r="AG201" s="20"/>
      <c r="AH201" s="20"/>
      <c r="AI201" s="20"/>
      <c r="AJ201" s="20">
        <f>AD201</f>
        <v>23</v>
      </c>
      <c r="AK201" s="20"/>
      <c r="AL201" s="20"/>
      <c r="AM201" s="20"/>
      <c r="AN201" s="20"/>
      <c r="AT201" s="56" t="s">
        <v>171</v>
      </c>
      <c r="AU201" s="56"/>
      <c r="AV201" s="56"/>
      <c r="AW201" s="56"/>
      <c r="AX201" s="20"/>
      <c r="AY201" s="20"/>
      <c r="AZ201" s="20">
        <f>AU194</f>
        <v>25</v>
      </c>
      <c r="BA201" s="20"/>
      <c r="BB201" s="20"/>
      <c r="BC201" s="20"/>
      <c r="BD201" s="20"/>
      <c r="BE201" s="20">
        <f>AZ201</f>
        <v>25</v>
      </c>
      <c r="BF201" s="20"/>
      <c r="BG201" s="20"/>
      <c r="BH201" s="20"/>
      <c r="BI201" s="20"/>
      <c r="BJ201" s="20"/>
    </row>
    <row r="202" spans="2:63" x14ac:dyDescent="0.2">
      <c r="B202" s="50"/>
      <c r="C202" s="50"/>
      <c r="D202" s="50"/>
      <c r="E202" s="50"/>
      <c r="F202" s="50" t="s">
        <v>158</v>
      </c>
      <c r="G202" s="50" t="s">
        <v>65</v>
      </c>
      <c r="H202" s="50"/>
      <c r="I202" s="50"/>
      <c r="J202" s="50"/>
      <c r="K202" s="50" t="s">
        <v>17</v>
      </c>
      <c r="L202" s="50"/>
      <c r="M202" s="50"/>
      <c r="N202" s="50"/>
      <c r="O202" s="50" t="s">
        <v>18</v>
      </c>
      <c r="P202" s="50"/>
      <c r="Q202" s="50"/>
      <c r="R202" s="50"/>
      <c r="X202" s="50"/>
      <c r="Y202" s="50"/>
      <c r="Z202" s="50"/>
      <c r="AA202" s="50"/>
      <c r="AB202" s="50" t="s">
        <v>158</v>
      </c>
      <c r="AC202" s="50" t="s">
        <v>65</v>
      </c>
      <c r="AD202" s="50"/>
      <c r="AE202" s="50"/>
      <c r="AF202" s="50"/>
      <c r="AG202" s="50" t="s">
        <v>17</v>
      </c>
      <c r="AH202" s="50"/>
      <c r="AI202" s="50"/>
      <c r="AJ202" s="50"/>
      <c r="AK202" s="50" t="s">
        <v>18</v>
      </c>
      <c r="AL202" s="50"/>
      <c r="AM202" s="50"/>
      <c r="AN202" s="50"/>
      <c r="AT202" s="50"/>
      <c r="AU202" s="50"/>
      <c r="AV202" s="50"/>
      <c r="AW202" s="50"/>
      <c r="AX202" s="50" t="s">
        <v>158</v>
      </c>
      <c r="AY202" s="50" t="s">
        <v>65</v>
      </c>
      <c r="AZ202" s="50"/>
      <c r="BA202" s="50"/>
      <c r="BB202" s="50"/>
      <c r="BC202" s="50" t="s">
        <v>17</v>
      </c>
      <c r="BD202" s="50"/>
      <c r="BE202" s="50"/>
      <c r="BF202" s="50"/>
      <c r="BG202" s="50" t="s">
        <v>18</v>
      </c>
      <c r="BH202" s="50"/>
      <c r="BI202" s="50"/>
      <c r="BJ202" s="50"/>
    </row>
    <row r="203" spans="2:63" x14ac:dyDescent="0.2">
      <c r="B203" s="54"/>
      <c r="C203" s="54"/>
      <c r="D203" s="54"/>
      <c r="E203" s="54"/>
      <c r="F203" s="54"/>
      <c r="G203" s="13">
        <v>13</v>
      </c>
      <c r="H203" s="13">
        <v>14</v>
      </c>
      <c r="I203" s="13">
        <v>15</v>
      </c>
      <c r="J203" s="13">
        <v>16</v>
      </c>
      <c r="K203" s="13">
        <v>17</v>
      </c>
      <c r="L203" s="13">
        <v>18</v>
      </c>
      <c r="M203" s="13">
        <v>19</v>
      </c>
      <c r="N203" s="13">
        <v>20</v>
      </c>
      <c r="O203" s="13">
        <v>21</v>
      </c>
      <c r="P203" s="13">
        <v>22</v>
      </c>
      <c r="Q203" s="13">
        <v>23</v>
      </c>
      <c r="R203" s="13">
        <v>24</v>
      </c>
      <c r="X203" s="54"/>
      <c r="Y203" s="54"/>
      <c r="Z203" s="54"/>
      <c r="AA203" s="54"/>
      <c r="AB203" s="54"/>
      <c r="AC203" s="13">
        <v>13</v>
      </c>
      <c r="AD203" s="13">
        <v>14</v>
      </c>
      <c r="AE203" s="13">
        <v>15</v>
      </c>
      <c r="AF203" s="13">
        <v>16</v>
      </c>
      <c r="AG203" s="13">
        <v>17</v>
      </c>
      <c r="AH203" s="13">
        <v>18</v>
      </c>
      <c r="AI203" s="13">
        <v>19</v>
      </c>
      <c r="AJ203" s="13">
        <v>20</v>
      </c>
      <c r="AK203" s="13">
        <v>21</v>
      </c>
      <c r="AL203" s="13">
        <v>22</v>
      </c>
      <c r="AM203" s="13">
        <v>23</v>
      </c>
      <c r="AN203" s="13">
        <v>24</v>
      </c>
      <c r="AT203" s="54"/>
      <c r="AU203" s="54"/>
      <c r="AV203" s="54"/>
      <c r="AW203" s="54"/>
      <c r="AX203" s="54"/>
      <c r="AY203" s="13">
        <v>13</v>
      </c>
      <c r="AZ203" s="13">
        <v>14</v>
      </c>
      <c r="BA203" s="13">
        <v>15</v>
      </c>
      <c r="BB203" s="13">
        <v>16</v>
      </c>
      <c r="BC203" s="13">
        <v>17</v>
      </c>
      <c r="BD203" s="13">
        <v>18</v>
      </c>
      <c r="BE203" s="13">
        <v>19</v>
      </c>
      <c r="BF203" s="13">
        <v>20</v>
      </c>
      <c r="BG203" s="13">
        <v>21</v>
      </c>
      <c r="BH203" s="13">
        <v>22</v>
      </c>
      <c r="BI203" s="13">
        <v>23</v>
      </c>
      <c r="BJ203" s="13">
        <v>24</v>
      </c>
    </row>
    <row r="204" spans="2:63" x14ac:dyDescent="0.2">
      <c r="B204" s="56" t="s">
        <v>166</v>
      </c>
      <c r="C204" s="56"/>
      <c r="D204" s="56"/>
      <c r="E204" s="56"/>
      <c r="F204" s="20"/>
      <c r="G204" s="20">
        <v>2.7</v>
      </c>
      <c r="H204" s="20">
        <v>2.7</v>
      </c>
      <c r="I204" s="20">
        <v>2.7</v>
      </c>
      <c r="J204" s="20">
        <v>2.7</v>
      </c>
      <c r="K204" s="20">
        <v>2.8</v>
      </c>
      <c r="L204" s="20">
        <v>2.8</v>
      </c>
      <c r="M204" s="20">
        <v>2.8</v>
      </c>
      <c r="N204" s="20">
        <v>2.8</v>
      </c>
      <c r="O204" s="20">
        <v>2.8</v>
      </c>
      <c r="P204" s="20">
        <v>2.8</v>
      </c>
      <c r="Q204" s="20">
        <v>2.8</v>
      </c>
      <c r="R204" s="20">
        <v>2.8</v>
      </c>
      <c r="X204" s="56" t="s">
        <v>166</v>
      </c>
      <c r="Y204" s="56"/>
      <c r="Z204" s="56"/>
      <c r="AA204" s="56"/>
      <c r="AB204" s="20"/>
      <c r="AC204" s="20">
        <v>3.8</v>
      </c>
      <c r="AD204" s="20">
        <v>3.8</v>
      </c>
      <c r="AE204" s="20">
        <v>3.8</v>
      </c>
      <c r="AF204" s="20">
        <v>3.8</v>
      </c>
      <c r="AG204" s="20">
        <v>3.9</v>
      </c>
      <c r="AH204" s="20">
        <v>3.9</v>
      </c>
      <c r="AI204" s="20">
        <v>3.9</v>
      </c>
      <c r="AJ204" s="20">
        <v>3.9</v>
      </c>
      <c r="AK204" s="20">
        <v>4</v>
      </c>
      <c r="AL204" s="20">
        <v>4</v>
      </c>
      <c r="AM204" s="20">
        <v>4</v>
      </c>
      <c r="AN204" s="20">
        <v>4</v>
      </c>
      <c r="AT204" s="56" t="s">
        <v>166</v>
      </c>
      <c r="AU204" s="56"/>
      <c r="AV204" s="56"/>
      <c r="AW204" s="56"/>
      <c r="AX204" s="20"/>
      <c r="AY204" s="20">
        <v>4.8</v>
      </c>
      <c r="AZ204" s="20">
        <v>4.8</v>
      </c>
      <c r="BA204" s="20">
        <v>4.8</v>
      </c>
      <c r="BB204" s="20">
        <v>4.8</v>
      </c>
      <c r="BC204" s="20">
        <v>4.8</v>
      </c>
      <c r="BD204" s="20">
        <v>4.8</v>
      </c>
      <c r="BE204" s="20">
        <v>4.8</v>
      </c>
      <c r="BF204" s="20">
        <v>4.8</v>
      </c>
      <c r="BG204" s="20">
        <v>4.8</v>
      </c>
      <c r="BH204" s="20">
        <v>4.8</v>
      </c>
      <c r="BI204" s="20">
        <v>4.8</v>
      </c>
      <c r="BJ204" s="20">
        <v>4.8</v>
      </c>
    </row>
    <row r="205" spans="2:63" x14ac:dyDescent="0.2">
      <c r="B205" s="56" t="s">
        <v>167</v>
      </c>
      <c r="C205" s="56"/>
      <c r="D205" s="56"/>
      <c r="E205" s="56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X205" s="56" t="s">
        <v>167</v>
      </c>
      <c r="Y205" s="56"/>
      <c r="Z205" s="56"/>
      <c r="AA205" s="56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T205" s="56" t="s">
        <v>167</v>
      </c>
      <c r="AU205" s="56"/>
      <c r="AV205" s="56"/>
      <c r="AW205" s="56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</row>
    <row r="206" spans="2:63" x14ac:dyDescent="0.2">
      <c r="B206" s="57" t="s">
        <v>168</v>
      </c>
      <c r="C206" s="57"/>
      <c r="D206" s="57"/>
      <c r="E206" s="57"/>
      <c r="F206" s="20">
        <f>R198</f>
        <v>15.600000000000001</v>
      </c>
      <c r="G206" s="20">
        <f>F206-G204</f>
        <v>12.900000000000002</v>
      </c>
      <c r="H206" s="20">
        <f>G206-H204</f>
        <v>10.200000000000003</v>
      </c>
      <c r="I206" s="20">
        <f>(I208+H206)-I204</f>
        <v>7.5000000000000027</v>
      </c>
      <c r="J206" s="20">
        <f>I206-J204</f>
        <v>4.8000000000000025</v>
      </c>
      <c r="K206" s="20">
        <f>(K208+J206)-K204</f>
        <v>2.0000000000000027</v>
      </c>
      <c r="L206" s="20">
        <f>(L208+K206)-L204</f>
        <v>18.200000000000003</v>
      </c>
      <c r="M206" s="20">
        <f>(M208+L206)-M204</f>
        <v>15.400000000000002</v>
      </c>
      <c r="N206" s="20">
        <f>(N208+M206)-N204</f>
        <v>12.600000000000001</v>
      </c>
      <c r="O206" s="20">
        <f t="shared" ref="O206:P206" si="131">N206-O204</f>
        <v>9.8000000000000007</v>
      </c>
      <c r="P206" s="20">
        <f t="shared" si="131"/>
        <v>7.0000000000000009</v>
      </c>
      <c r="Q206" s="20">
        <f>(Q208+P206)-Q204</f>
        <v>4.2000000000000011</v>
      </c>
      <c r="R206" s="20">
        <f>(R208+Q206)-R204</f>
        <v>1.4000000000000012</v>
      </c>
      <c r="S206" s="1">
        <f>SUM(G206:R206)</f>
        <v>106.00000000000003</v>
      </c>
      <c r="X206" s="57" t="s">
        <v>168</v>
      </c>
      <c r="Y206" s="57"/>
      <c r="Z206" s="57"/>
      <c r="AA206" s="57"/>
      <c r="AB206" s="20">
        <f>AN198</f>
        <v>12.800000000000004</v>
      </c>
      <c r="AC206" s="20">
        <f>AB206-AC204</f>
        <v>9.0000000000000036</v>
      </c>
      <c r="AD206" s="20">
        <f>AC206-AD204</f>
        <v>5.2000000000000037</v>
      </c>
      <c r="AE206" s="20">
        <f>(AE208+AD206)-AE204</f>
        <v>24.400000000000002</v>
      </c>
      <c r="AF206" s="20">
        <f>AE206-AF204</f>
        <v>20.6</v>
      </c>
      <c r="AG206" s="20">
        <f>(AG208+AF206)-AG204</f>
        <v>16.700000000000003</v>
      </c>
      <c r="AH206" s="20">
        <f>(AH208+AG206)-AH204</f>
        <v>12.800000000000002</v>
      </c>
      <c r="AI206" s="20">
        <f>(AI208+AH206)-AI204</f>
        <v>8.9000000000000021</v>
      </c>
      <c r="AJ206" s="20">
        <f>(AJ208+AI206)-AJ204</f>
        <v>5.0000000000000018</v>
      </c>
      <c r="AK206" s="20">
        <f>(AK208+AJ206)-AK204</f>
        <v>24</v>
      </c>
      <c r="AL206" s="20">
        <f t="shared" ref="AL206" si="132">AK206-AL204</f>
        <v>20</v>
      </c>
      <c r="AM206" s="20">
        <f>(AM208+AL206)-AM204</f>
        <v>16</v>
      </c>
      <c r="AN206" s="20">
        <f>(AN208+AM206)-AN204</f>
        <v>12</v>
      </c>
      <c r="AO206" s="1">
        <f>SUM(AC206:AN206)</f>
        <v>174.60000000000002</v>
      </c>
      <c r="AT206" s="57" t="s">
        <v>168</v>
      </c>
      <c r="AU206" s="57"/>
      <c r="AV206" s="57"/>
      <c r="AW206" s="57"/>
      <c r="AX206" s="20">
        <f>BJ198</f>
        <v>2.3999999999999968</v>
      </c>
      <c r="AY206" s="20">
        <f>(AY208+AX206)-AY204</f>
        <v>22.599999999999998</v>
      </c>
      <c r="AZ206" s="20">
        <f>AY206-AZ204</f>
        <v>17.799999999999997</v>
      </c>
      <c r="BA206" s="20">
        <f>(BA208+AZ206)-BA204</f>
        <v>12.999999999999996</v>
      </c>
      <c r="BB206" s="20">
        <f>BA206-BB204</f>
        <v>8.1999999999999957</v>
      </c>
      <c r="BC206" s="20">
        <f>(BC208+BB206)-BC204</f>
        <v>3.3999999999999959</v>
      </c>
      <c r="BD206" s="20">
        <f>(BD208+BC206)-BD204</f>
        <v>23.599999999999994</v>
      </c>
      <c r="BE206" s="20">
        <f>(BE208+BD206)-BE204</f>
        <v>18.799999999999994</v>
      </c>
      <c r="BF206" s="20">
        <f>(BF208+BE206)-BF204</f>
        <v>13.999999999999993</v>
      </c>
      <c r="BG206" s="20">
        <f>(BG208+BF206)-BG204</f>
        <v>9.1999999999999922</v>
      </c>
      <c r="BH206" s="20">
        <f t="shared" ref="BH206" si="133">BG206-BH204</f>
        <v>4.3999999999999924</v>
      </c>
      <c r="BI206" s="20">
        <f>(BI208+BH206)-BI204</f>
        <v>24.599999999999991</v>
      </c>
      <c r="BJ206" s="20">
        <f>(BJ208+BI206)-BJ204</f>
        <v>19.79999999999999</v>
      </c>
      <c r="BK206" s="1">
        <f>SUM(AY206:BJ206)</f>
        <v>179.39999999999995</v>
      </c>
    </row>
    <row r="207" spans="2:63" x14ac:dyDescent="0.2">
      <c r="B207" s="56" t="s">
        <v>169</v>
      </c>
      <c r="C207" s="56"/>
      <c r="D207" s="56"/>
      <c r="E207" s="56"/>
      <c r="F207" s="20"/>
      <c r="G207" s="20"/>
      <c r="H207" s="3"/>
      <c r="I207" s="3"/>
      <c r="J207" s="20"/>
      <c r="K207" s="3"/>
      <c r="L207" s="3">
        <f>(L204+$E$193)-(L205+K206)</f>
        <v>1.099999999999997</v>
      </c>
      <c r="M207" s="3"/>
      <c r="N207" s="3"/>
      <c r="O207" s="20"/>
      <c r="P207" s="20"/>
      <c r="Q207" s="3"/>
      <c r="R207" s="3"/>
      <c r="X207" s="56" t="s">
        <v>169</v>
      </c>
      <c r="Y207" s="56"/>
      <c r="Z207" s="56"/>
      <c r="AA207" s="56"/>
      <c r="AB207" s="20"/>
      <c r="AC207" s="20"/>
      <c r="AD207" s="3"/>
      <c r="AE207" s="3">
        <f>(AE204+$AA$193)-(AE205+AD206)</f>
        <v>0.59999999999999609</v>
      </c>
      <c r="AF207" s="20"/>
      <c r="AG207" s="3"/>
      <c r="AH207" s="3"/>
      <c r="AI207" s="3"/>
      <c r="AJ207" s="3"/>
      <c r="AK207" s="3">
        <f>(AK204+$AA$193)-(AK205+AJ206)</f>
        <v>0.99999999999999822</v>
      </c>
      <c r="AL207" s="20"/>
      <c r="AM207" s="3"/>
      <c r="AN207" s="3"/>
      <c r="AT207" s="56" t="s">
        <v>169</v>
      </c>
      <c r="AU207" s="56"/>
      <c r="AV207" s="56"/>
      <c r="AW207" s="56"/>
      <c r="AX207" s="20"/>
      <c r="AY207" s="3">
        <f>(AY204+$AW$193)-(AY205+AX206)</f>
        <v>2.6000000000000032</v>
      </c>
      <c r="AZ207" s="3"/>
      <c r="BA207" s="3"/>
      <c r="BB207" s="20"/>
      <c r="BC207" s="3"/>
      <c r="BD207" s="3">
        <f>(BD204+$AW$193)-(BD205+BC206)</f>
        <v>1.6000000000000041</v>
      </c>
      <c r="BE207" s="3"/>
      <c r="BF207" s="3"/>
      <c r="BG207" s="3"/>
      <c r="BH207" s="20"/>
      <c r="BI207" s="3">
        <f>(BI204+$AW$193)-(BI205+BH206)</f>
        <v>0.60000000000000764</v>
      </c>
      <c r="BJ207" s="3"/>
    </row>
    <row r="208" spans="2:63" x14ac:dyDescent="0.2">
      <c r="B208" s="56" t="s">
        <v>170</v>
      </c>
      <c r="C208" s="56"/>
      <c r="D208" s="56"/>
      <c r="E208" s="56"/>
      <c r="F208" s="20"/>
      <c r="G208" s="20"/>
      <c r="H208" s="20"/>
      <c r="I208" s="20"/>
      <c r="J208" s="20"/>
      <c r="K208" s="20"/>
      <c r="L208" s="20">
        <f>K209</f>
        <v>19</v>
      </c>
      <c r="M208" s="20"/>
      <c r="N208" s="20"/>
      <c r="O208" s="20"/>
      <c r="P208" s="20"/>
      <c r="Q208" s="20"/>
      <c r="R208" s="20"/>
      <c r="X208" s="56" t="s">
        <v>170</v>
      </c>
      <c r="Y208" s="56"/>
      <c r="Z208" s="56"/>
      <c r="AA208" s="56"/>
      <c r="AB208" s="20"/>
      <c r="AC208" s="20"/>
      <c r="AD208" s="20"/>
      <c r="AE208" s="20">
        <f>AD209</f>
        <v>23</v>
      </c>
      <c r="AF208" s="20"/>
      <c r="AG208" s="20"/>
      <c r="AH208" s="20"/>
      <c r="AI208" s="20"/>
      <c r="AJ208" s="20"/>
      <c r="AK208" s="20">
        <f>AJ209</f>
        <v>23</v>
      </c>
      <c r="AL208" s="20"/>
      <c r="AM208" s="20"/>
      <c r="AN208" s="20"/>
      <c r="AT208" s="56" t="s">
        <v>170</v>
      </c>
      <c r="AU208" s="56"/>
      <c r="AV208" s="56"/>
      <c r="AW208" s="56"/>
      <c r="AX208" s="20"/>
      <c r="AY208" s="20">
        <f>AX209</f>
        <v>25</v>
      </c>
      <c r="AZ208" s="20"/>
      <c r="BA208" s="20"/>
      <c r="BB208" s="20"/>
      <c r="BC208" s="20"/>
      <c r="BD208" s="20">
        <f>BC209</f>
        <v>25</v>
      </c>
      <c r="BE208" s="20"/>
      <c r="BF208" s="20"/>
      <c r="BG208" s="20"/>
      <c r="BH208" s="20"/>
      <c r="BI208" s="20">
        <f>BH209</f>
        <v>25</v>
      </c>
      <c r="BJ208" s="20"/>
    </row>
    <row r="209" spans="2:63" x14ac:dyDescent="0.2">
      <c r="B209" s="56" t="s">
        <v>171</v>
      </c>
      <c r="C209" s="56"/>
      <c r="D209" s="56"/>
      <c r="E209" s="56"/>
      <c r="F209" s="13"/>
      <c r="G209" s="13"/>
      <c r="H209" s="13"/>
      <c r="I209" s="13"/>
      <c r="J209" s="13"/>
      <c r="K209" s="13">
        <f>I201</f>
        <v>19</v>
      </c>
      <c r="L209" s="13"/>
      <c r="M209" s="13"/>
      <c r="N209" s="13"/>
      <c r="O209" s="13"/>
      <c r="P209" s="13"/>
      <c r="Q209" s="13"/>
      <c r="R209" s="13"/>
      <c r="X209" s="56" t="s">
        <v>171</v>
      </c>
      <c r="Y209" s="56"/>
      <c r="Z209" s="56"/>
      <c r="AA209" s="56"/>
      <c r="AB209" s="13"/>
      <c r="AC209" s="13"/>
      <c r="AD209" s="13">
        <f>AD201</f>
        <v>23</v>
      </c>
      <c r="AE209" s="13"/>
      <c r="AF209" s="13"/>
      <c r="AG209" s="13"/>
      <c r="AH209" s="13"/>
      <c r="AI209" s="13"/>
      <c r="AJ209" s="13">
        <f>AD209</f>
        <v>23</v>
      </c>
      <c r="AK209" s="13"/>
      <c r="AL209" s="13"/>
      <c r="AM209" s="13"/>
      <c r="AN209" s="13"/>
      <c r="AT209" s="56" t="s">
        <v>171</v>
      </c>
      <c r="AU209" s="56"/>
      <c r="AV209" s="56"/>
      <c r="AW209" s="56"/>
      <c r="AX209" s="13">
        <f>BE201</f>
        <v>25</v>
      </c>
      <c r="AY209" s="13"/>
      <c r="AZ209" s="13"/>
      <c r="BA209" s="13"/>
      <c r="BB209" s="13"/>
      <c r="BC209" s="13">
        <f>AX209</f>
        <v>25</v>
      </c>
      <c r="BD209" s="13"/>
      <c r="BE209" s="13"/>
      <c r="BF209" s="13"/>
      <c r="BG209" s="13"/>
      <c r="BH209" s="13">
        <f>BC209</f>
        <v>25</v>
      </c>
      <c r="BI209" s="13"/>
      <c r="BJ209" s="13"/>
    </row>
    <row r="210" spans="2:63" x14ac:dyDescent="0.2">
      <c r="B210" s="58"/>
      <c r="C210" s="58"/>
      <c r="D210" s="58"/>
      <c r="E210" s="58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X210" s="58"/>
      <c r="Y210" s="58"/>
      <c r="Z210" s="58"/>
      <c r="AA210" s="58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T210" s="58"/>
      <c r="AU210" s="58"/>
      <c r="AV210" s="58"/>
      <c r="AW210" s="58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</row>
    <row r="211" spans="2:63" x14ac:dyDescent="0.2">
      <c r="B211" s="51" t="s">
        <v>186</v>
      </c>
      <c r="C211" s="50" t="s">
        <v>160</v>
      </c>
      <c r="D211" s="50"/>
      <c r="E211" s="51">
        <f>E193</f>
        <v>0.3</v>
      </c>
      <c r="F211" s="50" t="s">
        <v>158</v>
      </c>
      <c r="G211" s="50" t="s">
        <v>2</v>
      </c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X211" s="51" t="s">
        <v>187</v>
      </c>
      <c r="Y211" s="50" t="s">
        <v>160</v>
      </c>
      <c r="Z211" s="50"/>
      <c r="AA211" s="51">
        <f>AA193</f>
        <v>2</v>
      </c>
      <c r="AB211" s="50" t="s">
        <v>158</v>
      </c>
      <c r="AC211" s="50" t="s">
        <v>2</v>
      </c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T211" s="51" t="s">
        <v>188</v>
      </c>
      <c r="AU211" s="50" t="s">
        <v>160</v>
      </c>
      <c r="AV211" s="50"/>
      <c r="AW211" s="51">
        <f>AW193</f>
        <v>0.2</v>
      </c>
      <c r="AX211" s="50" t="s">
        <v>158</v>
      </c>
      <c r="AY211" s="50" t="s">
        <v>2</v>
      </c>
      <c r="AZ211" s="50"/>
      <c r="BA211" s="50"/>
      <c r="BB211" s="50"/>
      <c r="BC211" s="50"/>
      <c r="BD211" s="50"/>
      <c r="BE211" s="50"/>
      <c r="BF211" s="50"/>
      <c r="BG211" s="50"/>
      <c r="BH211" s="50"/>
      <c r="BI211" s="50"/>
      <c r="BJ211" s="50"/>
    </row>
    <row r="212" spans="2:63" x14ac:dyDescent="0.2">
      <c r="B212" s="53" t="s">
        <v>164</v>
      </c>
      <c r="C212" s="52">
        <f>C194</f>
        <v>19</v>
      </c>
      <c r="D212" s="53" t="s">
        <v>165</v>
      </c>
      <c r="E212" s="52">
        <v>1</v>
      </c>
      <c r="F212" s="52"/>
      <c r="G212" s="52" t="s">
        <v>19</v>
      </c>
      <c r="H212" s="52"/>
      <c r="I212" s="52"/>
      <c r="J212" s="52"/>
      <c r="K212" s="52" t="s">
        <v>20</v>
      </c>
      <c r="L212" s="52"/>
      <c r="M212" s="52"/>
      <c r="N212" s="52"/>
      <c r="O212" s="52" t="s">
        <v>21</v>
      </c>
      <c r="P212" s="52"/>
      <c r="Q212" s="52"/>
      <c r="R212" s="52"/>
      <c r="X212" s="53" t="s">
        <v>164</v>
      </c>
      <c r="Y212" s="52">
        <f>Y194</f>
        <v>23</v>
      </c>
      <c r="Z212" s="53" t="s">
        <v>165</v>
      </c>
      <c r="AA212" s="52">
        <v>1</v>
      </c>
      <c r="AB212" s="52"/>
      <c r="AC212" s="52" t="s">
        <v>19</v>
      </c>
      <c r="AD212" s="52"/>
      <c r="AE212" s="52"/>
      <c r="AF212" s="52"/>
      <c r="AG212" s="52" t="s">
        <v>20</v>
      </c>
      <c r="AH212" s="52"/>
      <c r="AI212" s="52"/>
      <c r="AJ212" s="52"/>
      <c r="AK212" s="52" t="s">
        <v>21</v>
      </c>
      <c r="AL212" s="52"/>
      <c r="AM212" s="52"/>
      <c r="AN212" s="52"/>
      <c r="AT212" s="53" t="s">
        <v>164</v>
      </c>
      <c r="AU212" s="52">
        <f>AU194</f>
        <v>25</v>
      </c>
      <c r="AV212" s="53" t="s">
        <v>165</v>
      </c>
      <c r="AW212" s="52">
        <v>1</v>
      </c>
      <c r="AX212" s="52"/>
      <c r="AY212" s="52" t="s">
        <v>19</v>
      </c>
      <c r="AZ212" s="52"/>
      <c r="BA212" s="52"/>
      <c r="BB212" s="52"/>
      <c r="BC212" s="52" t="s">
        <v>20</v>
      </c>
      <c r="BD212" s="52"/>
      <c r="BE212" s="52"/>
      <c r="BF212" s="52"/>
      <c r="BG212" s="52" t="s">
        <v>21</v>
      </c>
      <c r="BH212" s="52"/>
      <c r="BI212" s="52"/>
      <c r="BJ212" s="52"/>
    </row>
    <row r="213" spans="2:63" x14ac:dyDescent="0.2">
      <c r="B213" s="55"/>
      <c r="C213" s="54"/>
      <c r="D213" s="55"/>
      <c r="E213" s="54"/>
      <c r="F213" s="54"/>
      <c r="G213" s="3">
        <v>25</v>
      </c>
      <c r="H213" s="3">
        <v>26</v>
      </c>
      <c r="I213" s="3">
        <v>27</v>
      </c>
      <c r="J213" s="3">
        <v>28</v>
      </c>
      <c r="K213" s="3">
        <v>29</v>
      </c>
      <c r="L213" s="3">
        <v>30</v>
      </c>
      <c r="M213" s="3">
        <v>31</v>
      </c>
      <c r="N213" s="3">
        <v>32</v>
      </c>
      <c r="O213" s="3">
        <v>33</v>
      </c>
      <c r="P213" s="3">
        <v>34</v>
      </c>
      <c r="Q213" s="3">
        <v>35</v>
      </c>
      <c r="R213" s="3">
        <v>36</v>
      </c>
      <c r="X213" s="55"/>
      <c r="Y213" s="54"/>
      <c r="Z213" s="55"/>
      <c r="AA213" s="54"/>
      <c r="AB213" s="54"/>
      <c r="AC213" s="3">
        <v>25</v>
      </c>
      <c r="AD213" s="3">
        <v>26</v>
      </c>
      <c r="AE213" s="3">
        <v>27</v>
      </c>
      <c r="AF213" s="3">
        <v>28</v>
      </c>
      <c r="AG213" s="3">
        <v>29</v>
      </c>
      <c r="AH213" s="3">
        <v>30</v>
      </c>
      <c r="AI213" s="3">
        <v>31</v>
      </c>
      <c r="AJ213" s="3">
        <v>32</v>
      </c>
      <c r="AK213" s="3">
        <v>33</v>
      </c>
      <c r="AL213" s="3">
        <v>34</v>
      </c>
      <c r="AM213" s="3">
        <v>35</v>
      </c>
      <c r="AN213" s="3">
        <v>36</v>
      </c>
      <c r="AT213" s="55"/>
      <c r="AU213" s="54"/>
      <c r="AV213" s="55"/>
      <c r="AW213" s="54"/>
      <c r="AX213" s="54"/>
      <c r="AY213" s="3">
        <v>25</v>
      </c>
      <c r="AZ213" s="3">
        <v>26</v>
      </c>
      <c r="BA213" s="3">
        <v>27</v>
      </c>
      <c r="BB213" s="3">
        <v>28</v>
      </c>
      <c r="BC213" s="3">
        <v>29</v>
      </c>
      <c r="BD213" s="3">
        <v>30</v>
      </c>
      <c r="BE213" s="3">
        <v>31</v>
      </c>
      <c r="BF213" s="3">
        <v>32</v>
      </c>
      <c r="BG213" s="3">
        <v>33</v>
      </c>
      <c r="BH213" s="3">
        <v>34</v>
      </c>
      <c r="BI213" s="3">
        <v>35</v>
      </c>
      <c r="BJ213" s="3">
        <v>36</v>
      </c>
    </row>
    <row r="214" spans="2:63" x14ac:dyDescent="0.2">
      <c r="B214" s="56" t="s">
        <v>166</v>
      </c>
      <c r="C214" s="56"/>
      <c r="D214" s="56"/>
      <c r="E214" s="56"/>
      <c r="F214" s="20"/>
      <c r="G214" s="20">
        <v>2.8</v>
      </c>
      <c r="H214" s="20">
        <v>2.8</v>
      </c>
      <c r="I214" s="20">
        <v>2.8</v>
      </c>
      <c r="J214" s="20">
        <v>2.8</v>
      </c>
      <c r="K214" s="20">
        <v>2.8</v>
      </c>
      <c r="L214" s="20">
        <v>2.8</v>
      </c>
      <c r="M214" s="20">
        <v>2.8</v>
      </c>
      <c r="N214" s="20">
        <v>2.8</v>
      </c>
      <c r="O214" s="20">
        <v>2.8</v>
      </c>
      <c r="P214" s="20">
        <v>2.8</v>
      </c>
      <c r="Q214" s="20">
        <v>2.8</v>
      </c>
      <c r="R214" s="20">
        <v>2.8</v>
      </c>
      <c r="X214" s="56" t="s">
        <v>166</v>
      </c>
      <c r="Y214" s="56"/>
      <c r="Z214" s="56"/>
      <c r="AA214" s="56"/>
      <c r="AB214" s="20"/>
      <c r="AC214" s="20">
        <v>4.0999999999999996</v>
      </c>
      <c r="AD214" s="20">
        <v>4.0999999999999996</v>
      </c>
      <c r="AE214" s="20">
        <v>4.0999999999999996</v>
      </c>
      <c r="AF214" s="20">
        <v>4.0999999999999996</v>
      </c>
      <c r="AG214" s="20">
        <v>4.2</v>
      </c>
      <c r="AH214" s="20">
        <v>4.2</v>
      </c>
      <c r="AI214" s="20">
        <v>4.2</v>
      </c>
      <c r="AJ214" s="20">
        <v>4.2</v>
      </c>
      <c r="AK214" s="20">
        <v>4.3</v>
      </c>
      <c r="AL214" s="20">
        <v>4.3</v>
      </c>
      <c r="AM214" s="20">
        <v>4.3</v>
      </c>
      <c r="AN214" s="20">
        <v>4.3</v>
      </c>
      <c r="AT214" s="56" t="s">
        <v>166</v>
      </c>
      <c r="AU214" s="56"/>
      <c r="AV214" s="56"/>
      <c r="AW214" s="56"/>
      <c r="AX214" s="20"/>
      <c r="AY214" s="20">
        <v>4.8</v>
      </c>
      <c r="AZ214" s="20">
        <v>4.8</v>
      </c>
      <c r="BA214" s="20">
        <v>4.8</v>
      </c>
      <c r="BB214" s="20">
        <v>4.8</v>
      </c>
      <c r="BC214" s="20">
        <v>4.8</v>
      </c>
      <c r="BD214" s="20">
        <v>4.8</v>
      </c>
      <c r="BE214" s="20">
        <v>4.8</v>
      </c>
      <c r="BF214" s="20">
        <v>4.8</v>
      </c>
      <c r="BG214" s="20">
        <v>4.8</v>
      </c>
      <c r="BH214" s="20">
        <v>4.8</v>
      </c>
      <c r="BI214" s="20">
        <v>4.8</v>
      </c>
      <c r="BJ214" s="20">
        <v>4.8</v>
      </c>
    </row>
    <row r="215" spans="2:63" x14ac:dyDescent="0.2">
      <c r="B215" s="56" t="s">
        <v>167</v>
      </c>
      <c r="C215" s="56"/>
      <c r="D215" s="56"/>
      <c r="E215" s="56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X215" s="56" t="s">
        <v>167</v>
      </c>
      <c r="Y215" s="56"/>
      <c r="Z215" s="56"/>
      <c r="AA215" s="56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T215" s="56" t="s">
        <v>167</v>
      </c>
      <c r="AU215" s="56"/>
      <c r="AV215" s="56"/>
      <c r="AW215" s="56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</row>
    <row r="216" spans="2:63" x14ac:dyDescent="0.2">
      <c r="B216" s="57" t="s">
        <v>168</v>
      </c>
      <c r="C216" s="57"/>
      <c r="D216" s="57"/>
      <c r="E216" s="57"/>
      <c r="F216" s="20">
        <f>R206</f>
        <v>1.4000000000000012</v>
      </c>
      <c r="G216" s="20">
        <f>(G218+F216)-G214</f>
        <v>17.600000000000001</v>
      </c>
      <c r="H216" s="20">
        <f>G216-H214</f>
        <v>14.8</v>
      </c>
      <c r="I216" s="20">
        <f t="shared" ref="I216:J216" si="134">H216-I214</f>
        <v>12</v>
      </c>
      <c r="J216" s="20">
        <f t="shared" si="134"/>
        <v>9.1999999999999993</v>
      </c>
      <c r="K216" s="20">
        <f>(K218+J216)-K214</f>
        <v>6.3999999999999995</v>
      </c>
      <c r="L216" s="20">
        <f t="shared" ref="L216" si="135">K216-L214</f>
        <v>3.5999999999999996</v>
      </c>
      <c r="M216" s="20">
        <f>(M218+L216)-M214</f>
        <v>0.79999999999999982</v>
      </c>
      <c r="N216" s="20">
        <f>(N218+M216)-N214</f>
        <v>17</v>
      </c>
      <c r="O216" s="20">
        <f>(O218+N216)-O214</f>
        <v>14.2</v>
      </c>
      <c r="P216" s="20">
        <f>(P218+O216)-P214</f>
        <v>11.399999999999999</v>
      </c>
      <c r="Q216" s="20">
        <f>(Q218+P216)-Q214</f>
        <v>8.5999999999999979</v>
      </c>
      <c r="R216" s="20">
        <f>Q216-R214</f>
        <v>5.799999999999998</v>
      </c>
      <c r="S216" s="1">
        <f>SUM(G216:R216)</f>
        <v>121.39999999999999</v>
      </c>
      <c r="X216" s="57" t="s">
        <v>168</v>
      </c>
      <c r="Y216" s="57"/>
      <c r="Z216" s="57"/>
      <c r="AA216" s="57"/>
      <c r="AB216" s="20">
        <f>AN206</f>
        <v>12</v>
      </c>
      <c r="AC216" s="20">
        <f>(AC218+AB216)-AC214</f>
        <v>7.9</v>
      </c>
      <c r="AD216" s="20">
        <f>AC216-AD214</f>
        <v>3.8000000000000007</v>
      </c>
      <c r="AE216" s="20">
        <f>(AE218+AD216)-AE214</f>
        <v>22.700000000000003</v>
      </c>
      <c r="AF216" s="20">
        <f t="shared" ref="AF216" si="136">AE216-AF214</f>
        <v>18.600000000000001</v>
      </c>
      <c r="AG216" s="20">
        <f>(AG218+AF216)-AG214</f>
        <v>14.400000000000002</v>
      </c>
      <c r="AH216" s="20">
        <f t="shared" ref="AH216" si="137">AG216-AH214</f>
        <v>10.200000000000003</v>
      </c>
      <c r="AI216" s="20">
        <f>(AI218+AH216)-AI214</f>
        <v>6.0000000000000027</v>
      </c>
      <c r="AJ216" s="20">
        <f>(AJ218+AI216)-AJ214</f>
        <v>24.800000000000004</v>
      </c>
      <c r="AK216" s="20">
        <f>(AK218+AJ216)-AK214</f>
        <v>20.500000000000004</v>
      </c>
      <c r="AL216" s="20">
        <f>(AL218+AK216)-AL214</f>
        <v>16.200000000000003</v>
      </c>
      <c r="AM216" s="20">
        <f>(AM218+AL216)-AM214</f>
        <v>11.900000000000002</v>
      </c>
      <c r="AN216" s="20">
        <f>AM216-AN214</f>
        <v>7.6000000000000023</v>
      </c>
      <c r="AO216" s="1">
        <f>SUM(AC216:AN216)</f>
        <v>164.60000000000002</v>
      </c>
      <c r="AT216" s="57" t="s">
        <v>168</v>
      </c>
      <c r="AU216" s="57"/>
      <c r="AV216" s="57"/>
      <c r="AW216" s="57"/>
      <c r="AX216" s="20">
        <f>BJ206</f>
        <v>19.79999999999999</v>
      </c>
      <c r="AY216" s="20">
        <f>(AY218+AX216)-AY214</f>
        <v>14.999999999999989</v>
      </c>
      <c r="AZ216" s="20">
        <f>AY216-AZ214</f>
        <v>10.199999999999989</v>
      </c>
      <c r="BA216" s="20">
        <f>(BA218+AZ216)-BA214</f>
        <v>5.3999999999999888</v>
      </c>
      <c r="BB216" s="20">
        <f t="shared" ref="BB216" si="138">BA216-BB214</f>
        <v>0.59999999999998899</v>
      </c>
      <c r="BC216" s="20">
        <f>(BC218+BB216)-BC214</f>
        <v>20.799999999999986</v>
      </c>
      <c r="BD216" s="20">
        <f t="shared" ref="BD216" si="139">BC216-BD214</f>
        <v>15.999999999999986</v>
      </c>
      <c r="BE216" s="20">
        <f>(BE218+BD216)-BE214</f>
        <v>11.199999999999985</v>
      </c>
      <c r="BF216" s="20">
        <f>(BF218+BE216)-BF214</f>
        <v>6.3999999999999853</v>
      </c>
      <c r="BG216" s="20">
        <f>(BG218+BF216)-BG214</f>
        <v>1.5999999999999854</v>
      </c>
      <c r="BH216" s="20">
        <f>(BH218+BG216)-BH214</f>
        <v>21.799999999999986</v>
      </c>
      <c r="BI216" s="20">
        <f>(BI218+BH216)-BI214</f>
        <v>16.999999999999986</v>
      </c>
      <c r="BJ216" s="20">
        <f>BI216-BJ214</f>
        <v>12.199999999999985</v>
      </c>
      <c r="BK216" s="1">
        <f>SUM(AY216:BJ216)</f>
        <v>138.19999999999985</v>
      </c>
    </row>
    <row r="217" spans="2:63" x14ac:dyDescent="0.2">
      <c r="B217" s="56" t="s">
        <v>169</v>
      </c>
      <c r="C217" s="56"/>
      <c r="D217" s="56"/>
      <c r="E217" s="56"/>
      <c r="F217" s="3"/>
      <c r="G217" s="3">
        <f>(G214+$E$193)-(G215+F216)</f>
        <v>1.6999999999999984</v>
      </c>
      <c r="H217" s="3"/>
      <c r="I217" s="3"/>
      <c r="J217" s="3"/>
      <c r="K217" s="3"/>
      <c r="L217" s="20"/>
      <c r="M217" s="3"/>
      <c r="N217" s="3">
        <f>(N214+$E$193)-(N215+M216)</f>
        <v>2.2999999999999998</v>
      </c>
      <c r="O217" s="3"/>
      <c r="P217" s="3"/>
      <c r="Q217" s="3"/>
      <c r="R217" s="3"/>
      <c r="X217" s="56" t="s">
        <v>169</v>
      </c>
      <c r="Y217" s="56"/>
      <c r="Z217" s="56"/>
      <c r="AA217" s="56"/>
      <c r="AB217" s="3"/>
      <c r="AC217" s="3"/>
      <c r="AD217" s="3"/>
      <c r="AE217" s="3">
        <f>(AE214+$AA$193)-(AE215+AD216)</f>
        <v>2.2999999999999989</v>
      </c>
      <c r="AF217" s="3"/>
      <c r="AG217" s="3"/>
      <c r="AH217" s="20"/>
      <c r="AI217" s="3"/>
      <c r="AJ217" s="3">
        <f>(AJ214+$AA$193)-(AJ215+AI216)</f>
        <v>0.19999999999999751</v>
      </c>
      <c r="AK217" s="3"/>
      <c r="AL217" s="3"/>
      <c r="AM217" s="3"/>
      <c r="AN217" s="3"/>
      <c r="AT217" s="56" t="s">
        <v>169</v>
      </c>
      <c r="AU217" s="56"/>
      <c r="AV217" s="56"/>
      <c r="AW217" s="56"/>
      <c r="AX217" s="3"/>
      <c r="AY217" s="3"/>
      <c r="AZ217" s="3"/>
      <c r="BA217" s="3"/>
      <c r="BB217" s="3"/>
      <c r="BC217" s="3">
        <f>(BC214+$AW$193)-(BC215+BB216)</f>
        <v>4.400000000000011</v>
      </c>
      <c r="BD217" s="20"/>
      <c r="BE217" s="3"/>
      <c r="BF217" s="3"/>
      <c r="BG217" s="3"/>
      <c r="BH217" s="3">
        <f>(BH214+$AW$193)-(BH215+BG216)</f>
        <v>3.4000000000000146</v>
      </c>
      <c r="BI217" s="3"/>
      <c r="BJ217" s="3"/>
    </row>
    <row r="218" spans="2:63" x14ac:dyDescent="0.2">
      <c r="B218" s="56" t="s">
        <v>170</v>
      </c>
      <c r="C218" s="56"/>
      <c r="D218" s="56"/>
      <c r="E218" s="56"/>
      <c r="F218" s="20"/>
      <c r="G218" s="20">
        <f>F219</f>
        <v>19</v>
      </c>
      <c r="H218" s="20"/>
      <c r="I218" s="20"/>
      <c r="J218" s="20"/>
      <c r="K218" s="20"/>
      <c r="L218" s="20"/>
      <c r="M218" s="20"/>
      <c r="N218" s="20">
        <f>M219</f>
        <v>19</v>
      </c>
      <c r="O218" s="20"/>
      <c r="P218" s="20"/>
      <c r="Q218" s="20"/>
      <c r="R218" s="20"/>
      <c r="X218" s="56" t="s">
        <v>170</v>
      </c>
      <c r="Y218" s="56"/>
      <c r="Z218" s="56"/>
      <c r="AA218" s="56"/>
      <c r="AB218" s="20"/>
      <c r="AC218" s="20"/>
      <c r="AD218" s="20"/>
      <c r="AE218" s="20">
        <f>AD219</f>
        <v>23</v>
      </c>
      <c r="AF218" s="20"/>
      <c r="AG218" s="20"/>
      <c r="AH218" s="20"/>
      <c r="AI218" s="20"/>
      <c r="AJ218" s="20">
        <f>AI219</f>
        <v>23</v>
      </c>
      <c r="AK218" s="20"/>
      <c r="AL218" s="20"/>
      <c r="AM218" s="20"/>
      <c r="AN218" s="20"/>
      <c r="AT218" s="56" t="s">
        <v>170</v>
      </c>
      <c r="AU218" s="56"/>
      <c r="AV218" s="56"/>
      <c r="AW218" s="56"/>
      <c r="AX218" s="20"/>
      <c r="AY218" s="20"/>
      <c r="AZ218" s="20"/>
      <c r="BA218" s="20"/>
      <c r="BB218" s="20"/>
      <c r="BC218" s="20">
        <f>BB219</f>
        <v>25</v>
      </c>
      <c r="BD218" s="20"/>
      <c r="BE218" s="20"/>
      <c r="BF218" s="20"/>
      <c r="BG218" s="20"/>
      <c r="BH218" s="20">
        <f>BG219</f>
        <v>25</v>
      </c>
      <c r="BI218" s="20"/>
      <c r="BJ218" s="20"/>
    </row>
    <row r="219" spans="2:63" x14ac:dyDescent="0.2">
      <c r="B219" s="56" t="s">
        <v>171</v>
      </c>
      <c r="C219" s="56"/>
      <c r="D219" s="56"/>
      <c r="E219" s="56"/>
      <c r="F219" s="3">
        <f>K209</f>
        <v>19</v>
      </c>
      <c r="G219" s="3"/>
      <c r="H219" s="3"/>
      <c r="I219" s="3"/>
      <c r="J219" s="3"/>
      <c r="K219" s="3"/>
      <c r="L219" s="3"/>
      <c r="M219" s="3">
        <f>F219</f>
        <v>19</v>
      </c>
      <c r="N219" s="3"/>
      <c r="O219" s="3"/>
      <c r="P219" s="3"/>
      <c r="Q219" s="3"/>
      <c r="R219" s="3"/>
      <c r="X219" s="56" t="s">
        <v>171</v>
      </c>
      <c r="Y219" s="56"/>
      <c r="Z219" s="56"/>
      <c r="AA219" s="56"/>
      <c r="AB219" s="3"/>
      <c r="AC219" s="3"/>
      <c r="AD219" s="3">
        <f>AD209</f>
        <v>23</v>
      </c>
      <c r="AE219" s="3"/>
      <c r="AF219" s="3"/>
      <c r="AG219" s="3"/>
      <c r="AH219" s="3"/>
      <c r="AI219" s="3">
        <f>AD219</f>
        <v>23</v>
      </c>
      <c r="AJ219" s="3"/>
      <c r="AK219" s="3"/>
      <c r="AL219" s="3"/>
      <c r="AM219" s="3"/>
      <c r="AN219" s="3"/>
      <c r="AT219" s="56" t="s">
        <v>171</v>
      </c>
      <c r="AU219" s="56"/>
      <c r="AV219" s="56"/>
      <c r="AW219" s="56"/>
      <c r="AX219" s="3"/>
      <c r="AY219" s="3"/>
      <c r="AZ219" s="3"/>
      <c r="BA219" s="3"/>
      <c r="BB219" s="3">
        <f>AX209</f>
        <v>25</v>
      </c>
      <c r="BC219" s="3"/>
      <c r="BD219" s="3"/>
      <c r="BE219" s="3"/>
      <c r="BF219" s="3"/>
      <c r="BG219" s="3">
        <f>BB219</f>
        <v>25</v>
      </c>
      <c r="BH219" s="3"/>
      <c r="BI219" s="3"/>
      <c r="BJ219" s="3"/>
    </row>
    <row r="220" spans="2:63" x14ac:dyDescent="0.2">
      <c r="B220" s="50"/>
      <c r="C220" s="50"/>
      <c r="D220" s="50"/>
      <c r="E220" s="50"/>
      <c r="F220" s="50" t="s">
        <v>158</v>
      </c>
      <c r="G220" s="50" t="s">
        <v>22</v>
      </c>
      <c r="H220" s="50"/>
      <c r="I220" s="50"/>
      <c r="J220" s="50"/>
      <c r="K220" s="50" t="s">
        <v>23</v>
      </c>
      <c r="L220" s="50"/>
      <c r="M220" s="50"/>
      <c r="N220" s="50"/>
      <c r="O220" s="50" t="s">
        <v>24</v>
      </c>
      <c r="P220" s="50"/>
      <c r="Q220" s="50"/>
      <c r="R220" s="50"/>
      <c r="X220" s="50"/>
      <c r="Y220" s="50"/>
      <c r="Z220" s="50"/>
      <c r="AA220" s="50"/>
      <c r="AB220" s="50" t="s">
        <v>158</v>
      </c>
      <c r="AC220" s="50" t="s">
        <v>22</v>
      </c>
      <c r="AD220" s="50"/>
      <c r="AE220" s="50"/>
      <c r="AF220" s="50"/>
      <c r="AG220" s="50" t="s">
        <v>23</v>
      </c>
      <c r="AH220" s="50"/>
      <c r="AI220" s="50"/>
      <c r="AJ220" s="50"/>
      <c r="AK220" s="50" t="s">
        <v>24</v>
      </c>
      <c r="AL220" s="50"/>
      <c r="AM220" s="50"/>
      <c r="AN220" s="50"/>
      <c r="AT220" s="50"/>
      <c r="AU220" s="50"/>
      <c r="AV220" s="50"/>
      <c r="AW220" s="50"/>
      <c r="AX220" s="50" t="s">
        <v>158</v>
      </c>
      <c r="AY220" s="50" t="s">
        <v>22</v>
      </c>
      <c r="AZ220" s="50"/>
      <c r="BA220" s="50"/>
      <c r="BB220" s="50"/>
      <c r="BC220" s="50" t="s">
        <v>23</v>
      </c>
      <c r="BD220" s="50"/>
      <c r="BE220" s="50"/>
      <c r="BF220" s="50"/>
      <c r="BG220" s="50" t="s">
        <v>24</v>
      </c>
      <c r="BH220" s="50"/>
      <c r="BI220" s="50"/>
      <c r="BJ220" s="50"/>
    </row>
    <row r="221" spans="2:63" x14ac:dyDescent="0.2">
      <c r="B221" s="54"/>
      <c r="C221" s="54"/>
      <c r="D221" s="54"/>
      <c r="E221" s="54"/>
      <c r="F221" s="54"/>
      <c r="G221" s="13">
        <v>37</v>
      </c>
      <c r="H221" s="13">
        <v>38</v>
      </c>
      <c r="I221" s="13">
        <v>39</v>
      </c>
      <c r="J221" s="13">
        <v>40</v>
      </c>
      <c r="K221" s="13">
        <v>41</v>
      </c>
      <c r="L221" s="13">
        <v>42</v>
      </c>
      <c r="M221" s="13">
        <v>43</v>
      </c>
      <c r="N221" s="13">
        <v>44</v>
      </c>
      <c r="O221" s="13">
        <v>45</v>
      </c>
      <c r="P221" s="13">
        <v>46</v>
      </c>
      <c r="Q221" s="13">
        <v>47</v>
      </c>
      <c r="R221" s="13">
        <v>48</v>
      </c>
      <c r="X221" s="54"/>
      <c r="Y221" s="54"/>
      <c r="Z221" s="54"/>
      <c r="AA221" s="54"/>
      <c r="AB221" s="54"/>
      <c r="AC221" s="13">
        <v>37</v>
      </c>
      <c r="AD221" s="13">
        <v>38</v>
      </c>
      <c r="AE221" s="13">
        <v>39</v>
      </c>
      <c r="AF221" s="13">
        <v>40</v>
      </c>
      <c r="AG221" s="13">
        <v>41</v>
      </c>
      <c r="AH221" s="13">
        <v>42</v>
      </c>
      <c r="AI221" s="13">
        <v>43</v>
      </c>
      <c r="AJ221" s="13">
        <v>44</v>
      </c>
      <c r="AK221" s="13">
        <v>45</v>
      </c>
      <c r="AL221" s="13">
        <v>46</v>
      </c>
      <c r="AM221" s="13">
        <v>47</v>
      </c>
      <c r="AN221" s="13">
        <v>48</v>
      </c>
      <c r="AT221" s="54"/>
      <c r="AU221" s="54"/>
      <c r="AV221" s="54"/>
      <c r="AW221" s="54"/>
      <c r="AX221" s="54"/>
      <c r="AY221" s="13">
        <v>37</v>
      </c>
      <c r="AZ221" s="13">
        <v>38</v>
      </c>
      <c r="BA221" s="13">
        <v>39</v>
      </c>
      <c r="BB221" s="13">
        <v>40</v>
      </c>
      <c r="BC221" s="13">
        <v>41</v>
      </c>
      <c r="BD221" s="13">
        <v>42</v>
      </c>
      <c r="BE221" s="13">
        <v>43</v>
      </c>
      <c r="BF221" s="13">
        <v>44</v>
      </c>
      <c r="BG221" s="13">
        <v>45</v>
      </c>
      <c r="BH221" s="13">
        <v>46</v>
      </c>
      <c r="BI221" s="13">
        <v>47</v>
      </c>
      <c r="BJ221" s="13">
        <v>48</v>
      </c>
    </row>
    <row r="222" spans="2:63" x14ac:dyDescent="0.2">
      <c r="B222" s="56" t="s">
        <v>166</v>
      </c>
      <c r="C222" s="56"/>
      <c r="D222" s="56"/>
      <c r="E222" s="56"/>
      <c r="F222" s="3"/>
      <c r="G222" s="3">
        <v>2.8</v>
      </c>
      <c r="H222" s="3">
        <v>2.8</v>
      </c>
      <c r="I222" s="3">
        <v>2.8</v>
      </c>
      <c r="J222" s="3">
        <v>2.8</v>
      </c>
      <c r="K222" s="3">
        <v>2.8</v>
      </c>
      <c r="L222" s="3">
        <v>2.8</v>
      </c>
      <c r="M222" s="3">
        <v>2.8</v>
      </c>
      <c r="N222" s="3">
        <v>2.8</v>
      </c>
      <c r="O222" s="3">
        <v>2.8</v>
      </c>
      <c r="P222" s="3">
        <v>2.8</v>
      </c>
      <c r="Q222" s="3">
        <v>2.8</v>
      </c>
      <c r="R222" s="3">
        <v>2.8</v>
      </c>
      <c r="X222" s="56" t="s">
        <v>166</v>
      </c>
      <c r="Y222" s="56"/>
      <c r="Z222" s="56"/>
      <c r="AA222" s="56"/>
      <c r="AB222" s="3"/>
      <c r="AC222" s="3">
        <v>4.3</v>
      </c>
      <c r="AD222" s="3">
        <v>4.3</v>
      </c>
      <c r="AE222" s="3">
        <v>4.3</v>
      </c>
      <c r="AF222" s="3">
        <v>4.3</v>
      </c>
      <c r="AG222" s="3">
        <v>4.4000000000000004</v>
      </c>
      <c r="AH222" s="3">
        <v>4.4000000000000004</v>
      </c>
      <c r="AI222" s="3">
        <v>4.4000000000000004</v>
      </c>
      <c r="AJ222" s="3">
        <v>4.4000000000000004</v>
      </c>
      <c r="AK222" s="3">
        <v>4.5</v>
      </c>
      <c r="AL222" s="3">
        <v>4.5</v>
      </c>
      <c r="AM222" s="3">
        <v>4.5</v>
      </c>
      <c r="AN222" s="3">
        <v>4.5</v>
      </c>
      <c r="AT222" s="56" t="s">
        <v>166</v>
      </c>
      <c r="AU222" s="56"/>
      <c r="AV222" s="56"/>
      <c r="AW222" s="56"/>
      <c r="AX222" s="3"/>
      <c r="AY222" s="3">
        <v>4.8</v>
      </c>
      <c r="AZ222" s="3">
        <v>4.8</v>
      </c>
      <c r="BA222" s="3">
        <v>4.8</v>
      </c>
      <c r="BB222" s="3">
        <v>4.8</v>
      </c>
      <c r="BC222" s="3">
        <v>4.8</v>
      </c>
      <c r="BD222" s="3">
        <v>4.8</v>
      </c>
      <c r="BE222" s="3">
        <v>4.8</v>
      </c>
      <c r="BF222" s="3">
        <v>4.8</v>
      </c>
      <c r="BG222" s="3">
        <v>4.9000000000000004</v>
      </c>
      <c r="BH222" s="3">
        <v>4.9000000000000004</v>
      </c>
      <c r="BI222" s="3">
        <v>4.9000000000000004</v>
      </c>
      <c r="BJ222" s="3">
        <v>4.9000000000000004</v>
      </c>
    </row>
    <row r="223" spans="2:63" x14ac:dyDescent="0.2">
      <c r="B223" s="56" t="s">
        <v>167</v>
      </c>
      <c r="C223" s="56"/>
      <c r="D223" s="56"/>
      <c r="E223" s="56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X223" s="56" t="s">
        <v>167</v>
      </c>
      <c r="Y223" s="56"/>
      <c r="Z223" s="56"/>
      <c r="AA223" s="56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T223" s="56" t="s">
        <v>167</v>
      </c>
      <c r="AU223" s="56"/>
      <c r="AV223" s="56"/>
      <c r="AW223" s="56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</row>
    <row r="224" spans="2:63" x14ac:dyDescent="0.2">
      <c r="B224" s="57" t="s">
        <v>168</v>
      </c>
      <c r="C224" s="57"/>
      <c r="D224" s="57"/>
      <c r="E224" s="57"/>
      <c r="F224" s="3">
        <f>R216</f>
        <v>5.799999999999998</v>
      </c>
      <c r="G224" s="20">
        <f>(G226+F224)-G222</f>
        <v>2.9999999999999982</v>
      </c>
      <c r="H224" s="20">
        <f>(H226+G224)-H222</f>
        <v>19.2</v>
      </c>
      <c r="I224" s="20">
        <f>(I226+H224)-I222</f>
        <v>16.399999999999999</v>
      </c>
      <c r="J224" s="20">
        <f>(J226+I224)-J222</f>
        <v>13.599999999999998</v>
      </c>
      <c r="K224" s="3">
        <f t="shared" ref="K224:L224" si="140">J224-K222</f>
        <v>10.799999999999997</v>
      </c>
      <c r="L224" s="3">
        <f t="shared" si="140"/>
        <v>7.9999999999999973</v>
      </c>
      <c r="M224" s="20">
        <f>(M226+L224)-M222</f>
        <v>5.1999999999999975</v>
      </c>
      <c r="N224" s="3">
        <f t="shared" ref="N224" si="141">M224-N222</f>
        <v>2.3999999999999977</v>
      </c>
      <c r="O224" s="20">
        <f>(O226+N224)-O222</f>
        <v>18.599999999999998</v>
      </c>
      <c r="P224" s="3">
        <f t="shared" ref="P224:Q224" si="142">O224-P222</f>
        <v>15.799999999999997</v>
      </c>
      <c r="Q224" s="20">
        <f t="shared" si="142"/>
        <v>12.999999999999996</v>
      </c>
      <c r="R224" s="20">
        <f>(R226+Q224)-R222</f>
        <v>10.199999999999996</v>
      </c>
      <c r="S224" s="1">
        <f>SUM(G224:R224)</f>
        <v>136.19999999999996</v>
      </c>
      <c r="X224" s="57" t="s">
        <v>168</v>
      </c>
      <c r="Y224" s="57"/>
      <c r="Z224" s="57"/>
      <c r="AA224" s="57"/>
      <c r="AB224" s="3">
        <f>AN216</f>
        <v>7.6000000000000023</v>
      </c>
      <c r="AC224" s="20">
        <f>(AC226+AB224)-AC222</f>
        <v>3.3000000000000025</v>
      </c>
      <c r="AD224" s="20">
        <f>(AD226+AC224)-AD222</f>
        <v>22.000000000000004</v>
      </c>
      <c r="AE224" s="20">
        <f>(AE226+AD224)-AE222</f>
        <v>17.700000000000003</v>
      </c>
      <c r="AF224" s="20">
        <f>(AF226+AE224)-AF222</f>
        <v>13.400000000000002</v>
      </c>
      <c r="AG224" s="3">
        <f t="shared" ref="AG224:AH224" si="143">AF224-AG222</f>
        <v>9.0000000000000018</v>
      </c>
      <c r="AH224" s="3">
        <f t="shared" si="143"/>
        <v>4.6000000000000014</v>
      </c>
      <c r="AI224" s="20">
        <f>(AI226+AH224)-AI222</f>
        <v>23.200000000000003</v>
      </c>
      <c r="AJ224" s="3">
        <f t="shared" ref="AJ224" si="144">AI224-AJ222</f>
        <v>18.800000000000004</v>
      </c>
      <c r="AK224" s="20">
        <f>(AK226+AJ224)-AK222</f>
        <v>14.300000000000004</v>
      </c>
      <c r="AL224" s="3">
        <f t="shared" ref="AL224:AM224" si="145">AK224-AL222</f>
        <v>9.8000000000000043</v>
      </c>
      <c r="AM224" s="20">
        <f t="shared" si="145"/>
        <v>5.3000000000000043</v>
      </c>
      <c r="AN224" s="20">
        <f>(AN226+AM224)-AN222</f>
        <v>23.800000000000004</v>
      </c>
      <c r="AO224" s="1">
        <f>SUM(AC224:AN224)</f>
        <v>165.20000000000005</v>
      </c>
      <c r="AT224" s="57" t="s">
        <v>168</v>
      </c>
      <c r="AU224" s="57"/>
      <c r="AV224" s="57"/>
      <c r="AW224" s="57"/>
      <c r="AX224" s="3">
        <f>BJ216</f>
        <v>12.199999999999985</v>
      </c>
      <c r="AY224" s="20">
        <f>(AY226+AX224)-AY222</f>
        <v>7.3999999999999853</v>
      </c>
      <c r="AZ224" s="20">
        <f>(AZ226+AY224)-AZ222</f>
        <v>2.5999999999999854</v>
      </c>
      <c r="BA224" s="20">
        <f>(BA226+AZ224)-BA222</f>
        <v>22.799999999999986</v>
      </c>
      <c r="BB224" s="20">
        <f>(BB226+BA224)-BB222</f>
        <v>17.999999999999986</v>
      </c>
      <c r="BC224" s="3">
        <f t="shared" ref="BC224:BD224" si="146">BB224-BC222</f>
        <v>13.199999999999985</v>
      </c>
      <c r="BD224" s="3">
        <f t="shared" si="146"/>
        <v>8.3999999999999844</v>
      </c>
      <c r="BE224" s="20">
        <f>(BE226+BD224)-BE222</f>
        <v>3.5999999999999845</v>
      </c>
      <c r="BF224" s="20">
        <f>(BF226+BE224)-BF222</f>
        <v>23.799999999999983</v>
      </c>
      <c r="BG224" s="20">
        <f>(BG226+BF224)-BG222</f>
        <v>18.899999999999984</v>
      </c>
      <c r="BH224" s="3">
        <f t="shared" ref="BH224:BI224" si="147">BG224-BH222</f>
        <v>13.999999999999984</v>
      </c>
      <c r="BI224" s="20">
        <f t="shared" si="147"/>
        <v>9.0999999999999837</v>
      </c>
      <c r="BJ224" s="20">
        <f>(BJ226+BI224)-BJ222</f>
        <v>4.1999999999999833</v>
      </c>
      <c r="BK224" s="1">
        <f>SUM(AY224:BJ224)</f>
        <v>145.99999999999983</v>
      </c>
    </row>
    <row r="225" spans="2:64" x14ac:dyDescent="0.2">
      <c r="B225" s="56" t="s">
        <v>169</v>
      </c>
      <c r="C225" s="56"/>
      <c r="D225" s="56"/>
      <c r="E225" s="56"/>
      <c r="F225" s="20"/>
      <c r="G225" s="3"/>
      <c r="H225" s="3">
        <f>(H222+$E$193)-(H223+G224)</f>
        <v>0.10000000000000142</v>
      </c>
      <c r="I225" s="3"/>
      <c r="J225" s="3"/>
      <c r="K225" s="20"/>
      <c r="L225" s="20"/>
      <c r="M225" s="3"/>
      <c r="N225" s="20"/>
      <c r="O225" s="3">
        <f>(O222+$E$193)-(O223+N224)</f>
        <v>0.70000000000000195</v>
      </c>
      <c r="P225" s="20"/>
      <c r="Q225" s="3"/>
      <c r="R225" s="3"/>
      <c r="S225" s="1">
        <f>SUM(S198:S224)</f>
        <v>482</v>
      </c>
      <c r="X225" s="56" t="s">
        <v>169</v>
      </c>
      <c r="Y225" s="56"/>
      <c r="Z225" s="56"/>
      <c r="AA225" s="56"/>
      <c r="AB225" s="20"/>
      <c r="AC225" s="3"/>
      <c r="AD225" s="3">
        <f>(AD222+$AA$193)-(AD223+AC224)</f>
        <v>2.9999999999999973</v>
      </c>
      <c r="AE225" s="3"/>
      <c r="AF225" s="3"/>
      <c r="AG225" s="20"/>
      <c r="AH225" s="20"/>
      <c r="AI225" s="3">
        <f>(AI222+$AA$193)-(AI223+AH224)</f>
        <v>1.7999999999999989</v>
      </c>
      <c r="AJ225" s="20"/>
      <c r="AK225" s="3"/>
      <c r="AL225" s="20"/>
      <c r="AM225" s="3"/>
      <c r="AN225" s="3">
        <f>(AN222+$AA$193)-(AN223+AM224)</f>
        <v>1.1999999999999957</v>
      </c>
      <c r="AO225" s="1">
        <f>SUM(AO198:AO224)</f>
        <v>668.80000000000018</v>
      </c>
      <c r="AT225" s="56" t="s">
        <v>169</v>
      </c>
      <c r="AU225" s="56"/>
      <c r="AV225" s="56"/>
      <c r="AW225" s="56"/>
      <c r="AX225" s="20"/>
      <c r="AY225" s="3"/>
      <c r="AZ225" s="3"/>
      <c r="BA225" s="3">
        <f>(BA222+$AW$193)-(BA223+AZ224)</f>
        <v>2.4000000000000146</v>
      </c>
      <c r="BB225" s="3"/>
      <c r="BC225" s="20"/>
      <c r="BD225" s="20"/>
      <c r="BE225" s="3"/>
      <c r="BF225" s="3">
        <f>(BF222+$AW$193)-(BF223+BE224)</f>
        <v>1.4000000000000155</v>
      </c>
      <c r="BG225" s="3"/>
      <c r="BH225" s="20"/>
      <c r="BI225" s="3"/>
      <c r="BJ225" s="3"/>
      <c r="BK225" s="1">
        <f>SUM(BK198:BK224)</f>
        <v>584.19999999999959</v>
      </c>
    </row>
    <row r="226" spans="2:64" x14ac:dyDescent="0.2">
      <c r="B226" s="56" t="s">
        <v>170</v>
      </c>
      <c r="C226" s="56"/>
      <c r="D226" s="56"/>
      <c r="E226" s="56"/>
      <c r="F226" s="20"/>
      <c r="G226" s="20"/>
      <c r="H226" s="20">
        <f>G227</f>
        <v>19</v>
      </c>
      <c r="I226" s="20"/>
      <c r="J226" s="20"/>
      <c r="K226" s="20"/>
      <c r="L226" s="20"/>
      <c r="M226" s="20"/>
      <c r="N226" s="20"/>
      <c r="O226" s="20">
        <f>N227</f>
        <v>19</v>
      </c>
      <c r="P226" s="20"/>
      <c r="Q226" s="20"/>
      <c r="R226" s="20"/>
      <c r="S226" s="34">
        <f>S225*9240</f>
        <v>4453680</v>
      </c>
      <c r="T226" s="1" t="s">
        <v>172</v>
      </c>
      <c r="X226" s="56" t="s">
        <v>170</v>
      </c>
      <c r="Y226" s="56"/>
      <c r="Z226" s="56"/>
      <c r="AA226" s="56"/>
      <c r="AB226" s="20"/>
      <c r="AC226" s="20"/>
      <c r="AD226" s="20">
        <f>AC227</f>
        <v>23</v>
      </c>
      <c r="AE226" s="20"/>
      <c r="AF226" s="20"/>
      <c r="AG226" s="20"/>
      <c r="AH226" s="20"/>
      <c r="AI226" s="20">
        <f>AH227</f>
        <v>23</v>
      </c>
      <c r="AJ226" s="20"/>
      <c r="AK226" s="20"/>
      <c r="AL226" s="20"/>
      <c r="AM226" s="20"/>
      <c r="AN226" s="20">
        <f>AM227</f>
        <v>23</v>
      </c>
      <c r="AO226" s="34">
        <f>AO225*9240</f>
        <v>6179712.0000000019</v>
      </c>
      <c r="AP226" s="1" t="s">
        <v>172</v>
      </c>
      <c r="AT226" s="56" t="s">
        <v>170</v>
      </c>
      <c r="AU226" s="56"/>
      <c r="AV226" s="56"/>
      <c r="AW226" s="56"/>
      <c r="AX226" s="20"/>
      <c r="AY226" s="20"/>
      <c r="AZ226" s="20"/>
      <c r="BA226" s="20">
        <f>AZ227</f>
        <v>25</v>
      </c>
      <c r="BB226" s="20"/>
      <c r="BC226" s="20"/>
      <c r="BD226" s="20"/>
      <c r="BE226" s="20"/>
      <c r="BF226" s="20">
        <f>BE227</f>
        <v>25</v>
      </c>
      <c r="BG226" s="20"/>
      <c r="BH226" s="20"/>
      <c r="BI226" s="20"/>
      <c r="BJ226" s="20"/>
      <c r="BK226" s="34">
        <f>BK225*9240</f>
        <v>5398007.9999999963</v>
      </c>
      <c r="BL226" s="1" t="s">
        <v>172</v>
      </c>
    </row>
    <row r="227" spans="2:64" x14ac:dyDescent="0.2">
      <c r="B227" s="56" t="s">
        <v>171</v>
      </c>
      <c r="C227" s="56"/>
      <c r="D227" s="56"/>
      <c r="E227" s="56"/>
      <c r="F227" s="13"/>
      <c r="G227" s="13">
        <f>F219</f>
        <v>19</v>
      </c>
      <c r="H227" s="13"/>
      <c r="I227" s="13"/>
      <c r="J227" s="13"/>
      <c r="K227" s="13"/>
      <c r="L227" s="13"/>
      <c r="M227" s="13"/>
      <c r="N227" s="13">
        <f>G227</f>
        <v>19</v>
      </c>
      <c r="O227" s="13"/>
      <c r="P227" s="13"/>
      <c r="Q227" s="13"/>
      <c r="R227" s="13"/>
      <c r="S227" s="34">
        <f>7*150000</f>
        <v>1050000</v>
      </c>
      <c r="T227" s="1" t="s">
        <v>173</v>
      </c>
      <c r="X227" s="56" t="s">
        <v>171</v>
      </c>
      <c r="Y227" s="56"/>
      <c r="Z227" s="56"/>
      <c r="AA227" s="56"/>
      <c r="AB227" s="13"/>
      <c r="AC227" s="13">
        <f>AD219</f>
        <v>23</v>
      </c>
      <c r="AD227" s="13"/>
      <c r="AE227" s="13"/>
      <c r="AF227" s="13"/>
      <c r="AG227" s="13"/>
      <c r="AH227" s="13">
        <f>AC227</f>
        <v>23</v>
      </c>
      <c r="AI227" s="13"/>
      <c r="AJ227" s="13"/>
      <c r="AK227" s="13"/>
      <c r="AL227" s="13"/>
      <c r="AM227" s="13">
        <f>AH227</f>
        <v>23</v>
      </c>
      <c r="AN227" s="13"/>
      <c r="AO227" s="34">
        <f>9*150000</f>
        <v>1350000</v>
      </c>
      <c r="AP227" s="1" t="s">
        <v>173</v>
      </c>
      <c r="AT227" s="56" t="s">
        <v>171</v>
      </c>
      <c r="AU227" s="56"/>
      <c r="AV227" s="56"/>
      <c r="AW227" s="56"/>
      <c r="AX227" s="13"/>
      <c r="AY227" s="13"/>
      <c r="AZ227" s="13">
        <f>BB219</f>
        <v>25</v>
      </c>
      <c r="BA227" s="13"/>
      <c r="BB227" s="13"/>
      <c r="BC227" s="13"/>
      <c r="BD227" s="13"/>
      <c r="BE227" s="13">
        <f>AZ227</f>
        <v>25</v>
      </c>
      <c r="BF227" s="13"/>
      <c r="BG227" s="13"/>
      <c r="BH227" s="13"/>
      <c r="BI227" s="13"/>
      <c r="BJ227" s="13"/>
      <c r="BK227" s="34">
        <f>9*150000</f>
        <v>1350000</v>
      </c>
      <c r="BL227" s="1" t="s">
        <v>173</v>
      </c>
    </row>
    <row r="231" spans="2:64" x14ac:dyDescent="0.2">
      <c r="B231" s="51" t="s">
        <v>189</v>
      </c>
      <c r="C231" s="50" t="s">
        <v>160</v>
      </c>
      <c r="D231" s="50"/>
      <c r="E231" s="51">
        <v>2</v>
      </c>
      <c r="F231" s="50" t="s">
        <v>158</v>
      </c>
      <c r="G231" s="50" t="s">
        <v>2</v>
      </c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X231" s="51" t="s">
        <v>190</v>
      </c>
      <c r="Y231" s="50" t="s">
        <v>160</v>
      </c>
      <c r="Z231" s="50"/>
      <c r="AA231" s="51">
        <v>3</v>
      </c>
      <c r="AB231" s="50" t="s">
        <v>158</v>
      </c>
      <c r="AC231" s="50" t="s">
        <v>2</v>
      </c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T231" s="51" t="s">
        <v>191</v>
      </c>
      <c r="AU231" s="50" t="s">
        <v>160</v>
      </c>
      <c r="AV231" s="50"/>
      <c r="AW231" s="51">
        <v>0.3</v>
      </c>
      <c r="AX231" s="50" t="s">
        <v>158</v>
      </c>
      <c r="AY231" s="50" t="s">
        <v>2</v>
      </c>
      <c r="AZ231" s="50"/>
      <c r="BA231" s="50"/>
      <c r="BB231" s="50"/>
      <c r="BC231" s="50"/>
      <c r="BD231" s="50"/>
      <c r="BE231" s="50"/>
      <c r="BF231" s="50"/>
      <c r="BG231" s="50"/>
      <c r="BH231" s="50"/>
      <c r="BI231" s="50"/>
      <c r="BJ231" s="50"/>
    </row>
    <row r="232" spans="2:64" x14ac:dyDescent="0.2">
      <c r="B232" s="53" t="s">
        <v>164</v>
      </c>
      <c r="C232" s="52">
        <v>18</v>
      </c>
      <c r="D232" s="53" t="s">
        <v>165</v>
      </c>
      <c r="E232" s="52">
        <v>1</v>
      </c>
      <c r="F232" s="52"/>
      <c r="G232" s="52" t="s">
        <v>11</v>
      </c>
      <c r="H232" s="52"/>
      <c r="I232" s="52"/>
      <c r="J232" s="52"/>
      <c r="K232" s="52" t="s">
        <v>14</v>
      </c>
      <c r="L232" s="52"/>
      <c r="M232" s="52"/>
      <c r="N232" s="52"/>
      <c r="O232" s="52" t="s">
        <v>15</v>
      </c>
      <c r="P232" s="52"/>
      <c r="Q232" s="52"/>
      <c r="R232" s="52"/>
      <c r="X232" s="53" t="s">
        <v>164</v>
      </c>
      <c r="Y232" s="52">
        <v>19</v>
      </c>
      <c r="Z232" s="53" t="s">
        <v>165</v>
      </c>
      <c r="AA232" s="52">
        <v>1</v>
      </c>
      <c r="AB232" s="52"/>
      <c r="AC232" s="52" t="s">
        <v>11</v>
      </c>
      <c r="AD232" s="52"/>
      <c r="AE232" s="52"/>
      <c r="AF232" s="52"/>
      <c r="AG232" s="52" t="s">
        <v>14</v>
      </c>
      <c r="AH232" s="52"/>
      <c r="AI232" s="52"/>
      <c r="AJ232" s="52"/>
      <c r="AK232" s="52" t="s">
        <v>15</v>
      </c>
      <c r="AL232" s="52"/>
      <c r="AM232" s="52"/>
      <c r="AN232" s="52"/>
      <c r="AT232" s="53" t="s">
        <v>164</v>
      </c>
      <c r="AU232" s="52">
        <v>22</v>
      </c>
      <c r="AV232" s="53" t="s">
        <v>165</v>
      </c>
      <c r="AW232" s="52">
        <v>1</v>
      </c>
      <c r="AX232" s="52"/>
      <c r="AY232" s="52" t="s">
        <v>11</v>
      </c>
      <c r="AZ232" s="52"/>
      <c r="BA232" s="52"/>
      <c r="BB232" s="52"/>
      <c r="BC232" s="52" t="s">
        <v>14</v>
      </c>
      <c r="BD232" s="52"/>
      <c r="BE232" s="52"/>
      <c r="BF232" s="52"/>
      <c r="BG232" s="52" t="s">
        <v>15</v>
      </c>
      <c r="BH232" s="52"/>
      <c r="BI232" s="52"/>
      <c r="BJ232" s="52"/>
    </row>
    <row r="233" spans="2:64" x14ac:dyDescent="0.2">
      <c r="B233" s="55"/>
      <c r="C233" s="54"/>
      <c r="D233" s="55"/>
      <c r="E233" s="54"/>
      <c r="F233" s="54"/>
      <c r="G233" s="13">
        <v>1</v>
      </c>
      <c r="H233" s="13">
        <v>2</v>
      </c>
      <c r="I233" s="13">
        <v>3</v>
      </c>
      <c r="J233" s="13">
        <v>4</v>
      </c>
      <c r="K233" s="13">
        <v>5</v>
      </c>
      <c r="L233" s="13">
        <v>6</v>
      </c>
      <c r="M233" s="13">
        <v>7</v>
      </c>
      <c r="N233" s="13">
        <v>8</v>
      </c>
      <c r="O233" s="13">
        <v>9</v>
      </c>
      <c r="P233" s="13">
        <v>10</v>
      </c>
      <c r="Q233" s="13">
        <v>11</v>
      </c>
      <c r="R233" s="13">
        <v>12</v>
      </c>
      <c r="X233" s="55"/>
      <c r="Y233" s="54"/>
      <c r="Z233" s="55"/>
      <c r="AA233" s="54"/>
      <c r="AB233" s="54"/>
      <c r="AC233" s="13">
        <v>1</v>
      </c>
      <c r="AD233" s="13">
        <v>2</v>
      </c>
      <c r="AE233" s="13">
        <v>3</v>
      </c>
      <c r="AF233" s="13">
        <v>4</v>
      </c>
      <c r="AG233" s="13">
        <v>5</v>
      </c>
      <c r="AH233" s="13">
        <v>6</v>
      </c>
      <c r="AI233" s="13">
        <v>7</v>
      </c>
      <c r="AJ233" s="13">
        <v>8</v>
      </c>
      <c r="AK233" s="13">
        <v>9</v>
      </c>
      <c r="AL233" s="13">
        <v>10</v>
      </c>
      <c r="AM233" s="13">
        <v>11</v>
      </c>
      <c r="AN233" s="13">
        <v>12</v>
      </c>
      <c r="AT233" s="55"/>
      <c r="AU233" s="54"/>
      <c r="AV233" s="55"/>
      <c r="AW233" s="54"/>
      <c r="AX233" s="54"/>
      <c r="AY233" s="13">
        <v>1</v>
      </c>
      <c r="AZ233" s="13">
        <v>2</v>
      </c>
      <c r="BA233" s="13">
        <v>3</v>
      </c>
      <c r="BB233" s="13">
        <v>4</v>
      </c>
      <c r="BC233" s="13">
        <v>5</v>
      </c>
      <c r="BD233" s="13">
        <v>6</v>
      </c>
      <c r="BE233" s="13">
        <v>7</v>
      </c>
      <c r="BF233" s="13">
        <v>8</v>
      </c>
      <c r="BG233" s="13">
        <v>9</v>
      </c>
      <c r="BH233" s="13">
        <v>10</v>
      </c>
      <c r="BI233" s="13">
        <v>11</v>
      </c>
      <c r="BJ233" s="13">
        <v>12</v>
      </c>
    </row>
    <row r="234" spans="2:64" x14ac:dyDescent="0.2">
      <c r="B234" s="56" t="s">
        <v>166</v>
      </c>
      <c r="C234" s="56"/>
      <c r="D234" s="56"/>
      <c r="E234" s="56"/>
      <c r="F234" s="20"/>
      <c r="G234" s="20">
        <v>3</v>
      </c>
      <c r="H234" s="20">
        <v>3</v>
      </c>
      <c r="I234" s="20">
        <v>3</v>
      </c>
      <c r="J234" s="20">
        <v>3</v>
      </c>
      <c r="K234" s="20">
        <v>3.1</v>
      </c>
      <c r="L234" s="20">
        <v>3.1</v>
      </c>
      <c r="M234" s="20">
        <v>3.1</v>
      </c>
      <c r="N234" s="20">
        <v>3.1</v>
      </c>
      <c r="O234" s="20">
        <v>3.1</v>
      </c>
      <c r="P234" s="20">
        <v>3.1</v>
      </c>
      <c r="Q234" s="20">
        <v>3.1</v>
      </c>
      <c r="R234" s="20">
        <v>3.1</v>
      </c>
      <c r="X234" s="56" t="s">
        <v>166</v>
      </c>
      <c r="Y234" s="56"/>
      <c r="Z234" s="56"/>
      <c r="AA234" s="56"/>
      <c r="AB234" s="20"/>
      <c r="AC234" s="20">
        <v>3.3</v>
      </c>
      <c r="AD234" s="20">
        <v>3.3</v>
      </c>
      <c r="AE234" s="20">
        <v>3.3</v>
      </c>
      <c r="AF234" s="20">
        <v>3.3</v>
      </c>
      <c r="AG234" s="20">
        <v>3.5</v>
      </c>
      <c r="AH234" s="20">
        <v>3.5</v>
      </c>
      <c r="AI234" s="20">
        <v>3.5</v>
      </c>
      <c r="AJ234" s="20">
        <v>3.5</v>
      </c>
      <c r="AK234" s="20">
        <v>3.6</v>
      </c>
      <c r="AL234" s="20">
        <v>3.6</v>
      </c>
      <c r="AM234" s="20">
        <v>3.6</v>
      </c>
      <c r="AN234" s="20">
        <v>3.6</v>
      </c>
      <c r="AT234" s="56" t="s">
        <v>166</v>
      </c>
      <c r="AU234" s="56"/>
      <c r="AV234" s="56"/>
      <c r="AW234" s="56"/>
      <c r="AX234" s="20"/>
      <c r="AY234" s="20">
        <v>5.2</v>
      </c>
      <c r="AZ234" s="20">
        <v>5.2</v>
      </c>
      <c r="BA234" s="20">
        <v>5.2</v>
      </c>
      <c r="BB234" s="20">
        <v>5.2</v>
      </c>
      <c r="BC234" s="20">
        <v>5.2</v>
      </c>
      <c r="BD234" s="20">
        <v>5.2</v>
      </c>
      <c r="BE234" s="20">
        <v>5.2</v>
      </c>
      <c r="BF234" s="20">
        <v>5.2</v>
      </c>
      <c r="BG234" s="20">
        <v>5.2</v>
      </c>
      <c r="BH234" s="20">
        <v>5.2</v>
      </c>
      <c r="BI234" s="20">
        <v>5.2</v>
      </c>
      <c r="BJ234" s="20">
        <v>5.2</v>
      </c>
    </row>
    <row r="235" spans="2:64" x14ac:dyDescent="0.2">
      <c r="B235" s="56" t="s">
        <v>167</v>
      </c>
      <c r="C235" s="56"/>
      <c r="D235" s="56"/>
      <c r="E235" s="56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X235" s="56" t="s">
        <v>167</v>
      </c>
      <c r="Y235" s="56"/>
      <c r="Z235" s="56"/>
      <c r="AA235" s="56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T235" s="56" t="s">
        <v>167</v>
      </c>
      <c r="AU235" s="56"/>
      <c r="AV235" s="56"/>
      <c r="AW235" s="56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</row>
    <row r="236" spans="2:64" x14ac:dyDescent="0.2">
      <c r="B236" s="57" t="s">
        <v>168</v>
      </c>
      <c r="C236" s="57"/>
      <c r="D236" s="57"/>
      <c r="E236" s="57"/>
      <c r="F236" s="20">
        <v>10</v>
      </c>
      <c r="G236" s="20">
        <f>F236-G234</f>
        <v>7</v>
      </c>
      <c r="H236" s="20">
        <f t="shared" ref="H236" si="148">G236-H234</f>
        <v>4</v>
      </c>
      <c r="I236" s="20">
        <f>(I238+H236)-I234</f>
        <v>19</v>
      </c>
      <c r="J236" s="20">
        <f>I236-J234</f>
        <v>16</v>
      </c>
      <c r="K236" s="20">
        <f>J236-K234</f>
        <v>12.9</v>
      </c>
      <c r="L236" s="20">
        <f>(L238+K236)-L234</f>
        <v>9.8000000000000007</v>
      </c>
      <c r="M236" s="20">
        <f>L236-M234</f>
        <v>6.7000000000000011</v>
      </c>
      <c r="N236" s="20">
        <f>M236-N234</f>
        <v>3.600000000000001</v>
      </c>
      <c r="O236" s="20">
        <f>(O238+N236)-O234</f>
        <v>18.5</v>
      </c>
      <c r="P236" s="20">
        <f t="shared" ref="P236" si="149">O236-P234</f>
        <v>15.4</v>
      </c>
      <c r="Q236" s="20">
        <f>(Q238+P236)-Q234</f>
        <v>12.3</v>
      </c>
      <c r="R236" s="20">
        <f>(R238+Q236)-R234</f>
        <v>9.2000000000000011</v>
      </c>
      <c r="S236" s="1">
        <f>SUM(G236:R236)</f>
        <v>134.4</v>
      </c>
      <c r="X236" s="57" t="s">
        <v>168</v>
      </c>
      <c r="Y236" s="57"/>
      <c r="Z236" s="57"/>
      <c r="AA236" s="57"/>
      <c r="AB236" s="20">
        <v>10</v>
      </c>
      <c r="AC236" s="20">
        <f>AB236-AC234</f>
        <v>6.7</v>
      </c>
      <c r="AD236" s="20">
        <f t="shared" ref="AD236" si="150">AC236-AD234</f>
        <v>3.4000000000000004</v>
      </c>
      <c r="AE236" s="20">
        <f>(AE238+AD236)-AE234</f>
        <v>19.099999999999998</v>
      </c>
      <c r="AF236" s="20">
        <f>AE236-AF234</f>
        <v>15.799999999999997</v>
      </c>
      <c r="AG236" s="20">
        <f>AF236-AG234</f>
        <v>12.299999999999997</v>
      </c>
      <c r="AH236" s="20">
        <f>(AH238+AG236)-AH234</f>
        <v>8.7999999999999972</v>
      </c>
      <c r="AI236" s="20">
        <f>AH236-AI234</f>
        <v>5.2999999999999972</v>
      </c>
      <c r="AJ236" s="20">
        <f>(AJ238+AI236)-AJ234</f>
        <v>20.799999999999997</v>
      </c>
      <c r="AK236" s="20">
        <f>(AK238+AJ236)-AK234</f>
        <v>17.199999999999996</v>
      </c>
      <c r="AL236" s="20">
        <f t="shared" ref="AL236" si="151">AK236-AL234</f>
        <v>13.599999999999996</v>
      </c>
      <c r="AM236" s="20">
        <f>(AM238+AL236)-AM234</f>
        <v>9.9999999999999964</v>
      </c>
      <c r="AN236" s="20">
        <f>(AN238+AM236)-AN234</f>
        <v>6.3999999999999968</v>
      </c>
      <c r="AO236" s="1">
        <f>SUM(AC236:AN236)</f>
        <v>139.39999999999998</v>
      </c>
      <c r="AT236" s="57" t="s">
        <v>168</v>
      </c>
      <c r="AU236" s="57"/>
      <c r="AV236" s="57"/>
      <c r="AW236" s="57"/>
      <c r="AX236" s="20">
        <v>10</v>
      </c>
      <c r="AY236" s="20">
        <f>AX236-AY234</f>
        <v>4.8</v>
      </c>
      <c r="AZ236" s="20">
        <f>(AZ238+AY236)-AZ234</f>
        <v>21.6</v>
      </c>
      <c r="BA236" s="20">
        <f>(BA238+AZ236)-BA234</f>
        <v>16.400000000000002</v>
      </c>
      <c r="BB236" s="20">
        <f>BA236-BB234</f>
        <v>11.200000000000003</v>
      </c>
      <c r="BC236" s="20">
        <f>BB236-BC234</f>
        <v>6.0000000000000027</v>
      </c>
      <c r="BD236" s="20">
        <f>(BD238+BC236)-BD234</f>
        <v>0.80000000000000249</v>
      </c>
      <c r="BE236" s="20">
        <f>(BE238+BD236)-BE234</f>
        <v>17.600000000000005</v>
      </c>
      <c r="BF236" s="20">
        <f>(BF238+BE236)-BF234</f>
        <v>12.400000000000006</v>
      </c>
      <c r="BG236" s="20">
        <f>(BG238+BF236)-BG234</f>
        <v>7.2000000000000055</v>
      </c>
      <c r="BH236" s="20">
        <f t="shared" ref="BH236" si="152">BG236-BH234</f>
        <v>2.0000000000000053</v>
      </c>
      <c r="BI236" s="20">
        <f>(BI238+BH236)-BI234</f>
        <v>18.800000000000008</v>
      </c>
      <c r="BJ236" s="20">
        <f>(BJ238+BI236)-BJ234</f>
        <v>13.600000000000009</v>
      </c>
      <c r="BK236" s="1">
        <f>SUM(AY236:BJ236)</f>
        <v>132.40000000000003</v>
      </c>
    </row>
    <row r="237" spans="2:64" x14ac:dyDescent="0.2">
      <c r="B237" s="56" t="s">
        <v>169</v>
      </c>
      <c r="C237" s="56"/>
      <c r="D237" s="56"/>
      <c r="E237" s="56"/>
      <c r="F237" s="20"/>
      <c r="G237" s="20"/>
      <c r="H237" s="20"/>
      <c r="I237" s="3">
        <f>(I234+$E$231)-(I235+H236)</f>
        <v>1</v>
      </c>
      <c r="J237" s="20"/>
      <c r="K237" s="3"/>
      <c r="L237" s="3"/>
      <c r="M237" s="3"/>
      <c r="N237" s="3"/>
      <c r="O237" s="3">
        <f>(O234+$E$231)-(O235+N236)</f>
        <v>1.4999999999999987</v>
      </c>
      <c r="P237" s="20"/>
      <c r="Q237" s="3"/>
      <c r="R237" s="3"/>
      <c r="X237" s="56" t="s">
        <v>169</v>
      </c>
      <c r="Y237" s="56"/>
      <c r="Z237" s="56"/>
      <c r="AA237" s="56"/>
      <c r="AB237" s="20"/>
      <c r="AC237" s="20"/>
      <c r="AD237" s="20"/>
      <c r="AE237" s="3">
        <f>(AE234+$AA$231)-(AE235+AD236)</f>
        <v>2.8999999999999995</v>
      </c>
      <c r="AF237" s="20"/>
      <c r="AG237" s="3"/>
      <c r="AH237" s="3"/>
      <c r="AI237" s="3"/>
      <c r="AJ237" s="3">
        <f>(AJ234+$AA$231)-(AJ235+AI236)</f>
        <v>1.2000000000000028</v>
      </c>
      <c r="AK237" s="3"/>
      <c r="AL237" s="20"/>
      <c r="AM237" s="3"/>
      <c r="AN237" s="3"/>
      <c r="AT237" s="56" t="s">
        <v>169</v>
      </c>
      <c r="AU237" s="56"/>
      <c r="AV237" s="56"/>
      <c r="AW237" s="56"/>
      <c r="AX237" s="20"/>
      <c r="AY237" s="20"/>
      <c r="AZ237" s="3">
        <f>(AZ234+$AW$231)-(AZ235+AY236)</f>
        <v>0.70000000000000018</v>
      </c>
      <c r="BA237" s="3"/>
      <c r="BB237" s="20"/>
      <c r="BC237" s="3"/>
      <c r="BD237" s="3"/>
      <c r="BE237" s="3">
        <f>(BE234+$AW$231)-(BE235+BD236)</f>
        <v>4.6999999999999975</v>
      </c>
      <c r="BF237" s="3"/>
      <c r="BG237" s="3"/>
      <c r="BH237" s="20"/>
      <c r="BI237" s="3">
        <f>(BI234+$AW$231)-(BI235+BH236)</f>
        <v>3.4999999999999947</v>
      </c>
      <c r="BJ237" s="3"/>
    </row>
    <row r="238" spans="2:64" x14ac:dyDescent="0.2">
      <c r="B238" s="56" t="s">
        <v>170</v>
      </c>
      <c r="C238" s="56"/>
      <c r="D238" s="56"/>
      <c r="E238" s="56"/>
      <c r="F238" s="20"/>
      <c r="G238" s="20"/>
      <c r="H238" s="20"/>
      <c r="I238" s="20">
        <f>H239</f>
        <v>18</v>
      </c>
      <c r="J238" s="20"/>
      <c r="K238" s="20"/>
      <c r="L238" s="20"/>
      <c r="M238" s="20"/>
      <c r="N238" s="20"/>
      <c r="O238" s="20">
        <f>N239</f>
        <v>18</v>
      </c>
      <c r="P238" s="20"/>
      <c r="Q238" s="20"/>
      <c r="R238" s="20"/>
      <c r="X238" s="56" t="s">
        <v>170</v>
      </c>
      <c r="Y238" s="56"/>
      <c r="Z238" s="56"/>
      <c r="AA238" s="56"/>
      <c r="AB238" s="20"/>
      <c r="AC238" s="20"/>
      <c r="AD238" s="20"/>
      <c r="AE238" s="20">
        <f>AD239</f>
        <v>19</v>
      </c>
      <c r="AF238" s="20"/>
      <c r="AG238" s="20"/>
      <c r="AH238" s="20"/>
      <c r="AI238" s="20"/>
      <c r="AJ238" s="20">
        <f>AI239</f>
        <v>19</v>
      </c>
      <c r="AK238" s="20"/>
      <c r="AL238" s="20"/>
      <c r="AM238" s="20"/>
      <c r="AN238" s="20"/>
      <c r="AT238" s="56" t="s">
        <v>170</v>
      </c>
      <c r="AU238" s="56"/>
      <c r="AV238" s="56"/>
      <c r="AW238" s="56"/>
      <c r="AX238" s="20"/>
      <c r="AY238" s="20"/>
      <c r="AZ238" s="20">
        <f>AY239</f>
        <v>22</v>
      </c>
      <c r="BA238" s="20"/>
      <c r="BB238" s="20"/>
      <c r="BC238" s="20"/>
      <c r="BD238" s="20"/>
      <c r="BE238" s="20">
        <f>BD239</f>
        <v>22</v>
      </c>
      <c r="BF238" s="20"/>
      <c r="BG238" s="20"/>
      <c r="BH238" s="20"/>
      <c r="BI238" s="20">
        <f>BH239</f>
        <v>22</v>
      </c>
      <c r="BJ238" s="20"/>
    </row>
    <row r="239" spans="2:64" x14ac:dyDescent="0.2">
      <c r="B239" s="56" t="s">
        <v>171</v>
      </c>
      <c r="C239" s="56"/>
      <c r="D239" s="56"/>
      <c r="E239" s="56"/>
      <c r="F239" s="20"/>
      <c r="G239" s="20"/>
      <c r="H239" s="20">
        <f>C232</f>
        <v>18</v>
      </c>
      <c r="I239" s="20"/>
      <c r="J239" s="20"/>
      <c r="K239" s="20"/>
      <c r="L239" s="20"/>
      <c r="M239" s="20"/>
      <c r="N239" s="20">
        <f>H239</f>
        <v>18</v>
      </c>
      <c r="O239" s="20"/>
      <c r="P239" s="20"/>
      <c r="Q239" s="20"/>
      <c r="R239" s="20"/>
      <c r="X239" s="56" t="s">
        <v>171</v>
      </c>
      <c r="Y239" s="56"/>
      <c r="Z239" s="56"/>
      <c r="AA239" s="56"/>
      <c r="AB239" s="20"/>
      <c r="AC239" s="20"/>
      <c r="AD239" s="20">
        <f>Y232</f>
        <v>19</v>
      </c>
      <c r="AE239" s="20"/>
      <c r="AF239" s="20"/>
      <c r="AG239" s="20"/>
      <c r="AH239" s="20"/>
      <c r="AI239" s="20">
        <f>AD239</f>
        <v>19</v>
      </c>
      <c r="AJ239" s="20"/>
      <c r="AK239" s="20"/>
      <c r="AL239" s="20"/>
      <c r="AM239" s="20"/>
      <c r="AN239" s="20"/>
      <c r="AT239" s="56" t="s">
        <v>171</v>
      </c>
      <c r="AU239" s="56"/>
      <c r="AV239" s="56"/>
      <c r="AW239" s="56"/>
      <c r="AX239" s="20"/>
      <c r="AY239" s="20">
        <f>AU232</f>
        <v>22</v>
      </c>
      <c r="AZ239" s="20"/>
      <c r="BA239" s="20"/>
      <c r="BB239" s="20"/>
      <c r="BC239" s="20"/>
      <c r="BD239" s="20">
        <f>AY239</f>
        <v>22</v>
      </c>
      <c r="BE239" s="20"/>
      <c r="BF239" s="20"/>
      <c r="BG239" s="20"/>
      <c r="BH239" s="20">
        <f>BD239</f>
        <v>22</v>
      </c>
      <c r="BI239" s="20"/>
      <c r="BJ239" s="20"/>
    </row>
    <row r="240" spans="2:64" x14ac:dyDescent="0.2">
      <c r="B240" s="50"/>
      <c r="C240" s="50"/>
      <c r="D240" s="50"/>
      <c r="E240" s="50"/>
      <c r="F240" s="50" t="s">
        <v>158</v>
      </c>
      <c r="G240" s="50" t="s">
        <v>65</v>
      </c>
      <c r="H240" s="50"/>
      <c r="I240" s="50"/>
      <c r="J240" s="50"/>
      <c r="K240" s="50" t="s">
        <v>17</v>
      </c>
      <c r="L240" s="50"/>
      <c r="M240" s="50"/>
      <c r="N240" s="50"/>
      <c r="O240" s="50" t="s">
        <v>18</v>
      </c>
      <c r="P240" s="50"/>
      <c r="Q240" s="50"/>
      <c r="R240" s="50"/>
      <c r="X240" s="50"/>
      <c r="Y240" s="50"/>
      <c r="Z240" s="50"/>
      <c r="AA240" s="50"/>
      <c r="AB240" s="50" t="s">
        <v>158</v>
      </c>
      <c r="AC240" s="50" t="s">
        <v>65</v>
      </c>
      <c r="AD240" s="50"/>
      <c r="AE240" s="50"/>
      <c r="AF240" s="50"/>
      <c r="AG240" s="50" t="s">
        <v>17</v>
      </c>
      <c r="AH240" s="50"/>
      <c r="AI240" s="50"/>
      <c r="AJ240" s="50"/>
      <c r="AK240" s="50" t="s">
        <v>18</v>
      </c>
      <c r="AL240" s="50"/>
      <c r="AM240" s="50"/>
      <c r="AN240" s="50"/>
      <c r="AT240" s="50"/>
      <c r="AU240" s="50"/>
      <c r="AV240" s="50"/>
      <c r="AW240" s="50"/>
      <c r="AX240" s="50" t="s">
        <v>158</v>
      </c>
      <c r="AY240" s="50" t="s">
        <v>65</v>
      </c>
      <c r="AZ240" s="50"/>
      <c r="BA240" s="50"/>
      <c r="BB240" s="50"/>
      <c r="BC240" s="50" t="s">
        <v>17</v>
      </c>
      <c r="BD240" s="50"/>
      <c r="BE240" s="50"/>
      <c r="BF240" s="50"/>
      <c r="BG240" s="50" t="s">
        <v>18</v>
      </c>
      <c r="BH240" s="50"/>
      <c r="BI240" s="50"/>
      <c r="BJ240" s="50"/>
    </row>
    <row r="241" spans="2:63" x14ac:dyDescent="0.2">
      <c r="B241" s="54"/>
      <c r="C241" s="54"/>
      <c r="D241" s="54"/>
      <c r="E241" s="54"/>
      <c r="F241" s="54"/>
      <c r="G241" s="13">
        <v>13</v>
      </c>
      <c r="H241" s="13">
        <v>14</v>
      </c>
      <c r="I241" s="13">
        <v>15</v>
      </c>
      <c r="J241" s="13">
        <v>16</v>
      </c>
      <c r="K241" s="13">
        <v>17</v>
      </c>
      <c r="L241" s="13">
        <v>18</v>
      </c>
      <c r="M241" s="13">
        <v>19</v>
      </c>
      <c r="N241" s="13">
        <v>20</v>
      </c>
      <c r="O241" s="13">
        <v>21</v>
      </c>
      <c r="P241" s="13">
        <v>22</v>
      </c>
      <c r="Q241" s="13">
        <v>23</v>
      </c>
      <c r="R241" s="13">
        <v>24</v>
      </c>
      <c r="X241" s="54"/>
      <c r="Y241" s="54"/>
      <c r="Z241" s="54"/>
      <c r="AA241" s="54"/>
      <c r="AB241" s="54"/>
      <c r="AC241" s="13">
        <v>13</v>
      </c>
      <c r="AD241" s="13">
        <v>14</v>
      </c>
      <c r="AE241" s="13">
        <v>15</v>
      </c>
      <c r="AF241" s="13">
        <v>16</v>
      </c>
      <c r="AG241" s="13">
        <v>17</v>
      </c>
      <c r="AH241" s="13">
        <v>18</v>
      </c>
      <c r="AI241" s="13">
        <v>19</v>
      </c>
      <c r="AJ241" s="13">
        <v>20</v>
      </c>
      <c r="AK241" s="13">
        <v>21</v>
      </c>
      <c r="AL241" s="13">
        <v>22</v>
      </c>
      <c r="AM241" s="13">
        <v>23</v>
      </c>
      <c r="AN241" s="13">
        <v>24</v>
      </c>
      <c r="AT241" s="54"/>
      <c r="AU241" s="54"/>
      <c r="AV241" s="54"/>
      <c r="AW241" s="54"/>
      <c r="AX241" s="54"/>
      <c r="AY241" s="13">
        <v>13</v>
      </c>
      <c r="AZ241" s="13">
        <v>14</v>
      </c>
      <c r="BA241" s="13">
        <v>15</v>
      </c>
      <c r="BB241" s="13">
        <v>16</v>
      </c>
      <c r="BC241" s="13">
        <v>17</v>
      </c>
      <c r="BD241" s="13">
        <v>18</v>
      </c>
      <c r="BE241" s="13">
        <v>19</v>
      </c>
      <c r="BF241" s="13">
        <v>20</v>
      </c>
      <c r="BG241" s="13">
        <v>21</v>
      </c>
      <c r="BH241" s="13">
        <v>22</v>
      </c>
      <c r="BI241" s="13">
        <v>23</v>
      </c>
      <c r="BJ241" s="13">
        <v>24</v>
      </c>
    </row>
    <row r="242" spans="2:63" x14ac:dyDescent="0.2">
      <c r="B242" s="56" t="s">
        <v>166</v>
      </c>
      <c r="C242" s="56"/>
      <c r="D242" s="56"/>
      <c r="E242" s="56"/>
      <c r="F242" s="20"/>
      <c r="G242" s="20">
        <v>3.2</v>
      </c>
      <c r="H242" s="20">
        <v>3.2</v>
      </c>
      <c r="I242" s="20">
        <v>3.2</v>
      </c>
      <c r="J242" s="20">
        <v>3.2</v>
      </c>
      <c r="K242" s="20">
        <v>3.3</v>
      </c>
      <c r="L242" s="20">
        <v>3.3</v>
      </c>
      <c r="M242" s="20">
        <v>3.3</v>
      </c>
      <c r="N242" s="20">
        <v>3.3</v>
      </c>
      <c r="O242" s="61">
        <v>3.4</v>
      </c>
      <c r="P242" s="61">
        <v>3.4</v>
      </c>
      <c r="Q242" s="61">
        <v>3.4</v>
      </c>
      <c r="R242" s="61">
        <v>3.4</v>
      </c>
      <c r="X242" s="56" t="s">
        <v>166</v>
      </c>
      <c r="Y242" s="56"/>
      <c r="Z242" s="56"/>
      <c r="AA242" s="56"/>
      <c r="AB242" s="20"/>
      <c r="AC242" s="20">
        <v>3.7</v>
      </c>
      <c r="AD242" s="20">
        <v>3.7</v>
      </c>
      <c r="AE242" s="20">
        <v>3.7</v>
      </c>
      <c r="AF242" s="20">
        <v>3.7</v>
      </c>
      <c r="AG242" s="20">
        <v>3.8</v>
      </c>
      <c r="AH242" s="20">
        <v>3.8</v>
      </c>
      <c r="AI242" s="20">
        <v>3.8</v>
      </c>
      <c r="AJ242" s="20">
        <v>3.8</v>
      </c>
      <c r="AK242" s="61">
        <v>3.9</v>
      </c>
      <c r="AL242" s="61">
        <v>3.9</v>
      </c>
      <c r="AM242" s="61">
        <v>3.9</v>
      </c>
      <c r="AN242" s="61">
        <v>3.9</v>
      </c>
      <c r="AT242" s="56" t="s">
        <v>166</v>
      </c>
      <c r="AU242" s="56"/>
      <c r="AV242" s="56"/>
      <c r="AW242" s="56"/>
      <c r="AX242" s="20"/>
      <c r="AY242" s="20">
        <v>5.3</v>
      </c>
      <c r="AZ242" s="20">
        <v>5.3</v>
      </c>
      <c r="BA242" s="20">
        <v>5.3</v>
      </c>
      <c r="BB242" s="20">
        <v>5.3</v>
      </c>
      <c r="BC242" s="20">
        <v>5.3</v>
      </c>
      <c r="BD242" s="20">
        <v>5.3</v>
      </c>
      <c r="BE242" s="20">
        <v>5.3</v>
      </c>
      <c r="BF242" s="20">
        <v>5.3</v>
      </c>
      <c r="BG242" s="20">
        <v>5.3</v>
      </c>
      <c r="BH242" s="20">
        <v>5.3</v>
      </c>
      <c r="BI242" s="20">
        <v>5.3</v>
      </c>
      <c r="BJ242" s="20">
        <v>5.3</v>
      </c>
    </row>
    <row r="243" spans="2:63" x14ac:dyDescent="0.2">
      <c r="B243" s="56" t="s">
        <v>167</v>
      </c>
      <c r="C243" s="56"/>
      <c r="D243" s="56"/>
      <c r="E243" s="56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X243" s="56" t="s">
        <v>167</v>
      </c>
      <c r="Y243" s="56"/>
      <c r="Z243" s="56"/>
      <c r="AA243" s="56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T243" s="56" t="s">
        <v>167</v>
      </c>
      <c r="AU243" s="56"/>
      <c r="AV243" s="56"/>
      <c r="AW243" s="56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</row>
    <row r="244" spans="2:63" x14ac:dyDescent="0.2">
      <c r="B244" s="57" t="s">
        <v>168</v>
      </c>
      <c r="C244" s="57"/>
      <c r="D244" s="57"/>
      <c r="E244" s="57"/>
      <c r="F244" s="20">
        <f>R236</f>
        <v>9.2000000000000011</v>
      </c>
      <c r="G244" s="20">
        <f>F244-G242</f>
        <v>6.0000000000000009</v>
      </c>
      <c r="H244" s="20">
        <f>G244-H242</f>
        <v>2.8000000000000007</v>
      </c>
      <c r="I244" s="20">
        <f>(I246+H244)-I242</f>
        <v>17.600000000000001</v>
      </c>
      <c r="J244" s="20">
        <f>I244-J242</f>
        <v>14.400000000000002</v>
      </c>
      <c r="K244" s="20">
        <f>(K246+J244)-K242</f>
        <v>11.100000000000001</v>
      </c>
      <c r="L244" s="20">
        <f t="shared" ref="L244" si="153">K244-L242</f>
        <v>7.8000000000000016</v>
      </c>
      <c r="M244" s="20">
        <f>(M246+L244)-M242</f>
        <v>4.5000000000000018</v>
      </c>
      <c r="N244" s="20">
        <f>(N246+M244)-N242</f>
        <v>19.2</v>
      </c>
      <c r="O244" s="20">
        <f t="shared" ref="O244:P244" si="154">N244-O242</f>
        <v>15.799999999999999</v>
      </c>
      <c r="P244" s="20">
        <f t="shared" si="154"/>
        <v>12.399999999999999</v>
      </c>
      <c r="Q244" s="20">
        <f>(Q246+P244)-Q242</f>
        <v>8.9999999999999982</v>
      </c>
      <c r="R244" s="20">
        <f>(R246+Q244)-R242</f>
        <v>5.5999999999999979</v>
      </c>
      <c r="S244" s="1">
        <f>SUM(G244:R244)</f>
        <v>126.20000000000002</v>
      </c>
      <c r="X244" s="57" t="s">
        <v>168</v>
      </c>
      <c r="Y244" s="57"/>
      <c r="Z244" s="57"/>
      <c r="AA244" s="57"/>
      <c r="AB244" s="20">
        <f>AN236</f>
        <v>6.3999999999999968</v>
      </c>
      <c r="AC244" s="20">
        <f>(AC246+AB244)-AC242</f>
        <v>21.7</v>
      </c>
      <c r="AD244" s="20">
        <f>AC244-AD242</f>
        <v>18</v>
      </c>
      <c r="AE244" s="20">
        <f>(AE246+AD244)-AE242</f>
        <v>14.3</v>
      </c>
      <c r="AF244" s="20">
        <f>AE244-AF242</f>
        <v>10.600000000000001</v>
      </c>
      <c r="AG244" s="20">
        <f>(AG246+AF244)-AG242</f>
        <v>6.8000000000000016</v>
      </c>
      <c r="AH244" s="20">
        <f t="shared" ref="AH244" si="155">AG244-AH242</f>
        <v>3.0000000000000018</v>
      </c>
      <c r="AI244" s="20">
        <f>(AI246+AH244)-AI242</f>
        <v>18.2</v>
      </c>
      <c r="AJ244" s="20">
        <f>(AJ246+AI244)-AJ242</f>
        <v>14.399999999999999</v>
      </c>
      <c r="AK244" s="20">
        <f t="shared" ref="AK244:AL244" si="156">AJ244-AK242</f>
        <v>10.499999999999998</v>
      </c>
      <c r="AL244" s="20">
        <f t="shared" si="156"/>
        <v>6.5999999999999979</v>
      </c>
      <c r="AM244" s="20">
        <f>(AM246+AL244)-AM242</f>
        <v>21.7</v>
      </c>
      <c r="AN244" s="20">
        <f>(AN246+AM244)-AN242</f>
        <v>17.8</v>
      </c>
      <c r="AO244" s="1">
        <f>SUM(AC244:AN244)</f>
        <v>163.6</v>
      </c>
      <c r="AT244" s="57" t="s">
        <v>168</v>
      </c>
      <c r="AU244" s="57"/>
      <c r="AV244" s="57"/>
      <c r="AW244" s="57"/>
      <c r="AX244" s="20">
        <f>BJ236</f>
        <v>13.600000000000009</v>
      </c>
      <c r="AY244" s="20">
        <f>(AY246+AX244)-AY242</f>
        <v>8.3000000000000078</v>
      </c>
      <c r="AZ244" s="20">
        <f>AY244-AZ242</f>
        <v>3.000000000000008</v>
      </c>
      <c r="BA244" s="20">
        <f>(BA246+AZ244)-BA242</f>
        <v>19.700000000000006</v>
      </c>
      <c r="BB244" s="20">
        <f>BA244-BB242</f>
        <v>14.400000000000006</v>
      </c>
      <c r="BC244" s="20">
        <f>(BC246+BB244)-BC242</f>
        <v>9.100000000000005</v>
      </c>
      <c r="BD244" s="20">
        <f t="shared" ref="BD244" si="157">BC244-BD242</f>
        <v>3.8000000000000052</v>
      </c>
      <c r="BE244" s="20">
        <f>(BE246+BD244)-BE242</f>
        <v>20.500000000000004</v>
      </c>
      <c r="BF244" s="20">
        <f>(BF246+BE244)-BF242</f>
        <v>15.200000000000003</v>
      </c>
      <c r="BG244" s="20">
        <f t="shared" ref="BG244:BH244" si="158">BF244-BG242</f>
        <v>9.9000000000000021</v>
      </c>
      <c r="BH244" s="20">
        <f t="shared" si="158"/>
        <v>4.6000000000000023</v>
      </c>
      <c r="BI244" s="20">
        <f>(BI246+BH244)-BI242</f>
        <v>21.3</v>
      </c>
      <c r="BJ244" s="20">
        <f>(BJ246+BI244)-BJ242</f>
        <v>16</v>
      </c>
      <c r="BK244" s="1">
        <f>SUM(AY244:BJ244)</f>
        <v>145.80000000000007</v>
      </c>
    </row>
    <row r="245" spans="2:63" x14ac:dyDescent="0.2">
      <c r="B245" s="56" t="s">
        <v>169</v>
      </c>
      <c r="C245" s="56"/>
      <c r="D245" s="56"/>
      <c r="E245" s="56"/>
      <c r="F245" s="20"/>
      <c r="G245" s="20"/>
      <c r="H245" s="3"/>
      <c r="I245" s="3">
        <f>(I242+$E$231)-(I243+H244)</f>
        <v>2.3999999999999995</v>
      </c>
      <c r="J245" s="20"/>
      <c r="K245" s="3"/>
      <c r="L245" s="20"/>
      <c r="M245" s="3"/>
      <c r="N245" s="3">
        <f>(N242+$E$231)-(N243+M244)</f>
        <v>0.79999999999999805</v>
      </c>
      <c r="O245" s="20"/>
      <c r="P245" s="20"/>
      <c r="Q245" s="3"/>
      <c r="R245" s="3"/>
      <c r="X245" s="56" t="s">
        <v>169</v>
      </c>
      <c r="Y245" s="56"/>
      <c r="Z245" s="56"/>
      <c r="AA245" s="56"/>
      <c r="AB245" s="20"/>
      <c r="AC245" s="3">
        <f>(AC242+$AA$231)-(AC243+AB244)</f>
        <v>0.30000000000000338</v>
      </c>
      <c r="AD245" s="3"/>
      <c r="AE245" s="3"/>
      <c r="AF245" s="20"/>
      <c r="AG245" s="3"/>
      <c r="AH245" s="20"/>
      <c r="AI245" s="3">
        <f>(AI242+$AA$231)-(AI243+AH244)</f>
        <v>3.799999999999998</v>
      </c>
      <c r="AJ245" s="3"/>
      <c r="AK245" s="20"/>
      <c r="AL245" s="20"/>
      <c r="AM245" s="3">
        <f>(AM242+$AA$231)-(AM243+AL244)</f>
        <v>0.30000000000000249</v>
      </c>
      <c r="AN245" s="3"/>
      <c r="AT245" s="56" t="s">
        <v>169</v>
      </c>
      <c r="AU245" s="56"/>
      <c r="AV245" s="56"/>
      <c r="AW245" s="56"/>
      <c r="AX245" s="20"/>
      <c r="AY245" s="3"/>
      <c r="AZ245" s="3"/>
      <c r="BA245" s="3">
        <f>(BA242+$AW$231)-(BA243+AZ244)</f>
        <v>2.5999999999999917</v>
      </c>
      <c r="BB245" s="20"/>
      <c r="BC245" s="3"/>
      <c r="BD245" s="20"/>
      <c r="BE245" s="3">
        <f>(BE242+$AW$231)-(BE243+BD244)</f>
        <v>1.7999999999999945</v>
      </c>
      <c r="BF245" s="3"/>
      <c r="BG245" s="20"/>
      <c r="BH245" s="20"/>
      <c r="BI245" s="3">
        <f>(BI242+$AW$231)-(BI243+BH244)</f>
        <v>0.99999999999999734</v>
      </c>
      <c r="BJ245" s="3"/>
    </row>
    <row r="246" spans="2:63" x14ac:dyDescent="0.2">
      <c r="B246" s="56" t="s">
        <v>170</v>
      </c>
      <c r="C246" s="56"/>
      <c r="D246" s="56"/>
      <c r="E246" s="56"/>
      <c r="F246" s="20"/>
      <c r="G246" s="20"/>
      <c r="H246" s="20"/>
      <c r="I246" s="20">
        <f>H247</f>
        <v>18</v>
      </c>
      <c r="J246" s="20"/>
      <c r="K246" s="20"/>
      <c r="L246" s="20"/>
      <c r="M246" s="20"/>
      <c r="N246" s="20">
        <f>M247</f>
        <v>18</v>
      </c>
      <c r="O246" s="20"/>
      <c r="P246" s="20"/>
      <c r="Q246" s="20"/>
      <c r="R246" s="20"/>
      <c r="X246" s="56" t="s">
        <v>170</v>
      </c>
      <c r="Y246" s="56"/>
      <c r="Z246" s="56"/>
      <c r="AA246" s="56"/>
      <c r="AB246" s="20"/>
      <c r="AC246" s="20">
        <f>AB247</f>
        <v>19</v>
      </c>
      <c r="AD246" s="20"/>
      <c r="AE246" s="20"/>
      <c r="AF246" s="20"/>
      <c r="AG246" s="20"/>
      <c r="AH246" s="20"/>
      <c r="AI246" s="20">
        <f>AH247</f>
        <v>19</v>
      </c>
      <c r="AJ246" s="20"/>
      <c r="AK246" s="20"/>
      <c r="AL246" s="20"/>
      <c r="AM246" s="20">
        <f>AL247</f>
        <v>19</v>
      </c>
      <c r="AN246" s="20"/>
      <c r="AT246" s="56" t="s">
        <v>170</v>
      </c>
      <c r="AU246" s="56"/>
      <c r="AV246" s="56"/>
      <c r="AW246" s="56"/>
      <c r="AX246" s="20"/>
      <c r="AY246" s="20"/>
      <c r="AZ246" s="20"/>
      <c r="BA246" s="20">
        <f>AZ247</f>
        <v>22</v>
      </c>
      <c r="BB246" s="20"/>
      <c r="BC246" s="20"/>
      <c r="BD246" s="20"/>
      <c r="BE246" s="20">
        <f>BD247</f>
        <v>22</v>
      </c>
      <c r="BF246" s="20"/>
      <c r="BG246" s="20"/>
      <c r="BH246" s="20"/>
      <c r="BI246" s="20">
        <f>BH247</f>
        <v>22</v>
      </c>
      <c r="BJ246" s="20"/>
    </row>
    <row r="247" spans="2:63" x14ac:dyDescent="0.2">
      <c r="B247" s="56" t="s">
        <v>171</v>
      </c>
      <c r="C247" s="56"/>
      <c r="D247" s="56"/>
      <c r="E247" s="56"/>
      <c r="F247" s="13"/>
      <c r="G247" s="13"/>
      <c r="H247" s="13">
        <f>H239</f>
        <v>18</v>
      </c>
      <c r="I247" s="13"/>
      <c r="J247" s="13"/>
      <c r="K247" s="13"/>
      <c r="L247" s="13"/>
      <c r="M247" s="13">
        <f>H247</f>
        <v>18</v>
      </c>
      <c r="N247" s="13"/>
      <c r="O247" s="13"/>
      <c r="P247" s="13"/>
      <c r="Q247" s="13"/>
      <c r="R247" s="13"/>
      <c r="X247" s="56" t="s">
        <v>171</v>
      </c>
      <c r="Y247" s="56"/>
      <c r="Z247" s="56"/>
      <c r="AA247" s="56"/>
      <c r="AB247" s="13">
        <f>AD239</f>
        <v>19</v>
      </c>
      <c r="AC247" s="13"/>
      <c r="AD247" s="13"/>
      <c r="AE247" s="13"/>
      <c r="AF247" s="13"/>
      <c r="AG247" s="13"/>
      <c r="AH247" s="13">
        <f>AB247</f>
        <v>19</v>
      </c>
      <c r="AI247" s="13"/>
      <c r="AJ247" s="13"/>
      <c r="AK247" s="13"/>
      <c r="AL247" s="13">
        <f>AH247</f>
        <v>19</v>
      </c>
      <c r="AM247" s="13"/>
      <c r="AN247" s="13"/>
      <c r="AT247" s="56" t="s">
        <v>171</v>
      </c>
      <c r="AU247" s="56"/>
      <c r="AV247" s="56"/>
      <c r="AW247" s="56"/>
      <c r="AX247" s="13"/>
      <c r="AY247" s="13"/>
      <c r="AZ247" s="13">
        <f>AY239</f>
        <v>22</v>
      </c>
      <c r="BA247" s="13"/>
      <c r="BB247" s="13"/>
      <c r="BC247" s="13"/>
      <c r="BD247" s="13">
        <f>AZ247</f>
        <v>22</v>
      </c>
      <c r="BE247" s="13"/>
      <c r="BF247" s="13"/>
      <c r="BG247" s="13"/>
      <c r="BH247" s="13">
        <f>BD247</f>
        <v>22</v>
      </c>
      <c r="BI247" s="13"/>
      <c r="BJ247" s="13"/>
    </row>
    <row r="248" spans="2:63" x14ac:dyDescent="0.2">
      <c r="B248" s="58"/>
      <c r="C248" s="58"/>
      <c r="D248" s="58"/>
      <c r="E248" s="5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X248" s="58"/>
      <c r="Y248" s="58"/>
      <c r="Z248" s="58"/>
      <c r="AA248" s="58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T248" s="58"/>
      <c r="AU248" s="58"/>
      <c r="AV248" s="58"/>
      <c r="AW248" s="58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</row>
    <row r="249" spans="2:63" x14ac:dyDescent="0.2">
      <c r="B249" s="51" t="s">
        <v>189</v>
      </c>
      <c r="C249" s="50" t="s">
        <v>160</v>
      </c>
      <c r="D249" s="50"/>
      <c r="E249" s="51">
        <f>E231</f>
        <v>2</v>
      </c>
      <c r="F249" s="50" t="s">
        <v>158</v>
      </c>
      <c r="G249" s="50" t="s">
        <v>2</v>
      </c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X249" s="51" t="s">
        <v>190</v>
      </c>
      <c r="Y249" s="50" t="s">
        <v>160</v>
      </c>
      <c r="Z249" s="50"/>
      <c r="AA249" s="51">
        <f>AA231</f>
        <v>3</v>
      </c>
      <c r="AB249" s="50" t="s">
        <v>158</v>
      </c>
      <c r="AC249" s="50" t="s">
        <v>2</v>
      </c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T249" s="51" t="s">
        <v>191</v>
      </c>
      <c r="AU249" s="50" t="s">
        <v>160</v>
      </c>
      <c r="AV249" s="50"/>
      <c r="AW249" s="51">
        <f>AW231</f>
        <v>0.3</v>
      </c>
      <c r="AX249" s="50" t="s">
        <v>158</v>
      </c>
      <c r="AY249" s="50" t="s">
        <v>2</v>
      </c>
      <c r="AZ249" s="50"/>
      <c r="BA249" s="50"/>
      <c r="BB249" s="50"/>
      <c r="BC249" s="50"/>
      <c r="BD249" s="50"/>
      <c r="BE249" s="50"/>
      <c r="BF249" s="50"/>
      <c r="BG249" s="50"/>
      <c r="BH249" s="50"/>
      <c r="BI249" s="50"/>
      <c r="BJ249" s="50"/>
    </row>
    <row r="250" spans="2:63" x14ac:dyDescent="0.2">
      <c r="B250" s="53" t="s">
        <v>164</v>
      </c>
      <c r="C250" s="52">
        <f>C232</f>
        <v>18</v>
      </c>
      <c r="D250" s="53" t="s">
        <v>165</v>
      </c>
      <c r="E250" s="52">
        <v>1</v>
      </c>
      <c r="F250" s="52"/>
      <c r="G250" s="52" t="s">
        <v>19</v>
      </c>
      <c r="H250" s="52"/>
      <c r="I250" s="52"/>
      <c r="J250" s="52"/>
      <c r="K250" s="52" t="s">
        <v>20</v>
      </c>
      <c r="L250" s="52"/>
      <c r="M250" s="52"/>
      <c r="N250" s="52"/>
      <c r="O250" s="52" t="s">
        <v>21</v>
      </c>
      <c r="P250" s="52"/>
      <c r="Q250" s="52"/>
      <c r="R250" s="52"/>
      <c r="X250" s="53" t="s">
        <v>164</v>
      </c>
      <c r="Y250" s="52">
        <f>Y232</f>
        <v>19</v>
      </c>
      <c r="Z250" s="53" t="s">
        <v>165</v>
      </c>
      <c r="AA250" s="52">
        <v>1</v>
      </c>
      <c r="AB250" s="52"/>
      <c r="AC250" s="52" t="s">
        <v>19</v>
      </c>
      <c r="AD250" s="52"/>
      <c r="AE250" s="52"/>
      <c r="AF250" s="52"/>
      <c r="AG250" s="52" t="s">
        <v>20</v>
      </c>
      <c r="AH250" s="52"/>
      <c r="AI250" s="52"/>
      <c r="AJ250" s="52"/>
      <c r="AK250" s="52" t="s">
        <v>21</v>
      </c>
      <c r="AL250" s="52"/>
      <c r="AM250" s="52"/>
      <c r="AN250" s="52"/>
      <c r="AT250" s="53" t="s">
        <v>164</v>
      </c>
      <c r="AU250" s="52">
        <f>AU232</f>
        <v>22</v>
      </c>
      <c r="AV250" s="53" t="s">
        <v>165</v>
      </c>
      <c r="AW250" s="52">
        <v>1</v>
      </c>
      <c r="AX250" s="52"/>
      <c r="AY250" s="52" t="s">
        <v>19</v>
      </c>
      <c r="AZ250" s="52"/>
      <c r="BA250" s="52"/>
      <c r="BB250" s="52"/>
      <c r="BC250" s="52" t="s">
        <v>20</v>
      </c>
      <c r="BD250" s="52"/>
      <c r="BE250" s="52"/>
      <c r="BF250" s="52"/>
      <c r="BG250" s="52" t="s">
        <v>21</v>
      </c>
      <c r="BH250" s="52"/>
      <c r="BI250" s="52"/>
      <c r="BJ250" s="52"/>
    </row>
    <row r="251" spans="2:63" x14ac:dyDescent="0.2">
      <c r="B251" s="55"/>
      <c r="C251" s="54"/>
      <c r="D251" s="55"/>
      <c r="E251" s="54"/>
      <c r="F251" s="54"/>
      <c r="G251" s="3">
        <v>25</v>
      </c>
      <c r="H251" s="3">
        <v>26</v>
      </c>
      <c r="I251" s="3">
        <v>27</v>
      </c>
      <c r="J251" s="3">
        <v>28</v>
      </c>
      <c r="K251" s="3">
        <v>29</v>
      </c>
      <c r="L251" s="3">
        <v>30</v>
      </c>
      <c r="M251" s="3">
        <v>31</v>
      </c>
      <c r="N251" s="3">
        <v>32</v>
      </c>
      <c r="O251" s="3">
        <v>33</v>
      </c>
      <c r="P251" s="3">
        <v>34</v>
      </c>
      <c r="Q251" s="3">
        <v>35</v>
      </c>
      <c r="R251" s="3">
        <v>36</v>
      </c>
      <c r="X251" s="55"/>
      <c r="Y251" s="54"/>
      <c r="Z251" s="55"/>
      <c r="AA251" s="54"/>
      <c r="AB251" s="54"/>
      <c r="AC251" s="3">
        <v>25</v>
      </c>
      <c r="AD251" s="3">
        <v>26</v>
      </c>
      <c r="AE251" s="3">
        <v>27</v>
      </c>
      <c r="AF251" s="3">
        <v>28</v>
      </c>
      <c r="AG251" s="3">
        <v>29</v>
      </c>
      <c r="AH251" s="3">
        <v>30</v>
      </c>
      <c r="AI251" s="3">
        <v>31</v>
      </c>
      <c r="AJ251" s="3">
        <v>32</v>
      </c>
      <c r="AK251" s="3">
        <v>33</v>
      </c>
      <c r="AL251" s="3">
        <v>34</v>
      </c>
      <c r="AM251" s="3">
        <v>35</v>
      </c>
      <c r="AN251" s="3">
        <v>36</v>
      </c>
      <c r="AT251" s="55"/>
      <c r="AU251" s="54"/>
      <c r="AV251" s="55"/>
      <c r="AW251" s="54"/>
      <c r="AX251" s="54"/>
      <c r="AY251" s="3">
        <v>25</v>
      </c>
      <c r="AZ251" s="3">
        <v>26</v>
      </c>
      <c r="BA251" s="3">
        <v>27</v>
      </c>
      <c r="BB251" s="3">
        <v>28</v>
      </c>
      <c r="BC251" s="3">
        <v>29</v>
      </c>
      <c r="BD251" s="3">
        <v>30</v>
      </c>
      <c r="BE251" s="3">
        <v>31</v>
      </c>
      <c r="BF251" s="3">
        <v>32</v>
      </c>
      <c r="BG251" s="3">
        <v>33</v>
      </c>
      <c r="BH251" s="3">
        <v>34</v>
      </c>
      <c r="BI251" s="3">
        <v>35</v>
      </c>
      <c r="BJ251" s="3">
        <v>36</v>
      </c>
    </row>
    <row r="252" spans="2:63" x14ac:dyDescent="0.2">
      <c r="B252" s="56" t="s">
        <v>166</v>
      </c>
      <c r="C252" s="56"/>
      <c r="D252" s="56"/>
      <c r="E252" s="56"/>
      <c r="F252" s="20"/>
      <c r="G252" s="20">
        <v>3.5</v>
      </c>
      <c r="H252" s="20">
        <v>3.5</v>
      </c>
      <c r="I252" s="20">
        <v>3.5</v>
      </c>
      <c r="J252" s="20">
        <v>3.5</v>
      </c>
      <c r="K252" s="20">
        <v>3.6</v>
      </c>
      <c r="L252" s="20">
        <v>3.6</v>
      </c>
      <c r="M252" s="20">
        <v>3.6</v>
      </c>
      <c r="N252" s="20">
        <v>3.6</v>
      </c>
      <c r="O252" s="20">
        <v>3.7</v>
      </c>
      <c r="P252" s="20">
        <v>3.7</v>
      </c>
      <c r="Q252" s="20">
        <v>3.7</v>
      </c>
      <c r="R252" s="20">
        <v>3.7</v>
      </c>
      <c r="X252" s="56" t="s">
        <v>166</v>
      </c>
      <c r="Y252" s="56"/>
      <c r="Z252" s="56"/>
      <c r="AA252" s="56"/>
      <c r="AB252" s="20"/>
      <c r="AC252" s="20">
        <v>4</v>
      </c>
      <c r="AD252" s="20">
        <v>4</v>
      </c>
      <c r="AE252" s="20">
        <v>4</v>
      </c>
      <c r="AF252" s="20">
        <v>4</v>
      </c>
      <c r="AG252" s="20">
        <v>4.2</v>
      </c>
      <c r="AH252" s="20">
        <v>4.2</v>
      </c>
      <c r="AI252" s="20">
        <v>4.2</v>
      </c>
      <c r="AJ252" s="20">
        <v>4.2</v>
      </c>
      <c r="AK252" s="20">
        <v>4.3</v>
      </c>
      <c r="AL252" s="20">
        <v>4.3</v>
      </c>
      <c r="AM252" s="20">
        <v>4.3</v>
      </c>
      <c r="AN252" s="20">
        <v>4.3</v>
      </c>
      <c r="AT252" s="56" t="s">
        <v>166</v>
      </c>
      <c r="AU252" s="56"/>
      <c r="AV252" s="56"/>
      <c r="AW252" s="56"/>
      <c r="AX252" s="20"/>
      <c r="AY252" s="20">
        <v>5.3</v>
      </c>
      <c r="AZ252" s="20">
        <v>5.3</v>
      </c>
      <c r="BA252" s="20">
        <v>5.3</v>
      </c>
      <c r="BB252" s="20">
        <v>5.3</v>
      </c>
      <c r="BC252" s="20">
        <v>5.3</v>
      </c>
      <c r="BD252" s="20">
        <v>5.3</v>
      </c>
      <c r="BE252" s="20">
        <v>5.3</v>
      </c>
      <c r="BF252" s="20">
        <v>5.3</v>
      </c>
      <c r="BG252" s="20">
        <v>5.3</v>
      </c>
      <c r="BH252" s="20">
        <v>5.3</v>
      </c>
      <c r="BI252" s="20">
        <v>5.3</v>
      </c>
      <c r="BJ252" s="20">
        <v>5.3</v>
      </c>
    </row>
    <row r="253" spans="2:63" x14ac:dyDescent="0.2">
      <c r="B253" s="56" t="s">
        <v>167</v>
      </c>
      <c r="C253" s="56"/>
      <c r="D253" s="56"/>
      <c r="E253" s="56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X253" s="56" t="s">
        <v>167</v>
      </c>
      <c r="Y253" s="56"/>
      <c r="Z253" s="56"/>
      <c r="AA253" s="56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T253" s="56" t="s">
        <v>167</v>
      </c>
      <c r="AU253" s="56"/>
      <c r="AV253" s="56"/>
      <c r="AW253" s="56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</row>
    <row r="254" spans="2:63" x14ac:dyDescent="0.2">
      <c r="B254" s="57" t="s">
        <v>168</v>
      </c>
      <c r="C254" s="57"/>
      <c r="D254" s="57"/>
      <c r="E254" s="57"/>
      <c r="F254" s="20">
        <f>R244</f>
        <v>5.5999999999999979</v>
      </c>
      <c r="G254" s="20">
        <f>(G256+F254)-G252</f>
        <v>2.0999999999999979</v>
      </c>
      <c r="H254" s="20">
        <f>(H256+G254)-H252</f>
        <v>16.599999999999998</v>
      </c>
      <c r="I254" s="20">
        <f t="shared" ref="I254:J254" si="159">H254-I252</f>
        <v>13.099999999999998</v>
      </c>
      <c r="J254" s="20">
        <f t="shared" si="159"/>
        <v>9.5999999999999979</v>
      </c>
      <c r="K254" s="20">
        <f>(K256+J254)-K252</f>
        <v>5.9999999999999982</v>
      </c>
      <c r="L254" s="20">
        <f t="shared" ref="L254" si="160">K254-L252</f>
        <v>2.3999999999999981</v>
      </c>
      <c r="M254" s="20">
        <f>(M256+L254)-M252</f>
        <v>16.799999999999997</v>
      </c>
      <c r="N254" s="20">
        <f>M254-N252</f>
        <v>13.199999999999998</v>
      </c>
      <c r="O254" s="20">
        <f>(O256+N254)-O252</f>
        <v>9.4999999999999964</v>
      </c>
      <c r="P254" s="20">
        <f>(P256+O254)-P252</f>
        <v>5.7999999999999963</v>
      </c>
      <c r="Q254" s="20">
        <f>(Q256+P254)-Q252</f>
        <v>2.0999999999999961</v>
      </c>
      <c r="R254" s="20">
        <f>(R256+Q254)-R252</f>
        <v>16.399999999999995</v>
      </c>
      <c r="S254" s="1">
        <f>SUM(G254:R254)</f>
        <v>113.59999999999998</v>
      </c>
      <c r="X254" s="57" t="s">
        <v>168</v>
      </c>
      <c r="Y254" s="57"/>
      <c r="Z254" s="57"/>
      <c r="AA254" s="57"/>
      <c r="AB254" s="20">
        <f>AN244</f>
        <v>17.8</v>
      </c>
      <c r="AC254" s="20">
        <f>(AC256+AB254)-AC252</f>
        <v>13.8</v>
      </c>
      <c r="AD254" s="20">
        <f>(AD256+AC254)-AD252</f>
        <v>9.8000000000000007</v>
      </c>
      <c r="AE254" s="20">
        <f t="shared" ref="AE254" si="161">AD254-AE252</f>
        <v>5.8000000000000007</v>
      </c>
      <c r="AF254" s="20">
        <f>(AF256+AE254)-AF252</f>
        <v>20.8</v>
      </c>
      <c r="AG254" s="20">
        <f>(AG256+AF254)-AG252</f>
        <v>16.600000000000001</v>
      </c>
      <c r="AH254" s="20">
        <f t="shared" ref="AH254" si="162">AG254-AH252</f>
        <v>12.400000000000002</v>
      </c>
      <c r="AI254" s="20">
        <f>(AI256+AH254)-AI252</f>
        <v>8.2000000000000028</v>
      </c>
      <c r="AJ254" s="20">
        <f>AI254-AJ252</f>
        <v>4.0000000000000027</v>
      </c>
      <c r="AK254" s="20">
        <f>(AK256+AJ254)-AK252</f>
        <v>18.700000000000003</v>
      </c>
      <c r="AL254" s="20">
        <f>(AL256+AK254)-AL252</f>
        <v>14.400000000000002</v>
      </c>
      <c r="AM254" s="20">
        <f>(AM256+AL254)-AM252</f>
        <v>10.100000000000001</v>
      </c>
      <c r="AN254" s="20">
        <f>(AN256+AM254)-AN252</f>
        <v>5.8000000000000016</v>
      </c>
      <c r="AO254" s="1">
        <f>SUM(AC254:AN254)</f>
        <v>140.40000000000003</v>
      </c>
      <c r="AT254" s="57" t="s">
        <v>168</v>
      </c>
      <c r="AU254" s="57"/>
      <c r="AV254" s="57"/>
      <c r="AW254" s="57"/>
      <c r="AX254" s="20">
        <f>BJ244</f>
        <v>16</v>
      </c>
      <c r="AY254" s="20">
        <f>(AY256+AX254)-AY252</f>
        <v>10.7</v>
      </c>
      <c r="AZ254" s="20">
        <f>(AZ256+AY254)-AZ252</f>
        <v>5.3999999999999995</v>
      </c>
      <c r="BA254" s="20">
        <f>(BA256+AZ254)-BA252</f>
        <v>22.099999999999998</v>
      </c>
      <c r="BB254" s="20">
        <f>(BB256+BA254)-BB252</f>
        <v>16.799999999999997</v>
      </c>
      <c r="BC254" s="20">
        <f>(BC256+BB254)-BC252</f>
        <v>11.499999999999996</v>
      </c>
      <c r="BD254" s="20">
        <f t="shared" ref="BD254" si="163">BC254-BD252</f>
        <v>6.1999999999999966</v>
      </c>
      <c r="BE254" s="20">
        <f t="shared" ref="BE254:BJ254" si="164">(BE256+BD254)-BE252</f>
        <v>0.8999999999999968</v>
      </c>
      <c r="BF254" s="20">
        <f t="shared" si="164"/>
        <v>17.599999999999998</v>
      </c>
      <c r="BG254" s="20">
        <f t="shared" si="164"/>
        <v>12.299999999999997</v>
      </c>
      <c r="BH254" s="20">
        <f t="shared" si="164"/>
        <v>6.9999999999999973</v>
      </c>
      <c r="BI254" s="20">
        <f t="shared" si="164"/>
        <v>1.6999999999999975</v>
      </c>
      <c r="BJ254" s="20">
        <f t="shared" si="164"/>
        <v>18.399999999999995</v>
      </c>
      <c r="BK254" s="1">
        <f>SUM(AY254:BJ254)</f>
        <v>130.59999999999997</v>
      </c>
    </row>
    <row r="255" spans="2:63" x14ac:dyDescent="0.2">
      <c r="B255" s="56" t="s">
        <v>169</v>
      </c>
      <c r="C255" s="56"/>
      <c r="D255" s="56"/>
      <c r="E255" s="56"/>
      <c r="F255" s="3"/>
      <c r="G255" s="3"/>
      <c r="H255" s="3">
        <f>(H252+$E$231)-(H253+G254)</f>
        <v>3.4000000000000021</v>
      </c>
      <c r="I255" s="3"/>
      <c r="J255" s="3"/>
      <c r="K255" s="3"/>
      <c r="L255" s="20"/>
      <c r="M255" s="3">
        <f>(M252+$E$231)-(M253+L254)</f>
        <v>3.2000000000000015</v>
      </c>
      <c r="N255" s="3"/>
      <c r="O255" s="3"/>
      <c r="P255" s="3"/>
      <c r="Q255" s="3"/>
      <c r="R255" s="3">
        <f>(R252+$E$231)-(R253+Q254)</f>
        <v>3.6000000000000041</v>
      </c>
      <c r="X255" s="56" t="s">
        <v>169</v>
      </c>
      <c r="Y255" s="56"/>
      <c r="Z255" s="56"/>
      <c r="AA255" s="56"/>
      <c r="AB255" s="3"/>
      <c r="AC255" s="3"/>
      <c r="AD255" s="3"/>
      <c r="AE255" s="3"/>
      <c r="AF255" s="3">
        <f>(AF252+$AA$231)-(AF253+AE254)</f>
        <v>1.1999999999999993</v>
      </c>
      <c r="AG255" s="3"/>
      <c r="AH255" s="20"/>
      <c r="AI255" s="3"/>
      <c r="AJ255" s="3"/>
      <c r="AK255" s="3">
        <f>(AK252+$AA$231)-(AK253+AJ254)</f>
        <v>3.2999999999999972</v>
      </c>
      <c r="AL255" s="3"/>
      <c r="AM255" s="3"/>
      <c r="AN255" s="3"/>
      <c r="AT255" s="56" t="s">
        <v>169</v>
      </c>
      <c r="AU255" s="56"/>
      <c r="AV255" s="56"/>
      <c r="AW255" s="56"/>
      <c r="AX255" s="3"/>
      <c r="AY255" s="3"/>
      <c r="AZ255" s="3"/>
      <c r="BA255" s="3">
        <f>(BA252+$AW$231)-(BA253+AZ254)</f>
        <v>0.20000000000000018</v>
      </c>
      <c r="BB255" s="3"/>
      <c r="BC255" s="3"/>
      <c r="BD255" s="20"/>
      <c r="BE255" s="3"/>
      <c r="BF255" s="3">
        <f>(BF252+$AW$231)-(BF253+BE254)</f>
        <v>4.7000000000000028</v>
      </c>
      <c r="BG255" s="3"/>
      <c r="BH255" s="3"/>
      <c r="BI255" s="3"/>
      <c r="BJ255" s="3">
        <f>(BJ252+$AW$231)-(BJ253+BI254)</f>
        <v>3.9000000000000021</v>
      </c>
    </row>
    <row r="256" spans="2:63" x14ac:dyDescent="0.2">
      <c r="B256" s="56" t="s">
        <v>170</v>
      </c>
      <c r="C256" s="56"/>
      <c r="D256" s="56"/>
      <c r="E256" s="56"/>
      <c r="F256" s="20"/>
      <c r="G256" s="20"/>
      <c r="H256" s="20">
        <f>G257</f>
        <v>18</v>
      </c>
      <c r="I256" s="20"/>
      <c r="J256" s="20"/>
      <c r="K256" s="20"/>
      <c r="L256" s="20"/>
      <c r="M256" s="20">
        <f>L257</f>
        <v>18</v>
      </c>
      <c r="N256" s="20"/>
      <c r="O256" s="20"/>
      <c r="P256" s="20"/>
      <c r="Q256" s="20"/>
      <c r="R256" s="20">
        <f>Q257</f>
        <v>18</v>
      </c>
      <c r="X256" s="56" t="s">
        <v>170</v>
      </c>
      <c r="Y256" s="56"/>
      <c r="Z256" s="56"/>
      <c r="AA256" s="56"/>
      <c r="AB256" s="20"/>
      <c r="AC256" s="20"/>
      <c r="AD256" s="20"/>
      <c r="AE256" s="20"/>
      <c r="AF256" s="20">
        <f>AE257</f>
        <v>19</v>
      </c>
      <c r="AG256" s="20"/>
      <c r="AH256" s="20"/>
      <c r="AI256" s="20"/>
      <c r="AJ256" s="20"/>
      <c r="AK256" s="20">
        <f>AJ257</f>
        <v>19</v>
      </c>
      <c r="AL256" s="20"/>
      <c r="AM256" s="20"/>
      <c r="AN256" s="20"/>
      <c r="AT256" s="56" t="s">
        <v>170</v>
      </c>
      <c r="AU256" s="56"/>
      <c r="AV256" s="56"/>
      <c r="AW256" s="56"/>
      <c r="AX256" s="20"/>
      <c r="AY256" s="20"/>
      <c r="AZ256" s="20"/>
      <c r="BA256" s="20">
        <f>AZ257</f>
        <v>22</v>
      </c>
      <c r="BB256" s="20"/>
      <c r="BC256" s="20"/>
      <c r="BD256" s="20"/>
      <c r="BE256" s="20"/>
      <c r="BF256" s="20">
        <f>BE257</f>
        <v>22</v>
      </c>
      <c r="BG256" s="20"/>
      <c r="BH256" s="20"/>
      <c r="BI256" s="20"/>
      <c r="BJ256" s="20">
        <f>BI257</f>
        <v>22</v>
      </c>
    </row>
    <row r="257" spans="2:66" x14ac:dyDescent="0.2">
      <c r="B257" s="56" t="s">
        <v>171</v>
      </c>
      <c r="C257" s="56"/>
      <c r="D257" s="56"/>
      <c r="E257" s="56"/>
      <c r="F257" s="3"/>
      <c r="G257" s="3">
        <f>H247</f>
        <v>18</v>
      </c>
      <c r="H257" s="3"/>
      <c r="I257" s="3"/>
      <c r="J257" s="3"/>
      <c r="K257" s="3"/>
      <c r="L257" s="3">
        <f>G257</f>
        <v>18</v>
      </c>
      <c r="M257" s="3"/>
      <c r="N257" s="3"/>
      <c r="O257" s="3"/>
      <c r="P257" s="3"/>
      <c r="Q257" s="3">
        <f>L257</f>
        <v>18</v>
      </c>
      <c r="R257" s="3"/>
      <c r="X257" s="56" t="s">
        <v>171</v>
      </c>
      <c r="Y257" s="56"/>
      <c r="Z257" s="56"/>
      <c r="AA257" s="56"/>
      <c r="AB257" s="3"/>
      <c r="AC257" s="3"/>
      <c r="AD257" s="3"/>
      <c r="AE257" s="3">
        <f>AH247</f>
        <v>19</v>
      </c>
      <c r="AF257" s="3"/>
      <c r="AG257" s="3"/>
      <c r="AH257" s="3"/>
      <c r="AI257" s="3"/>
      <c r="AJ257" s="3">
        <f>AE257</f>
        <v>19</v>
      </c>
      <c r="AK257" s="3"/>
      <c r="AL257" s="3"/>
      <c r="AM257" s="3"/>
      <c r="AN257" s="3"/>
      <c r="AT257" s="56" t="s">
        <v>171</v>
      </c>
      <c r="AU257" s="56"/>
      <c r="AV257" s="56"/>
      <c r="AW257" s="56"/>
      <c r="AX257" s="3"/>
      <c r="AY257" s="3"/>
      <c r="AZ257" s="3">
        <f>AZ247</f>
        <v>22</v>
      </c>
      <c r="BA257" s="3"/>
      <c r="BB257" s="3"/>
      <c r="BC257" s="3"/>
      <c r="BD257" s="3"/>
      <c r="BE257" s="3">
        <f>AZ257</f>
        <v>22</v>
      </c>
      <c r="BF257" s="3"/>
      <c r="BG257" s="3"/>
      <c r="BH257" s="3"/>
      <c r="BI257" s="3">
        <f>BE257</f>
        <v>22</v>
      </c>
      <c r="BJ257" s="3"/>
    </row>
    <row r="258" spans="2:66" x14ac:dyDescent="0.2">
      <c r="B258" s="50"/>
      <c r="C258" s="50"/>
      <c r="D258" s="50"/>
      <c r="E258" s="50"/>
      <c r="F258" s="50" t="s">
        <v>158</v>
      </c>
      <c r="G258" s="50" t="s">
        <v>22</v>
      </c>
      <c r="H258" s="50"/>
      <c r="I258" s="50"/>
      <c r="J258" s="50"/>
      <c r="K258" s="50" t="s">
        <v>23</v>
      </c>
      <c r="L258" s="50"/>
      <c r="M258" s="50"/>
      <c r="N258" s="50"/>
      <c r="O258" s="50" t="s">
        <v>24</v>
      </c>
      <c r="P258" s="50"/>
      <c r="Q258" s="50"/>
      <c r="R258" s="50"/>
      <c r="X258" s="50"/>
      <c r="Y258" s="50"/>
      <c r="Z258" s="50"/>
      <c r="AA258" s="50"/>
      <c r="AB258" s="50" t="s">
        <v>158</v>
      </c>
      <c r="AC258" s="50" t="s">
        <v>22</v>
      </c>
      <c r="AD258" s="50"/>
      <c r="AE258" s="50"/>
      <c r="AF258" s="50"/>
      <c r="AG258" s="50" t="s">
        <v>23</v>
      </c>
      <c r="AH258" s="50"/>
      <c r="AI258" s="50"/>
      <c r="AJ258" s="50"/>
      <c r="AK258" s="50" t="s">
        <v>24</v>
      </c>
      <c r="AL258" s="50"/>
      <c r="AM258" s="50"/>
      <c r="AN258" s="50"/>
      <c r="AT258" s="50"/>
      <c r="AU258" s="50"/>
      <c r="AV258" s="50"/>
      <c r="AW258" s="50"/>
      <c r="AX258" s="50" t="s">
        <v>158</v>
      </c>
      <c r="AY258" s="50" t="s">
        <v>22</v>
      </c>
      <c r="AZ258" s="50"/>
      <c r="BA258" s="50"/>
      <c r="BB258" s="50"/>
      <c r="BC258" s="50" t="s">
        <v>23</v>
      </c>
      <c r="BD258" s="50"/>
      <c r="BE258" s="50"/>
      <c r="BF258" s="50"/>
      <c r="BG258" s="50" t="s">
        <v>24</v>
      </c>
      <c r="BH258" s="50"/>
      <c r="BI258" s="50"/>
      <c r="BJ258" s="50"/>
    </row>
    <row r="259" spans="2:66" x14ac:dyDescent="0.2">
      <c r="B259" s="54"/>
      <c r="C259" s="54"/>
      <c r="D259" s="54"/>
      <c r="E259" s="54"/>
      <c r="F259" s="54"/>
      <c r="G259" s="13">
        <v>37</v>
      </c>
      <c r="H259" s="13">
        <v>38</v>
      </c>
      <c r="I259" s="13">
        <v>39</v>
      </c>
      <c r="J259" s="13">
        <v>40</v>
      </c>
      <c r="K259" s="13">
        <v>41</v>
      </c>
      <c r="L259" s="13">
        <v>42</v>
      </c>
      <c r="M259" s="13">
        <v>43</v>
      </c>
      <c r="N259" s="13">
        <v>44</v>
      </c>
      <c r="O259" s="13">
        <v>45</v>
      </c>
      <c r="P259" s="13">
        <v>46</v>
      </c>
      <c r="Q259" s="13">
        <v>47</v>
      </c>
      <c r="R259" s="13">
        <v>48</v>
      </c>
      <c r="X259" s="54"/>
      <c r="Y259" s="54"/>
      <c r="Z259" s="54"/>
      <c r="AA259" s="54"/>
      <c r="AB259" s="54"/>
      <c r="AC259" s="13">
        <v>37</v>
      </c>
      <c r="AD259" s="13">
        <v>38</v>
      </c>
      <c r="AE259" s="13">
        <v>39</v>
      </c>
      <c r="AF259" s="13">
        <v>40</v>
      </c>
      <c r="AG259" s="13">
        <v>41</v>
      </c>
      <c r="AH259" s="13">
        <v>42</v>
      </c>
      <c r="AI259" s="13">
        <v>43</v>
      </c>
      <c r="AJ259" s="13">
        <v>44</v>
      </c>
      <c r="AK259" s="13">
        <v>45</v>
      </c>
      <c r="AL259" s="13">
        <v>46</v>
      </c>
      <c r="AM259" s="13">
        <v>47</v>
      </c>
      <c r="AN259" s="13">
        <v>48</v>
      </c>
      <c r="AT259" s="54"/>
      <c r="AU259" s="54"/>
      <c r="AV259" s="54"/>
      <c r="AW259" s="54"/>
      <c r="AX259" s="54"/>
      <c r="AY259" s="13">
        <v>37</v>
      </c>
      <c r="AZ259" s="13">
        <v>38</v>
      </c>
      <c r="BA259" s="13">
        <v>39</v>
      </c>
      <c r="BB259" s="13">
        <v>40</v>
      </c>
      <c r="BC259" s="13">
        <v>41</v>
      </c>
      <c r="BD259" s="13">
        <v>42</v>
      </c>
      <c r="BE259" s="13">
        <v>43</v>
      </c>
      <c r="BF259" s="13">
        <v>44</v>
      </c>
      <c r="BG259" s="13">
        <v>45</v>
      </c>
      <c r="BH259" s="13">
        <v>46</v>
      </c>
      <c r="BI259" s="13">
        <v>47</v>
      </c>
      <c r="BJ259" s="13">
        <v>48</v>
      </c>
    </row>
    <row r="260" spans="2:66" x14ac:dyDescent="0.2">
      <c r="B260" s="56" t="s">
        <v>166</v>
      </c>
      <c r="C260" s="56"/>
      <c r="D260" s="56"/>
      <c r="E260" s="56"/>
      <c r="F260" s="3"/>
      <c r="G260" s="3">
        <v>3.8</v>
      </c>
      <c r="H260" s="3">
        <v>3.8</v>
      </c>
      <c r="I260" s="3">
        <v>3.8</v>
      </c>
      <c r="J260" s="3">
        <v>3.8</v>
      </c>
      <c r="K260" s="60">
        <v>3.9</v>
      </c>
      <c r="L260" s="60">
        <v>3.9</v>
      </c>
      <c r="M260" s="60">
        <v>3.9</v>
      </c>
      <c r="N260" s="60">
        <v>3.9</v>
      </c>
      <c r="O260" s="3">
        <v>4</v>
      </c>
      <c r="P260" s="3">
        <v>4</v>
      </c>
      <c r="Q260" s="3">
        <v>4</v>
      </c>
      <c r="R260" s="3">
        <v>4</v>
      </c>
      <c r="X260" s="56" t="s">
        <v>166</v>
      </c>
      <c r="Y260" s="56"/>
      <c r="Z260" s="56"/>
      <c r="AA260" s="56"/>
      <c r="AB260" s="3"/>
      <c r="AC260" s="3">
        <v>4.4000000000000004</v>
      </c>
      <c r="AD260" s="3">
        <v>4.4000000000000004</v>
      </c>
      <c r="AE260" s="3">
        <v>4.4000000000000004</v>
      </c>
      <c r="AF260" s="3">
        <v>4.4000000000000004</v>
      </c>
      <c r="AG260" s="60">
        <v>4.5</v>
      </c>
      <c r="AH260" s="60">
        <v>4.5</v>
      </c>
      <c r="AI260" s="60">
        <v>4.5</v>
      </c>
      <c r="AJ260" s="60">
        <v>4.5</v>
      </c>
      <c r="AK260" s="3">
        <v>4.5999999999999996</v>
      </c>
      <c r="AL260" s="3">
        <v>4.5999999999999996</v>
      </c>
      <c r="AM260" s="3">
        <v>4.5999999999999996</v>
      </c>
      <c r="AN260" s="3">
        <v>4.5999999999999996</v>
      </c>
      <c r="AT260" s="56" t="s">
        <v>166</v>
      </c>
      <c r="AU260" s="56"/>
      <c r="AV260" s="56"/>
      <c r="AW260" s="56"/>
      <c r="AX260" s="3"/>
      <c r="AY260" s="3">
        <v>5.3</v>
      </c>
      <c r="AZ260" s="3">
        <v>5.3</v>
      </c>
      <c r="BA260" s="3">
        <v>5.3</v>
      </c>
      <c r="BB260" s="3">
        <v>5.3</v>
      </c>
      <c r="BC260" s="60">
        <v>5.4</v>
      </c>
      <c r="BD260" s="60">
        <v>5.4</v>
      </c>
      <c r="BE260" s="60">
        <v>5.4</v>
      </c>
      <c r="BF260" s="60">
        <v>5.4</v>
      </c>
      <c r="BG260" s="60">
        <v>5.4</v>
      </c>
      <c r="BH260" s="60">
        <v>5.4</v>
      </c>
      <c r="BI260" s="60">
        <v>5.4</v>
      </c>
      <c r="BJ260" s="60">
        <v>5.4</v>
      </c>
    </row>
    <row r="261" spans="2:66" x14ac:dyDescent="0.2">
      <c r="B261" s="56" t="s">
        <v>167</v>
      </c>
      <c r="C261" s="56"/>
      <c r="D261" s="56"/>
      <c r="E261" s="56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X261" s="56" t="s">
        <v>167</v>
      </c>
      <c r="Y261" s="56"/>
      <c r="Z261" s="56"/>
      <c r="AA261" s="56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T261" s="56" t="s">
        <v>167</v>
      </c>
      <c r="AU261" s="56"/>
      <c r="AV261" s="56"/>
      <c r="AW261" s="56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</row>
    <row r="262" spans="2:66" x14ac:dyDescent="0.2">
      <c r="B262" s="57" t="s">
        <v>168</v>
      </c>
      <c r="C262" s="57"/>
      <c r="D262" s="57"/>
      <c r="E262" s="57"/>
      <c r="F262" s="3">
        <f>R254</f>
        <v>16.399999999999995</v>
      </c>
      <c r="G262" s="20">
        <f>(G264+F262)-G260</f>
        <v>12.599999999999994</v>
      </c>
      <c r="H262" s="3">
        <f t="shared" ref="H262" si="165">G262-H260</f>
        <v>8.7999999999999936</v>
      </c>
      <c r="I262" s="20">
        <f>(I264+H262)-I260</f>
        <v>4.9999999999999938</v>
      </c>
      <c r="J262" s="20">
        <f>(J264+I262)-J260</f>
        <v>19.199999999999992</v>
      </c>
      <c r="K262" s="3">
        <f t="shared" ref="K262:L262" si="166">J262-K260</f>
        <v>15.299999999999992</v>
      </c>
      <c r="L262" s="3">
        <f t="shared" si="166"/>
        <v>11.399999999999991</v>
      </c>
      <c r="M262" s="20">
        <f>(M264+L262)-M260</f>
        <v>7.4999999999999911</v>
      </c>
      <c r="N262" s="3">
        <f t="shared" ref="N262" si="167">M262-N260</f>
        <v>3.5999999999999912</v>
      </c>
      <c r="O262" s="20">
        <f>(O264+N262)-O260</f>
        <v>17.599999999999991</v>
      </c>
      <c r="P262" s="3">
        <f t="shared" ref="P262:Q262" si="168">O262-P260</f>
        <v>13.599999999999991</v>
      </c>
      <c r="Q262" s="20">
        <f t="shared" si="168"/>
        <v>9.5999999999999908</v>
      </c>
      <c r="R262" s="20">
        <f>(R264+Q262)-R260</f>
        <v>5.5999999999999908</v>
      </c>
      <c r="S262" s="1">
        <f>SUM(G262:R262)</f>
        <v>129.7999999999999</v>
      </c>
      <c r="X262" s="57" t="s">
        <v>168</v>
      </c>
      <c r="Y262" s="57"/>
      <c r="Z262" s="57"/>
      <c r="AA262" s="57"/>
      <c r="AB262" s="3">
        <f>AN254</f>
        <v>5.8000000000000016</v>
      </c>
      <c r="AC262" s="20">
        <f>(AC264+AB262)-AC260</f>
        <v>20.399999999999999</v>
      </c>
      <c r="AD262" s="3">
        <f t="shared" ref="AD262" si="169">AC262-AD260</f>
        <v>15.999999999999998</v>
      </c>
      <c r="AE262" s="20">
        <f>(AE264+AD262)-AE260</f>
        <v>11.599999999999998</v>
      </c>
      <c r="AF262" s="20">
        <f>(AF264+AE262)-AF260</f>
        <v>7.1999999999999975</v>
      </c>
      <c r="AG262" s="20">
        <f>(AG264+AF262)-AG260</f>
        <v>21.699999999999996</v>
      </c>
      <c r="AH262" s="3">
        <f t="shared" ref="AH262" si="170">AG262-AH260</f>
        <v>17.199999999999996</v>
      </c>
      <c r="AI262" s="20">
        <f>(AI264+AH262)-AI260</f>
        <v>12.699999999999996</v>
      </c>
      <c r="AJ262" s="3">
        <f t="shared" ref="AJ262" si="171">AI262-AJ260</f>
        <v>8.1999999999999957</v>
      </c>
      <c r="AK262" s="20">
        <f>(AK264+AJ262)-AK260</f>
        <v>3.5999999999999961</v>
      </c>
      <c r="AL262" s="20">
        <f>(AL264+AK262)-AL260</f>
        <v>17.999999999999993</v>
      </c>
      <c r="AM262" s="20">
        <f t="shared" ref="AM262" si="172">AL262-AM260</f>
        <v>13.399999999999993</v>
      </c>
      <c r="AN262" s="20">
        <f>(AN264+AM262)-AN260</f>
        <v>8.7999999999999936</v>
      </c>
      <c r="AO262" s="1">
        <f>SUM(AC262:AN262)</f>
        <v>158.79999999999995</v>
      </c>
      <c r="AT262" s="57" t="s">
        <v>168</v>
      </c>
      <c r="AU262" s="57"/>
      <c r="AV262" s="57"/>
      <c r="AW262" s="57"/>
      <c r="AX262" s="3">
        <f>BJ254</f>
        <v>18.399999999999995</v>
      </c>
      <c r="AY262" s="20">
        <f>(AY264+AX262)-AY260</f>
        <v>13.099999999999994</v>
      </c>
      <c r="AZ262" s="3">
        <f t="shared" ref="AZ262" si="173">AY262-AZ260</f>
        <v>7.7999999999999945</v>
      </c>
      <c r="BA262" s="20">
        <f>(BA264+AZ262)-BA260</f>
        <v>2.4999999999999947</v>
      </c>
      <c r="BB262" s="20">
        <f>(BB264+BA262)-BB260</f>
        <v>19.199999999999992</v>
      </c>
      <c r="BC262" s="20">
        <f>(BC264+BB262)-BC260</f>
        <v>13.799999999999992</v>
      </c>
      <c r="BD262" s="3">
        <f t="shared" ref="BD262" si="174">BC262-BD260</f>
        <v>8.3999999999999915</v>
      </c>
      <c r="BE262" s="20">
        <f>(BE264+BD262)-BE260</f>
        <v>2.9999999999999911</v>
      </c>
      <c r="BF262" s="20">
        <f>(BF264+BE262)-BF260</f>
        <v>19.599999999999994</v>
      </c>
      <c r="BG262" s="20">
        <f>(BG264+BF262)-BG260</f>
        <v>14.199999999999994</v>
      </c>
      <c r="BH262" s="20">
        <f>(BH264+BG262)-BH260</f>
        <v>8.7999999999999936</v>
      </c>
      <c r="BI262" s="20">
        <f t="shared" ref="BI262" si="175">BH262-BI260</f>
        <v>3.3999999999999932</v>
      </c>
      <c r="BJ262" s="20">
        <f>(BJ264+BI262)-BJ260</f>
        <v>19.999999999999993</v>
      </c>
      <c r="BK262" s="1">
        <f>SUM(AY262:BJ262)</f>
        <v>133.7999999999999</v>
      </c>
    </row>
    <row r="263" spans="2:66" x14ac:dyDescent="0.2">
      <c r="B263" s="56" t="s">
        <v>169</v>
      </c>
      <c r="C263" s="56"/>
      <c r="D263" s="56"/>
      <c r="E263" s="56"/>
      <c r="F263" s="20"/>
      <c r="G263" s="3"/>
      <c r="H263" s="20"/>
      <c r="I263" s="3"/>
      <c r="J263" s="3">
        <f>(J260+$E$231)-(J261+I262)</f>
        <v>0.80000000000000604</v>
      </c>
      <c r="K263" s="20"/>
      <c r="L263" s="20"/>
      <c r="M263" s="3"/>
      <c r="N263" s="20"/>
      <c r="O263" s="3">
        <f>(O260+$E$231)-(O261+N262)</f>
        <v>2.4000000000000088</v>
      </c>
      <c r="P263" s="20"/>
      <c r="Q263" s="3"/>
      <c r="R263" s="3"/>
      <c r="S263" s="1">
        <f>SUM(S236:S262)</f>
        <v>503.99999999999989</v>
      </c>
      <c r="X263" s="56" t="s">
        <v>169</v>
      </c>
      <c r="Y263" s="56"/>
      <c r="Z263" s="56"/>
      <c r="AA263" s="56"/>
      <c r="AB263" s="20"/>
      <c r="AC263" s="3">
        <f>(AC260+$AA$231)-(AC261+AB262)</f>
        <v>1.5999999999999988</v>
      </c>
      <c r="AD263" s="20"/>
      <c r="AE263" s="3"/>
      <c r="AF263" s="3"/>
      <c r="AG263" s="3">
        <f>(AG260+$AA$231)-(AG261+AF262)</f>
        <v>0.30000000000000249</v>
      </c>
      <c r="AH263" s="20"/>
      <c r="AI263" s="3"/>
      <c r="AJ263" s="20"/>
      <c r="AK263" s="3"/>
      <c r="AL263" s="3">
        <f>(AL260+$AA$231)-(AL261+AK262)</f>
        <v>4.0000000000000036</v>
      </c>
      <c r="AM263" s="3"/>
      <c r="AN263" s="3"/>
      <c r="AO263" s="1">
        <f>SUM(AO236:AO262)</f>
        <v>602.20000000000005</v>
      </c>
      <c r="AT263" s="56" t="s">
        <v>169</v>
      </c>
      <c r="AU263" s="56"/>
      <c r="AV263" s="56"/>
      <c r="AW263" s="56"/>
      <c r="AX263" s="20"/>
      <c r="AY263" s="3"/>
      <c r="AZ263" s="20"/>
      <c r="BA263" s="3"/>
      <c r="BB263" s="3">
        <f>(BB260+$AW$231)-(BB261+BA262)</f>
        <v>3.100000000000005</v>
      </c>
      <c r="BC263" s="3"/>
      <c r="BD263" s="20"/>
      <c r="BE263" s="3"/>
      <c r="BF263" s="3">
        <f>(BF260+$AW$231)-(BF261+BE262)</f>
        <v>2.7000000000000091</v>
      </c>
      <c r="BG263" s="3"/>
      <c r="BH263" s="3"/>
      <c r="BI263" s="3"/>
      <c r="BJ263" s="3">
        <f>(BJ260+$AW$231)-(BJ261+BI262)</f>
        <v>2.3000000000000069</v>
      </c>
      <c r="BK263" s="1">
        <f>SUM(BK236:BK262)</f>
        <v>542.59999999999991</v>
      </c>
    </row>
    <row r="264" spans="2:66" x14ac:dyDescent="0.2">
      <c r="B264" s="56" t="s">
        <v>170</v>
      </c>
      <c r="C264" s="56"/>
      <c r="D264" s="56"/>
      <c r="E264" s="56"/>
      <c r="F264" s="20"/>
      <c r="G264" s="20"/>
      <c r="H264" s="20"/>
      <c r="I264" s="20"/>
      <c r="J264" s="20">
        <f>I265</f>
        <v>18</v>
      </c>
      <c r="K264" s="20"/>
      <c r="L264" s="20"/>
      <c r="M264" s="20"/>
      <c r="N264" s="20"/>
      <c r="O264" s="20">
        <f>N265</f>
        <v>18</v>
      </c>
      <c r="P264" s="20"/>
      <c r="Q264" s="20"/>
      <c r="R264" s="20"/>
      <c r="S264" s="34">
        <f>S263*13200</f>
        <v>6652799.9999999981</v>
      </c>
      <c r="T264" s="1" t="s">
        <v>172</v>
      </c>
      <c r="U264" s="1" t="s">
        <v>192</v>
      </c>
      <c r="V264" s="33">
        <f>S36+S74+S112+S150+S188+S226+S264</f>
        <v>38757048.000000007</v>
      </c>
      <c r="X264" s="56" t="s">
        <v>170</v>
      </c>
      <c r="Y264" s="56"/>
      <c r="Z264" s="56"/>
      <c r="AA264" s="56"/>
      <c r="AB264" s="20"/>
      <c r="AC264" s="20">
        <f>AB265</f>
        <v>19</v>
      </c>
      <c r="AD264" s="20"/>
      <c r="AE264" s="20"/>
      <c r="AF264" s="20"/>
      <c r="AG264" s="20">
        <f>AF265</f>
        <v>19</v>
      </c>
      <c r="AH264" s="20"/>
      <c r="AI264" s="20"/>
      <c r="AJ264" s="20"/>
      <c r="AK264" s="20"/>
      <c r="AL264" s="20">
        <f>AK265</f>
        <v>19</v>
      </c>
      <c r="AM264" s="20"/>
      <c r="AN264" s="20"/>
      <c r="AO264" s="34">
        <f>AO263*13200</f>
        <v>7949040.0000000009</v>
      </c>
      <c r="AP264" s="1" t="s">
        <v>172</v>
      </c>
      <c r="AQ264" s="1" t="s">
        <v>192</v>
      </c>
      <c r="AR264" s="33">
        <f>AO36+AO74+AO112+AO150+AO188+AO226+AO264</f>
        <v>42960851.999999993</v>
      </c>
      <c r="AT264" s="56" t="s">
        <v>170</v>
      </c>
      <c r="AU264" s="56"/>
      <c r="AV264" s="56"/>
      <c r="AW264" s="56"/>
      <c r="AX264" s="20"/>
      <c r="AY264" s="20"/>
      <c r="AZ264" s="20"/>
      <c r="BA264" s="20"/>
      <c r="BB264" s="20">
        <f>BA265</f>
        <v>22</v>
      </c>
      <c r="BC264" s="20"/>
      <c r="BD264" s="20"/>
      <c r="BE264" s="20"/>
      <c r="BF264" s="20">
        <f>BE265</f>
        <v>22</v>
      </c>
      <c r="BG264" s="20"/>
      <c r="BH264" s="20"/>
      <c r="BI264" s="20"/>
      <c r="BJ264" s="20">
        <f>BI265</f>
        <v>22</v>
      </c>
      <c r="BK264" s="34">
        <f>BK263*13200</f>
        <v>7162319.9999999991</v>
      </c>
      <c r="BL264" s="1" t="s">
        <v>172</v>
      </c>
      <c r="BM264" s="1" t="s">
        <v>192</v>
      </c>
      <c r="BN264" s="33">
        <f>BK36+BK74+BK112+BK150+BK188+BK226+BK264</f>
        <v>44700611.999999985</v>
      </c>
    </row>
    <row r="265" spans="2:66" x14ac:dyDescent="0.2">
      <c r="B265" s="56" t="s">
        <v>171</v>
      </c>
      <c r="C265" s="56"/>
      <c r="D265" s="56"/>
      <c r="E265" s="56"/>
      <c r="F265" s="13"/>
      <c r="G265" s="13"/>
      <c r="H265" s="13"/>
      <c r="I265" s="13">
        <f>G257</f>
        <v>18</v>
      </c>
      <c r="J265" s="13"/>
      <c r="K265" s="13"/>
      <c r="L265" s="13"/>
      <c r="M265" s="13"/>
      <c r="N265" s="13">
        <f>I265</f>
        <v>18</v>
      </c>
      <c r="O265" s="13"/>
      <c r="P265" s="13"/>
      <c r="Q265" s="13"/>
      <c r="R265" s="13"/>
      <c r="S265" s="34">
        <f>9*150000</f>
        <v>1350000</v>
      </c>
      <c r="T265" s="1" t="s">
        <v>173</v>
      </c>
      <c r="U265" s="1" t="s">
        <v>192</v>
      </c>
      <c r="V265" s="33">
        <f>S37+S75+S113+S151+S189+S227+S265</f>
        <v>8250000</v>
      </c>
      <c r="X265" s="56" t="s">
        <v>171</v>
      </c>
      <c r="Y265" s="56"/>
      <c r="Z265" s="56"/>
      <c r="AA265" s="56"/>
      <c r="AB265" s="13">
        <f>AE257</f>
        <v>19</v>
      </c>
      <c r="AC265" s="13"/>
      <c r="AD265" s="13"/>
      <c r="AE265" s="13"/>
      <c r="AF265" s="13">
        <f>AB265</f>
        <v>19</v>
      </c>
      <c r="AG265" s="13"/>
      <c r="AH265" s="13"/>
      <c r="AI265" s="13"/>
      <c r="AJ265" s="13"/>
      <c r="AK265" s="13">
        <f>AF265</f>
        <v>19</v>
      </c>
      <c r="AL265" s="13"/>
      <c r="AM265" s="13"/>
      <c r="AN265" s="13"/>
      <c r="AO265" s="34">
        <f>10*150000</f>
        <v>1500000</v>
      </c>
      <c r="AP265" s="1" t="s">
        <v>173</v>
      </c>
      <c r="AQ265" s="1" t="s">
        <v>192</v>
      </c>
      <c r="AR265" s="33">
        <f>AO37+AO75+AO113+AO151+AO189+AO227+AO265</f>
        <v>9300000</v>
      </c>
      <c r="AT265" s="56" t="s">
        <v>171</v>
      </c>
      <c r="AU265" s="56"/>
      <c r="AV265" s="56"/>
      <c r="AW265" s="56"/>
      <c r="AX265" s="13"/>
      <c r="AY265" s="13"/>
      <c r="AZ265" s="13"/>
      <c r="BA265" s="13">
        <f>AZ257</f>
        <v>22</v>
      </c>
      <c r="BB265" s="13"/>
      <c r="BC265" s="13"/>
      <c r="BD265" s="13"/>
      <c r="BE265" s="13">
        <f>BA265</f>
        <v>22</v>
      </c>
      <c r="BF265" s="13"/>
      <c r="BG265" s="13"/>
      <c r="BH265" s="13"/>
      <c r="BI265" s="13">
        <f>BE265</f>
        <v>22</v>
      </c>
      <c r="BJ265" s="13"/>
      <c r="BK265" s="34">
        <f>12*150000</f>
        <v>1800000</v>
      </c>
      <c r="BL265" s="1" t="s">
        <v>173</v>
      </c>
      <c r="BM265" s="1" t="s">
        <v>192</v>
      </c>
      <c r="BN265" s="33">
        <f>BK37+BK75+BK113+BK151+BK189+BK227+BK265</f>
        <v>10350000</v>
      </c>
    </row>
    <row r="267" spans="2:66" x14ac:dyDescent="0.2">
      <c r="S267" s="33"/>
    </row>
    <row r="268" spans="2:66" x14ac:dyDescent="0.2">
      <c r="S268" s="33"/>
    </row>
    <row r="269" spans="2:66" x14ac:dyDescent="0.2">
      <c r="S269" s="33"/>
    </row>
    <row r="271" spans="2:66" x14ac:dyDescent="0.2">
      <c r="S271" s="33"/>
    </row>
    <row r="272" spans="2:66" x14ac:dyDescent="0.2">
      <c r="S272" s="33"/>
    </row>
    <row r="275" spans="19:23" x14ac:dyDescent="0.2">
      <c r="S275" s="3"/>
      <c r="T275" s="58"/>
      <c r="U275" s="2"/>
      <c r="V275" s="2"/>
      <c r="W275" s="2"/>
    </row>
    <row r="276" spans="19:23" x14ac:dyDescent="0.2">
      <c r="S276" s="8"/>
      <c r="T276" s="8"/>
      <c r="U276" s="4"/>
      <c r="V276" s="24"/>
      <c r="W276" s="4"/>
    </row>
    <row r="277" spans="19:23" x14ac:dyDescent="0.2">
      <c r="S277" s="8"/>
      <c r="T277" s="8"/>
      <c r="U277" s="4"/>
      <c r="V277" s="24"/>
      <c r="W277" s="4"/>
    </row>
    <row r="278" spans="19:23" x14ac:dyDescent="0.2">
      <c r="S278" s="8"/>
      <c r="T278" s="8"/>
      <c r="U278" s="4"/>
      <c r="V278" s="24"/>
      <c r="W278" s="4"/>
    </row>
    <row r="279" spans="19:23" x14ac:dyDescent="0.2">
      <c r="S279" s="64"/>
      <c r="T279" s="64"/>
      <c r="U279" s="64"/>
      <c r="V279" s="64"/>
      <c r="W279" s="6"/>
    </row>
  </sheetData>
  <mergeCells count="1135">
    <mergeCell ref="S279:V279"/>
    <mergeCell ref="B264:E264"/>
    <mergeCell ref="X264:AA264"/>
    <mergeCell ref="AT264:AW264"/>
    <mergeCell ref="B265:E265"/>
    <mergeCell ref="X265:AA265"/>
    <mergeCell ref="AT265:AW265"/>
    <mergeCell ref="B262:E262"/>
    <mergeCell ref="X262:AA262"/>
    <mergeCell ref="AT262:AW262"/>
    <mergeCell ref="B263:E263"/>
    <mergeCell ref="X263:AA263"/>
    <mergeCell ref="AT263:AW263"/>
    <mergeCell ref="BC258:BF258"/>
    <mergeCell ref="BG258:BJ258"/>
    <mergeCell ref="B260:E260"/>
    <mergeCell ref="X260:AA260"/>
    <mergeCell ref="AT260:AW260"/>
    <mergeCell ref="B261:E261"/>
    <mergeCell ref="X261:AA261"/>
    <mergeCell ref="AT261:AW261"/>
    <mergeCell ref="AC258:AF258"/>
    <mergeCell ref="AG258:AJ258"/>
    <mergeCell ref="AK258:AN258"/>
    <mergeCell ref="AT258:AW259"/>
    <mergeCell ref="AX258:AX259"/>
    <mergeCell ref="AY258:BB258"/>
    <mergeCell ref="B257:E257"/>
    <mergeCell ref="X257:AA257"/>
    <mergeCell ref="AT257:AW257"/>
    <mergeCell ref="B258:E259"/>
    <mergeCell ref="F258:F259"/>
    <mergeCell ref="G258:J258"/>
    <mergeCell ref="K258:N258"/>
    <mergeCell ref="O258:R258"/>
    <mergeCell ref="X258:AA259"/>
    <mergeCell ref="AB258:AB259"/>
    <mergeCell ref="B255:E255"/>
    <mergeCell ref="X255:AA255"/>
    <mergeCell ref="AT255:AW255"/>
    <mergeCell ref="B256:E256"/>
    <mergeCell ref="X256:AA256"/>
    <mergeCell ref="AT256:AW256"/>
    <mergeCell ref="B253:E253"/>
    <mergeCell ref="X253:AA253"/>
    <mergeCell ref="AT253:AW253"/>
    <mergeCell ref="B254:E254"/>
    <mergeCell ref="X254:AA254"/>
    <mergeCell ref="AT254:AW254"/>
    <mergeCell ref="AW250:AW251"/>
    <mergeCell ref="AY250:BB250"/>
    <mergeCell ref="BC250:BF250"/>
    <mergeCell ref="BG250:BJ250"/>
    <mergeCell ref="B252:E252"/>
    <mergeCell ref="X252:AA252"/>
    <mergeCell ref="AT252:AW252"/>
    <mergeCell ref="AC250:AF250"/>
    <mergeCell ref="AG250:AJ250"/>
    <mergeCell ref="AK250:AN250"/>
    <mergeCell ref="AT250:AT251"/>
    <mergeCell ref="AU250:AU251"/>
    <mergeCell ref="AV250:AV251"/>
    <mergeCell ref="AU249:AV249"/>
    <mergeCell ref="AX249:AX251"/>
    <mergeCell ref="AY249:BJ249"/>
    <mergeCell ref="B250:B251"/>
    <mergeCell ref="C250:C251"/>
    <mergeCell ref="D250:D251"/>
    <mergeCell ref="E250:E251"/>
    <mergeCell ref="G250:J250"/>
    <mergeCell ref="K250:N250"/>
    <mergeCell ref="O250:R250"/>
    <mergeCell ref="C249:D249"/>
    <mergeCell ref="F249:F251"/>
    <mergeCell ref="G249:R249"/>
    <mergeCell ref="Y249:Z249"/>
    <mergeCell ref="AB249:AB251"/>
    <mergeCell ref="AC249:AN249"/>
    <mergeCell ref="X250:X251"/>
    <mergeCell ref="Y250:Y251"/>
    <mergeCell ref="Z250:Z251"/>
    <mergeCell ref="AA250:AA251"/>
    <mergeCell ref="B246:E246"/>
    <mergeCell ref="X246:AA246"/>
    <mergeCell ref="AT246:AW246"/>
    <mergeCell ref="B247:E247"/>
    <mergeCell ref="X247:AA247"/>
    <mergeCell ref="AT247:AW247"/>
    <mergeCell ref="B244:E244"/>
    <mergeCell ref="X244:AA244"/>
    <mergeCell ref="AT244:AW244"/>
    <mergeCell ref="B245:E245"/>
    <mergeCell ref="X245:AA245"/>
    <mergeCell ref="AT245:AW245"/>
    <mergeCell ref="BC240:BF240"/>
    <mergeCell ref="BG240:BJ240"/>
    <mergeCell ref="B242:E242"/>
    <mergeCell ref="X242:AA242"/>
    <mergeCell ref="AT242:AW242"/>
    <mergeCell ref="B243:E243"/>
    <mergeCell ref="X243:AA243"/>
    <mergeCell ref="AT243:AW243"/>
    <mergeCell ref="AC240:AF240"/>
    <mergeCell ref="AG240:AJ240"/>
    <mergeCell ref="AK240:AN240"/>
    <mergeCell ref="AT240:AW241"/>
    <mergeCell ref="AX240:AX241"/>
    <mergeCell ref="AY240:BB240"/>
    <mergeCell ref="B239:E239"/>
    <mergeCell ref="X239:AA239"/>
    <mergeCell ref="AT239:AW239"/>
    <mergeCell ref="B240:E241"/>
    <mergeCell ref="F240:F241"/>
    <mergeCell ref="G240:J240"/>
    <mergeCell ref="K240:N240"/>
    <mergeCell ref="O240:R240"/>
    <mergeCell ref="X240:AA241"/>
    <mergeCell ref="AB240:AB241"/>
    <mergeCell ref="B237:E237"/>
    <mergeCell ref="X237:AA237"/>
    <mergeCell ref="AT237:AW237"/>
    <mergeCell ref="B238:E238"/>
    <mergeCell ref="X238:AA238"/>
    <mergeCell ref="AT238:AW238"/>
    <mergeCell ref="B235:E235"/>
    <mergeCell ref="X235:AA235"/>
    <mergeCell ref="AT235:AW235"/>
    <mergeCell ref="B236:E236"/>
    <mergeCell ref="X236:AA236"/>
    <mergeCell ref="AT236:AW236"/>
    <mergeCell ref="AW232:AW233"/>
    <mergeCell ref="AY232:BB232"/>
    <mergeCell ref="BC232:BF232"/>
    <mergeCell ref="BG232:BJ232"/>
    <mergeCell ref="B234:E234"/>
    <mergeCell ref="X234:AA234"/>
    <mergeCell ref="AT234:AW234"/>
    <mergeCell ref="AC232:AF232"/>
    <mergeCell ref="AG232:AJ232"/>
    <mergeCell ref="AK232:AN232"/>
    <mergeCell ref="AT232:AT233"/>
    <mergeCell ref="AU232:AU233"/>
    <mergeCell ref="AV232:AV233"/>
    <mergeCell ref="AU231:AV231"/>
    <mergeCell ref="AX231:AX233"/>
    <mergeCell ref="AY231:BJ231"/>
    <mergeCell ref="B232:B233"/>
    <mergeCell ref="C232:C233"/>
    <mergeCell ref="D232:D233"/>
    <mergeCell ref="E232:E233"/>
    <mergeCell ref="G232:J232"/>
    <mergeCell ref="K232:N232"/>
    <mergeCell ref="O232:R232"/>
    <mergeCell ref="C231:D231"/>
    <mergeCell ref="F231:F233"/>
    <mergeCell ref="G231:R231"/>
    <mergeCell ref="Y231:Z231"/>
    <mergeCell ref="AB231:AB233"/>
    <mergeCell ref="AC231:AN231"/>
    <mergeCell ref="X232:X233"/>
    <mergeCell ref="Y232:Y233"/>
    <mergeCell ref="Z232:Z233"/>
    <mergeCell ref="AA232:AA233"/>
    <mergeCell ref="B226:E226"/>
    <mergeCell ref="X226:AA226"/>
    <mergeCell ref="AT226:AW226"/>
    <mergeCell ref="B227:E227"/>
    <mergeCell ref="X227:AA227"/>
    <mergeCell ref="AT227:AW227"/>
    <mergeCell ref="B224:E224"/>
    <mergeCell ref="X224:AA224"/>
    <mergeCell ref="AT224:AW224"/>
    <mergeCell ref="B225:E225"/>
    <mergeCell ref="X225:AA225"/>
    <mergeCell ref="AT225:AW225"/>
    <mergeCell ref="BC220:BF220"/>
    <mergeCell ref="BG220:BJ220"/>
    <mergeCell ref="B222:E222"/>
    <mergeCell ref="X222:AA222"/>
    <mergeCell ref="AT222:AW222"/>
    <mergeCell ref="B223:E223"/>
    <mergeCell ref="X223:AA223"/>
    <mergeCell ref="AT223:AW223"/>
    <mergeCell ref="AC220:AF220"/>
    <mergeCell ref="AG220:AJ220"/>
    <mergeCell ref="AK220:AN220"/>
    <mergeCell ref="AT220:AW221"/>
    <mergeCell ref="AX220:AX221"/>
    <mergeCell ref="AY220:BB220"/>
    <mergeCell ref="B219:E219"/>
    <mergeCell ref="X219:AA219"/>
    <mergeCell ref="AT219:AW219"/>
    <mergeCell ref="B220:E221"/>
    <mergeCell ref="F220:F221"/>
    <mergeCell ref="G220:J220"/>
    <mergeCell ref="K220:N220"/>
    <mergeCell ref="O220:R220"/>
    <mergeCell ref="X220:AA221"/>
    <mergeCell ref="AB220:AB221"/>
    <mergeCell ref="B217:E217"/>
    <mergeCell ref="X217:AA217"/>
    <mergeCell ref="AT217:AW217"/>
    <mergeCell ref="B218:E218"/>
    <mergeCell ref="X218:AA218"/>
    <mergeCell ref="AT218:AW218"/>
    <mergeCell ref="B215:E215"/>
    <mergeCell ref="X215:AA215"/>
    <mergeCell ref="AT215:AW215"/>
    <mergeCell ref="B216:E216"/>
    <mergeCell ref="X216:AA216"/>
    <mergeCell ref="AT216:AW216"/>
    <mergeCell ref="AW212:AW213"/>
    <mergeCell ref="AY212:BB212"/>
    <mergeCell ref="BC212:BF212"/>
    <mergeCell ref="BG212:BJ212"/>
    <mergeCell ref="B214:E214"/>
    <mergeCell ref="X214:AA214"/>
    <mergeCell ref="AT214:AW214"/>
    <mergeCell ref="AC212:AF212"/>
    <mergeCell ref="AG212:AJ212"/>
    <mergeCell ref="AK212:AN212"/>
    <mergeCell ref="AT212:AT213"/>
    <mergeCell ref="AU212:AU213"/>
    <mergeCell ref="AV212:AV213"/>
    <mergeCell ref="AU211:AV211"/>
    <mergeCell ref="AX211:AX213"/>
    <mergeCell ref="AY211:BJ211"/>
    <mergeCell ref="B212:B213"/>
    <mergeCell ref="C212:C213"/>
    <mergeCell ref="D212:D213"/>
    <mergeCell ref="E212:E213"/>
    <mergeCell ref="G212:J212"/>
    <mergeCell ref="K212:N212"/>
    <mergeCell ref="O212:R212"/>
    <mergeCell ref="C211:D211"/>
    <mergeCell ref="F211:F213"/>
    <mergeCell ref="G211:R211"/>
    <mergeCell ref="Y211:Z211"/>
    <mergeCell ref="AB211:AB213"/>
    <mergeCell ref="AC211:AN211"/>
    <mergeCell ref="X212:X213"/>
    <mergeCell ref="Y212:Y213"/>
    <mergeCell ref="Z212:Z213"/>
    <mergeCell ref="AA212:AA213"/>
    <mergeCell ref="B208:E208"/>
    <mergeCell ref="X208:AA208"/>
    <mergeCell ref="AT208:AW208"/>
    <mergeCell ref="B209:E209"/>
    <mergeCell ref="X209:AA209"/>
    <mergeCell ref="AT209:AW209"/>
    <mergeCell ref="B206:E206"/>
    <mergeCell ref="X206:AA206"/>
    <mergeCell ref="AT206:AW206"/>
    <mergeCell ref="B207:E207"/>
    <mergeCell ref="X207:AA207"/>
    <mergeCell ref="AT207:AW207"/>
    <mergeCell ref="BC202:BF202"/>
    <mergeCell ref="BG202:BJ202"/>
    <mergeCell ref="B204:E204"/>
    <mergeCell ref="X204:AA204"/>
    <mergeCell ref="AT204:AW204"/>
    <mergeCell ref="B205:E205"/>
    <mergeCell ref="X205:AA205"/>
    <mergeCell ref="AT205:AW205"/>
    <mergeCell ref="AC202:AF202"/>
    <mergeCell ref="AG202:AJ202"/>
    <mergeCell ref="AK202:AN202"/>
    <mergeCell ref="AT202:AW203"/>
    <mergeCell ref="AX202:AX203"/>
    <mergeCell ref="AY202:BB202"/>
    <mergeCell ref="B201:E201"/>
    <mergeCell ref="X201:AA201"/>
    <mergeCell ref="AT201:AW201"/>
    <mergeCell ref="B202:E203"/>
    <mergeCell ref="F202:F203"/>
    <mergeCell ref="G202:J202"/>
    <mergeCell ref="K202:N202"/>
    <mergeCell ref="O202:R202"/>
    <mergeCell ref="X202:AA203"/>
    <mergeCell ref="AB202:AB203"/>
    <mergeCell ref="B199:E199"/>
    <mergeCell ref="X199:AA199"/>
    <mergeCell ref="AT199:AW199"/>
    <mergeCell ref="B200:E200"/>
    <mergeCell ref="X200:AA200"/>
    <mergeCell ref="AT200:AW200"/>
    <mergeCell ref="B197:E197"/>
    <mergeCell ref="X197:AA197"/>
    <mergeCell ref="AT197:AW197"/>
    <mergeCell ref="B198:E198"/>
    <mergeCell ref="X198:AA198"/>
    <mergeCell ref="AT198:AW198"/>
    <mergeCell ref="AW194:AW195"/>
    <mergeCell ref="AY194:BB194"/>
    <mergeCell ref="BC194:BF194"/>
    <mergeCell ref="BG194:BJ194"/>
    <mergeCell ref="B196:E196"/>
    <mergeCell ref="X196:AA196"/>
    <mergeCell ref="AT196:AW196"/>
    <mergeCell ref="AC194:AF194"/>
    <mergeCell ref="AG194:AJ194"/>
    <mergeCell ref="AK194:AN194"/>
    <mergeCell ref="AT194:AT195"/>
    <mergeCell ref="AU194:AU195"/>
    <mergeCell ref="AV194:AV195"/>
    <mergeCell ref="AU193:AV193"/>
    <mergeCell ref="AX193:AX195"/>
    <mergeCell ref="AY193:BJ193"/>
    <mergeCell ref="B194:B195"/>
    <mergeCell ref="C194:C195"/>
    <mergeCell ref="D194:D195"/>
    <mergeCell ref="E194:E195"/>
    <mergeCell ref="G194:J194"/>
    <mergeCell ref="K194:N194"/>
    <mergeCell ref="O194:R194"/>
    <mergeCell ref="C193:D193"/>
    <mergeCell ref="F193:F195"/>
    <mergeCell ref="G193:R193"/>
    <mergeCell ref="Y193:Z193"/>
    <mergeCell ref="AB193:AB195"/>
    <mergeCell ref="AC193:AN193"/>
    <mergeCell ref="X194:X195"/>
    <mergeCell ref="Y194:Y195"/>
    <mergeCell ref="Z194:Z195"/>
    <mergeCell ref="AA194:AA195"/>
    <mergeCell ref="B188:E188"/>
    <mergeCell ref="X188:AA188"/>
    <mergeCell ref="AT188:AW188"/>
    <mergeCell ref="B189:E189"/>
    <mergeCell ref="X189:AA189"/>
    <mergeCell ref="AT189:AW189"/>
    <mergeCell ref="B186:E186"/>
    <mergeCell ref="X186:AA186"/>
    <mergeCell ref="AT186:AW186"/>
    <mergeCell ref="B187:E187"/>
    <mergeCell ref="X187:AA187"/>
    <mergeCell ref="AT187:AW187"/>
    <mergeCell ref="BC182:BF182"/>
    <mergeCell ref="BG182:BJ182"/>
    <mergeCell ref="B184:E184"/>
    <mergeCell ref="X184:AA184"/>
    <mergeCell ref="AT184:AW184"/>
    <mergeCell ref="B185:E185"/>
    <mergeCell ref="X185:AA185"/>
    <mergeCell ref="AT185:AW185"/>
    <mergeCell ref="AC182:AF182"/>
    <mergeCell ref="AG182:AJ182"/>
    <mergeCell ref="AK182:AN182"/>
    <mergeCell ref="AT182:AW183"/>
    <mergeCell ref="AX182:AX183"/>
    <mergeCell ref="AY182:BB182"/>
    <mergeCell ref="B181:E181"/>
    <mergeCell ref="X181:AA181"/>
    <mergeCell ref="AT181:AW181"/>
    <mergeCell ref="B182:E183"/>
    <mergeCell ref="F182:F183"/>
    <mergeCell ref="G182:J182"/>
    <mergeCell ref="K182:N182"/>
    <mergeCell ref="O182:R182"/>
    <mergeCell ref="X182:AA183"/>
    <mergeCell ref="AB182:AB183"/>
    <mergeCell ref="B179:E179"/>
    <mergeCell ref="X179:AA179"/>
    <mergeCell ref="AT179:AW179"/>
    <mergeCell ref="B180:E180"/>
    <mergeCell ref="X180:AA180"/>
    <mergeCell ref="AT180:AW180"/>
    <mergeCell ref="B177:E177"/>
    <mergeCell ref="X177:AA177"/>
    <mergeCell ref="AT177:AW177"/>
    <mergeCell ref="B178:E178"/>
    <mergeCell ref="X178:AA178"/>
    <mergeCell ref="AT178:AW178"/>
    <mergeCell ref="AW174:AW175"/>
    <mergeCell ref="AY174:BB174"/>
    <mergeCell ref="BC174:BF174"/>
    <mergeCell ref="BG174:BJ174"/>
    <mergeCell ref="B176:E176"/>
    <mergeCell ref="X176:AA176"/>
    <mergeCell ref="AT176:AW176"/>
    <mergeCell ref="AC174:AF174"/>
    <mergeCell ref="AG174:AJ174"/>
    <mergeCell ref="AK174:AN174"/>
    <mergeCell ref="AT174:AT175"/>
    <mergeCell ref="AU174:AU175"/>
    <mergeCell ref="AV174:AV175"/>
    <mergeCell ref="AU173:AV173"/>
    <mergeCell ref="AX173:AX175"/>
    <mergeCell ref="AY173:BJ173"/>
    <mergeCell ref="B174:B175"/>
    <mergeCell ref="C174:C175"/>
    <mergeCell ref="D174:D175"/>
    <mergeCell ref="E174:E175"/>
    <mergeCell ref="G174:J174"/>
    <mergeCell ref="K174:N174"/>
    <mergeCell ref="O174:R174"/>
    <mergeCell ref="C173:D173"/>
    <mergeCell ref="F173:F175"/>
    <mergeCell ref="G173:R173"/>
    <mergeCell ref="Y173:Z173"/>
    <mergeCell ref="AB173:AB175"/>
    <mergeCell ref="AC173:AN173"/>
    <mergeCell ref="X174:X175"/>
    <mergeCell ref="Y174:Y175"/>
    <mergeCell ref="Z174:Z175"/>
    <mergeCell ref="AA174:AA175"/>
    <mergeCell ref="B170:E170"/>
    <mergeCell ref="X170:AA170"/>
    <mergeCell ref="AT170:AW170"/>
    <mergeCell ref="B171:E171"/>
    <mergeCell ref="X171:AA171"/>
    <mergeCell ref="AT171:AW171"/>
    <mergeCell ref="B168:E168"/>
    <mergeCell ref="X168:AA168"/>
    <mergeCell ref="AT168:AW168"/>
    <mergeCell ref="B169:E169"/>
    <mergeCell ref="X169:AA169"/>
    <mergeCell ref="AT169:AW169"/>
    <mergeCell ref="BC164:BF164"/>
    <mergeCell ref="BG164:BJ164"/>
    <mergeCell ref="B166:E166"/>
    <mergeCell ref="X166:AA166"/>
    <mergeCell ref="AT166:AW166"/>
    <mergeCell ref="B167:E167"/>
    <mergeCell ref="X167:AA167"/>
    <mergeCell ref="AT167:AW167"/>
    <mergeCell ref="AC164:AF164"/>
    <mergeCell ref="AG164:AJ164"/>
    <mergeCell ref="AK164:AN164"/>
    <mergeCell ref="AT164:AW165"/>
    <mergeCell ref="AX164:AX165"/>
    <mergeCell ref="AY164:BB164"/>
    <mergeCell ref="B163:E163"/>
    <mergeCell ref="X163:AA163"/>
    <mergeCell ref="AT163:AW163"/>
    <mergeCell ref="B164:E165"/>
    <mergeCell ref="F164:F165"/>
    <mergeCell ref="G164:J164"/>
    <mergeCell ref="K164:N164"/>
    <mergeCell ref="O164:R164"/>
    <mergeCell ref="X164:AA165"/>
    <mergeCell ref="AB164:AB165"/>
    <mergeCell ref="B161:E161"/>
    <mergeCell ref="X161:AA161"/>
    <mergeCell ref="AT161:AW161"/>
    <mergeCell ref="B162:E162"/>
    <mergeCell ref="X162:AA162"/>
    <mergeCell ref="AT162:AW162"/>
    <mergeCell ref="B159:E159"/>
    <mergeCell ref="X159:AA159"/>
    <mergeCell ref="AT159:AW159"/>
    <mergeCell ref="B160:E160"/>
    <mergeCell ref="X160:AA160"/>
    <mergeCell ref="AT160:AW160"/>
    <mergeCell ref="AW156:AW157"/>
    <mergeCell ref="AY156:BB156"/>
    <mergeCell ref="BC156:BF156"/>
    <mergeCell ref="BG156:BJ156"/>
    <mergeCell ref="B158:E158"/>
    <mergeCell ref="X158:AA158"/>
    <mergeCell ref="AT158:AW158"/>
    <mergeCell ref="AC156:AF156"/>
    <mergeCell ref="AG156:AJ156"/>
    <mergeCell ref="AK156:AN156"/>
    <mergeCell ref="AT156:AT157"/>
    <mergeCell ref="AU156:AU157"/>
    <mergeCell ref="AV156:AV157"/>
    <mergeCell ref="AU155:AV155"/>
    <mergeCell ref="AX155:AX157"/>
    <mergeCell ref="AY155:BJ155"/>
    <mergeCell ref="B156:B157"/>
    <mergeCell ref="C156:C157"/>
    <mergeCell ref="D156:D157"/>
    <mergeCell ref="E156:E157"/>
    <mergeCell ref="G156:J156"/>
    <mergeCell ref="K156:N156"/>
    <mergeCell ref="O156:R156"/>
    <mergeCell ref="C155:D155"/>
    <mergeCell ref="F155:F157"/>
    <mergeCell ref="G155:R155"/>
    <mergeCell ref="Y155:Z155"/>
    <mergeCell ref="AB155:AB157"/>
    <mergeCell ref="AC155:AN155"/>
    <mergeCell ref="X156:X157"/>
    <mergeCell ref="Y156:Y157"/>
    <mergeCell ref="Z156:Z157"/>
    <mergeCell ref="AA156:AA157"/>
    <mergeCell ref="B150:E150"/>
    <mergeCell ref="X150:AA150"/>
    <mergeCell ref="AT150:AW150"/>
    <mergeCell ref="B151:E151"/>
    <mergeCell ref="X151:AA151"/>
    <mergeCell ref="AT151:AW151"/>
    <mergeCell ref="B148:E148"/>
    <mergeCell ref="X148:AA148"/>
    <mergeCell ref="AT148:AW148"/>
    <mergeCell ref="B149:E149"/>
    <mergeCell ref="X149:AA149"/>
    <mergeCell ref="AT149:AW149"/>
    <mergeCell ref="BC144:BF144"/>
    <mergeCell ref="BG144:BJ144"/>
    <mergeCell ref="B146:E146"/>
    <mergeCell ref="X146:AA146"/>
    <mergeCell ref="AT146:AW146"/>
    <mergeCell ref="B147:E147"/>
    <mergeCell ref="X147:AA147"/>
    <mergeCell ref="AT147:AW147"/>
    <mergeCell ref="AC144:AF144"/>
    <mergeCell ref="AG144:AJ144"/>
    <mergeCell ref="AK144:AN144"/>
    <mergeCell ref="AT144:AW145"/>
    <mergeCell ref="AX144:AX145"/>
    <mergeCell ref="AY144:BB144"/>
    <mergeCell ref="B143:E143"/>
    <mergeCell ref="X143:AA143"/>
    <mergeCell ref="AT143:AW143"/>
    <mergeCell ref="B144:E145"/>
    <mergeCell ref="F144:F145"/>
    <mergeCell ref="G144:J144"/>
    <mergeCell ref="K144:N144"/>
    <mergeCell ref="O144:R144"/>
    <mergeCell ref="X144:AA145"/>
    <mergeCell ref="AB144:AB145"/>
    <mergeCell ref="B141:E141"/>
    <mergeCell ref="X141:AA141"/>
    <mergeCell ref="AT141:AW141"/>
    <mergeCell ref="B142:E142"/>
    <mergeCell ref="X142:AA142"/>
    <mergeCell ref="AT142:AW142"/>
    <mergeCell ref="B139:E139"/>
    <mergeCell ref="X139:AA139"/>
    <mergeCell ref="AT139:AW139"/>
    <mergeCell ref="B140:E140"/>
    <mergeCell ref="X140:AA140"/>
    <mergeCell ref="AT140:AW140"/>
    <mergeCell ref="AW136:AW137"/>
    <mergeCell ref="AY136:BB136"/>
    <mergeCell ref="BC136:BF136"/>
    <mergeCell ref="BG136:BJ136"/>
    <mergeCell ref="B138:E138"/>
    <mergeCell ref="X138:AA138"/>
    <mergeCell ref="AT138:AW138"/>
    <mergeCell ref="AC136:AF136"/>
    <mergeCell ref="AG136:AJ136"/>
    <mergeCell ref="AK136:AN136"/>
    <mergeCell ref="AT136:AT137"/>
    <mergeCell ref="AU136:AU137"/>
    <mergeCell ref="AV136:AV137"/>
    <mergeCell ref="AU135:AV135"/>
    <mergeCell ref="AX135:AX137"/>
    <mergeCell ref="AY135:BJ135"/>
    <mergeCell ref="B136:B137"/>
    <mergeCell ref="C136:C137"/>
    <mergeCell ref="D136:D137"/>
    <mergeCell ref="E136:E137"/>
    <mergeCell ref="G136:J136"/>
    <mergeCell ref="K136:N136"/>
    <mergeCell ref="O136:R136"/>
    <mergeCell ref="C135:D135"/>
    <mergeCell ref="F135:F137"/>
    <mergeCell ref="G135:R135"/>
    <mergeCell ref="Y135:Z135"/>
    <mergeCell ref="AB135:AB137"/>
    <mergeCell ref="AC135:AN135"/>
    <mergeCell ref="X136:X137"/>
    <mergeCell ref="Y136:Y137"/>
    <mergeCell ref="Z136:Z137"/>
    <mergeCell ref="AA136:AA137"/>
    <mergeCell ref="B132:E132"/>
    <mergeCell ref="X132:AA132"/>
    <mergeCell ref="AT132:AW132"/>
    <mergeCell ref="B133:E133"/>
    <mergeCell ref="X133:AA133"/>
    <mergeCell ref="AT133:AW133"/>
    <mergeCell ref="B130:E130"/>
    <mergeCell ref="X130:AA130"/>
    <mergeCell ref="AT130:AW130"/>
    <mergeCell ref="B131:E131"/>
    <mergeCell ref="X131:AA131"/>
    <mergeCell ref="AT131:AW131"/>
    <mergeCell ref="BC126:BF126"/>
    <mergeCell ref="BG126:BJ126"/>
    <mergeCell ref="B128:E128"/>
    <mergeCell ref="X128:AA128"/>
    <mergeCell ref="AT128:AW128"/>
    <mergeCell ref="B129:E129"/>
    <mergeCell ref="X129:AA129"/>
    <mergeCell ref="AT129:AW129"/>
    <mergeCell ref="AC126:AF126"/>
    <mergeCell ref="AG126:AJ126"/>
    <mergeCell ref="AK126:AN126"/>
    <mergeCell ref="AT126:AW127"/>
    <mergeCell ref="AX126:AX127"/>
    <mergeCell ref="AY126:BB126"/>
    <mergeCell ref="B125:E125"/>
    <mergeCell ref="X125:AA125"/>
    <mergeCell ref="AT125:AW125"/>
    <mergeCell ref="B126:E127"/>
    <mergeCell ref="F126:F127"/>
    <mergeCell ref="G126:J126"/>
    <mergeCell ref="K126:N126"/>
    <mergeCell ref="O126:R126"/>
    <mergeCell ref="X126:AA127"/>
    <mergeCell ref="AB126:AB127"/>
    <mergeCell ref="B123:E123"/>
    <mergeCell ref="X123:AA123"/>
    <mergeCell ref="AT123:AW123"/>
    <mergeCell ref="B124:E124"/>
    <mergeCell ref="X124:AA124"/>
    <mergeCell ref="AT124:AW124"/>
    <mergeCell ref="B121:E121"/>
    <mergeCell ref="X121:AA121"/>
    <mergeCell ref="AT121:AW121"/>
    <mergeCell ref="B122:E122"/>
    <mergeCell ref="X122:AA122"/>
    <mergeCell ref="AT122:AW122"/>
    <mergeCell ref="AW118:AW119"/>
    <mergeCell ref="AY118:BB118"/>
    <mergeCell ref="BC118:BF118"/>
    <mergeCell ref="BG118:BJ118"/>
    <mergeCell ref="B120:E120"/>
    <mergeCell ref="X120:AA120"/>
    <mergeCell ref="AT120:AW120"/>
    <mergeCell ref="AC118:AF118"/>
    <mergeCell ref="AG118:AJ118"/>
    <mergeCell ref="AK118:AN118"/>
    <mergeCell ref="AT118:AT119"/>
    <mergeCell ref="AU118:AU119"/>
    <mergeCell ref="AV118:AV119"/>
    <mergeCell ref="AU117:AV117"/>
    <mergeCell ref="AX117:AX119"/>
    <mergeCell ref="AY117:BJ117"/>
    <mergeCell ref="B118:B119"/>
    <mergeCell ref="C118:C119"/>
    <mergeCell ref="D118:D119"/>
    <mergeCell ref="E118:E119"/>
    <mergeCell ref="G118:J118"/>
    <mergeCell ref="K118:N118"/>
    <mergeCell ref="O118:R118"/>
    <mergeCell ref="C117:D117"/>
    <mergeCell ref="F117:F119"/>
    <mergeCell ref="G117:R117"/>
    <mergeCell ref="Y117:Z117"/>
    <mergeCell ref="AB117:AB119"/>
    <mergeCell ref="AC117:AN117"/>
    <mergeCell ref="X118:X119"/>
    <mergeCell ref="Y118:Y119"/>
    <mergeCell ref="Z118:Z119"/>
    <mergeCell ref="AA118:AA119"/>
    <mergeCell ref="B112:E112"/>
    <mergeCell ref="X112:AA112"/>
    <mergeCell ref="AT112:AW112"/>
    <mergeCell ref="B113:E113"/>
    <mergeCell ref="X113:AA113"/>
    <mergeCell ref="AT113:AW113"/>
    <mergeCell ref="B110:E110"/>
    <mergeCell ref="X110:AA110"/>
    <mergeCell ref="AT110:AW110"/>
    <mergeCell ref="B111:E111"/>
    <mergeCell ref="X111:AA111"/>
    <mergeCell ref="AT111:AW111"/>
    <mergeCell ref="BC106:BF106"/>
    <mergeCell ref="BG106:BJ106"/>
    <mergeCell ref="B108:E108"/>
    <mergeCell ref="X108:AA108"/>
    <mergeCell ref="AT108:AW108"/>
    <mergeCell ref="B109:E109"/>
    <mergeCell ref="X109:AA109"/>
    <mergeCell ref="AT109:AW109"/>
    <mergeCell ref="AC106:AF106"/>
    <mergeCell ref="AG106:AJ106"/>
    <mergeCell ref="AK106:AN106"/>
    <mergeCell ref="AT106:AW107"/>
    <mergeCell ref="AX106:AX107"/>
    <mergeCell ref="AY106:BB106"/>
    <mergeCell ref="B105:E105"/>
    <mergeCell ref="X105:AA105"/>
    <mergeCell ref="AT105:AW105"/>
    <mergeCell ref="B106:E107"/>
    <mergeCell ref="F106:F107"/>
    <mergeCell ref="G106:J106"/>
    <mergeCell ref="K106:N106"/>
    <mergeCell ref="O106:R106"/>
    <mergeCell ref="X106:AA107"/>
    <mergeCell ref="AB106:AB107"/>
    <mergeCell ref="B103:E103"/>
    <mergeCell ref="X103:AA103"/>
    <mergeCell ref="AT103:AW103"/>
    <mergeCell ref="B104:E104"/>
    <mergeCell ref="X104:AA104"/>
    <mergeCell ref="AT104:AW104"/>
    <mergeCell ref="B101:E101"/>
    <mergeCell ref="X101:AA101"/>
    <mergeCell ref="AT101:AW101"/>
    <mergeCell ref="B102:E102"/>
    <mergeCell ref="X102:AA102"/>
    <mergeCell ref="AT102:AW102"/>
    <mergeCell ref="AW98:AW99"/>
    <mergeCell ref="AY98:BB98"/>
    <mergeCell ref="BC98:BF98"/>
    <mergeCell ref="BG98:BJ98"/>
    <mergeCell ref="B100:E100"/>
    <mergeCell ref="X100:AA100"/>
    <mergeCell ref="AT100:AW100"/>
    <mergeCell ref="AC98:AF98"/>
    <mergeCell ref="AG98:AJ98"/>
    <mergeCell ref="AK98:AN98"/>
    <mergeCell ref="AT98:AT99"/>
    <mergeCell ref="AU98:AU99"/>
    <mergeCell ref="AV98:AV99"/>
    <mergeCell ref="AU97:AV97"/>
    <mergeCell ref="AX97:AX99"/>
    <mergeCell ref="AY97:BJ97"/>
    <mergeCell ref="B98:B99"/>
    <mergeCell ref="C98:C99"/>
    <mergeCell ref="D98:D99"/>
    <mergeCell ref="E98:E99"/>
    <mergeCell ref="G98:J98"/>
    <mergeCell ref="K98:N98"/>
    <mergeCell ref="O98:R98"/>
    <mergeCell ref="C97:D97"/>
    <mergeCell ref="F97:F99"/>
    <mergeCell ref="G97:R97"/>
    <mergeCell ref="Y97:Z97"/>
    <mergeCell ref="AB97:AB99"/>
    <mergeCell ref="AC97:AN97"/>
    <mergeCell ref="X98:X99"/>
    <mergeCell ref="Y98:Y99"/>
    <mergeCell ref="Z98:Z99"/>
    <mergeCell ref="AA98:AA99"/>
    <mergeCell ref="B94:E94"/>
    <mergeCell ref="X94:AA94"/>
    <mergeCell ref="AT94:AW94"/>
    <mergeCell ref="B95:E95"/>
    <mergeCell ref="X95:AA95"/>
    <mergeCell ref="AT95:AW95"/>
    <mergeCell ref="B92:E92"/>
    <mergeCell ref="X92:AA92"/>
    <mergeCell ref="AT92:AW92"/>
    <mergeCell ref="B93:E93"/>
    <mergeCell ref="X93:AA93"/>
    <mergeCell ref="AT93:AW93"/>
    <mergeCell ref="BC88:BF88"/>
    <mergeCell ref="BG88:BJ88"/>
    <mergeCell ref="B90:E90"/>
    <mergeCell ref="X90:AA90"/>
    <mergeCell ref="AT90:AW90"/>
    <mergeCell ref="B91:E91"/>
    <mergeCell ref="X91:AA91"/>
    <mergeCell ref="AT91:AW91"/>
    <mergeCell ref="AC88:AF88"/>
    <mergeCell ref="AG88:AJ88"/>
    <mergeCell ref="AK88:AN88"/>
    <mergeCell ref="AT88:AW89"/>
    <mergeCell ref="AX88:AX89"/>
    <mergeCell ref="AY88:BB88"/>
    <mergeCell ref="B87:E87"/>
    <mergeCell ref="X87:AA87"/>
    <mergeCell ref="AT87:AW87"/>
    <mergeCell ref="B88:E89"/>
    <mergeCell ref="F88:F89"/>
    <mergeCell ref="G88:J88"/>
    <mergeCell ref="K88:N88"/>
    <mergeCell ref="O88:R88"/>
    <mergeCell ref="X88:AA89"/>
    <mergeCell ref="AB88:AB89"/>
    <mergeCell ref="B85:E85"/>
    <mergeCell ref="X85:AA85"/>
    <mergeCell ref="AT85:AW85"/>
    <mergeCell ref="B86:E86"/>
    <mergeCell ref="X86:AA86"/>
    <mergeCell ref="AT86:AW86"/>
    <mergeCell ref="B83:E83"/>
    <mergeCell ref="X83:AA83"/>
    <mergeCell ref="AT83:AW83"/>
    <mergeCell ref="B84:E84"/>
    <mergeCell ref="X84:AA84"/>
    <mergeCell ref="AT84:AW84"/>
    <mergeCell ref="AW80:AW81"/>
    <mergeCell ref="AY80:BB80"/>
    <mergeCell ref="BC80:BF80"/>
    <mergeCell ref="BG80:BJ80"/>
    <mergeCell ref="B82:E82"/>
    <mergeCell ref="X82:AA82"/>
    <mergeCell ref="AT82:AW82"/>
    <mergeCell ref="AC80:AF80"/>
    <mergeCell ref="AG80:AJ80"/>
    <mergeCell ref="AK80:AN80"/>
    <mergeCell ref="AT80:AT81"/>
    <mergeCell ref="AU80:AU81"/>
    <mergeCell ref="AV80:AV81"/>
    <mergeCell ref="AU79:AV79"/>
    <mergeCell ref="AX79:AX81"/>
    <mergeCell ref="AY79:BJ79"/>
    <mergeCell ref="B80:B81"/>
    <mergeCell ref="C80:C81"/>
    <mergeCell ref="D80:D81"/>
    <mergeCell ref="E80:E81"/>
    <mergeCell ref="G80:J80"/>
    <mergeCell ref="K80:N80"/>
    <mergeCell ref="O80:R80"/>
    <mergeCell ref="C79:D79"/>
    <mergeCell ref="F79:F81"/>
    <mergeCell ref="G79:R79"/>
    <mergeCell ref="Y79:Z79"/>
    <mergeCell ref="AB79:AB81"/>
    <mergeCell ref="AC79:AN79"/>
    <mergeCell ref="X80:X81"/>
    <mergeCell ref="Y80:Y81"/>
    <mergeCell ref="Z80:Z81"/>
    <mergeCell ref="AA80:AA81"/>
    <mergeCell ref="B74:E74"/>
    <mergeCell ref="X74:AA74"/>
    <mergeCell ref="AT74:AW74"/>
    <mergeCell ref="B75:E75"/>
    <mergeCell ref="X75:AA75"/>
    <mergeCell ref="AT75:AW75"/>
    <mergeCell ref="B72:E72"/>
    <mergeCell ref="X72:AA72"/>
    <mergeCell ref="AT72:AW72"/>
    <mergeCell ref="B73:E73"/>
    <mergeCell ref="X73:AA73"/>
    <mergeCell ref="AT73:AW73"/>
    <mergeCell ref="BC68:BF68"/>
    <mergeCell ref="BG68:BJ68"/>
    <mergeCell ref="B70:E70"/>
    <mergeCell ref="X70:AA70"/>
    <mergeCell ref="AT70:AW70"/>
    <mergeCell ref="B71:E71"/>
    <mergeCell ref="X71:AA71"/>
    <mergeCell ref="AT71:AW71"/>
    <mergeCell ref="AC68:AF68"/>
    <mergeCell ref="AG68:AJ68"/>
    <mergeCell ref="AK68:AN68"/>
    <mergeCell ref="AT68:AW69"/>
    <mergeCell ref="AX68:AX69"/>
    <mergeCell ref="AY68:BB68"/>
    <mergeCell ref="B67:E67"/>
    <mergeCell ref="X67:AA67"/>
    <mergeCell ref="AT67:AW67"/>
    <mergeCell ref="B68:E69"/>
    <mergeCell ref="F68:F69"/>
    <mergeCell ref="G68:J68"/>
    <mergeCell ref="K68:N68"/>
    <mergeCell ref="O68:R68"/>
    <mergeCell ref="X68:AA69"/>
    <mergeCell ref="AB68:AB69"/>
    <mergeCell ref="B65:E65"/>
    <mergeCell ref="X65:AA65"/>
    <mergeCell ref="AT65:AW65"/>
    <mergeCell ref="B66:E66"/>
    <mergeCell ref="X66:AA66"/>
    <mergeCell ref="AT66:AW66"/>
    <mergeCell ref="B63:E63"/>
    <mergeCell ref="X63:AA63"/>
    <mergeCell ref="AT63:AW63"/>
    <mergeCell ref="B64:E64"/>
    <mergeCell ref="X64:AA64"/>
    <mergeCell ref="AT64:AW64"/>
    <mergeCell ref="AW60:AW61"/>
    <mergeCell ref="AY60:BB60"/>
    <mergeCell ref="BC60:BF60"/>
    <mergeCell ref="BG60:BJ60"/>
    <mergeCell ref="B62:E62"/>
    <mergeCell ref="X62:AA62"/>
    <mergeCell ref="AT62:AW62"/>
    <mergeCell ref="AC60:AF60"/>
    <mergeCell ref="AG60:AJ60"/>
    <mergeCell ref="AK60:AN60"/>
    <mergeCell ref="AT60:AT61"/>
    <mergeCell ref="AU60:AU61"/>
    <mergeCell ref="AV60:AV61"/>
    <mergeCell ref="AU59:AV59"/>
    <mergeCell ref="AX59:AX61"/>
    <mergeCell ref="AY59:BJ59"/>
    <mergeCell ref="B60:B61"/>
    <mergeCell ref="C60:C61"/>
    <mergeCell ref="D60:D61"/>
    <mergeCell ref="E60:E61"/>
    <mergeCell ref="G60:J60"/>
    <mergeCell ref="K60:N60"/>
    <mergeCell ref="O60:R60"/>
    <mergeCell ref="C59:D59"/>
    <mergeCell ref="F59:F61"/>
    <mergeCell ref="G59:R59"/>
    <mergeCell ref="Y59:Z59"/>
    <mergeCell ref="AB59:AB61"/>
    <mergeCell ref="AC59:AN59"/>
    <mergeCell ref="X60:X61"/>
    <mergeCell ref="Y60:Y61"/>
    <mergeCell ref="Z60:Z61"/>
    <mergeCell ref="AA60:AA61"/>
    <mergeCell ref="B56:E56"/>
    <mergeCell ref="X56:AA56"/>
    <mergeCell ref="AT56:AW56"/>
    <mergeCell ref="B57:E57"/>
    <mergeCell ref="X57:AA57"/>
    <mergeCell ref="AT57:AW57"/>
    <mergeCell ref="B54:E54"/>
    <mergeCell ref="X54:AA54"/>
    <mergeCell ref="AT54:AW54"/>
    <mergeCell ref="B55:E55"/>
    <mergeCell ref="X55:AA55"/>
    <mergeCell ref="AT55:AW55"/>
    <mergeCell ref="BC50:BF50"/>
    <mergeCell ref="BG50:BJ50"/>
    <mergeCell ref="B52:E52"/>
    <mergeCell ref="X52:AA52"/>
    <mergeCell ref="AT52:AW52"/>
    <mergeCell ref="B53:E53"/>
    <mergeCell ref="X53:AA53"/>
    <mergeCell ref="AT53:AW53"/>
    <mergeCell ref="AC50:AF50"/>
    <mergeCell ref="AG50:AJ50"/>
    <mergeCell ref="AK50:AN50"/>
    <mergeCell ref="AT50:AW51"/>
    <mergeCell ref="AX50:AX51"/>
    <mergeCell ref="AY50:BB50"/>
    <mergeCell ref="B49:E49"/>
    <mergeCell ref="X49:AA49"/>
    <mergeCell ref="AT49:AW49"/>
    <mergeCell ref="B50:E51"/>
    <mergeCell ref="F50:F51"/>
    <mergeCell ref="G50:J50"/>
    <mergeCell ref="K50:N50"/>
    <mergeCell ref="O50:R50"/>
    <mergeCell ref="X50:AA51"/>
    <mergeCell ref="AB50:AB51"/>
    <mergeCell ref="B47:E47"/>
    <mergeCell ref="X47:AA47"/>
    <mergeCell ref="AT47:AW47"/>
    <mergeCell ref="B48:E48"/>
    <mergeCell ref="X48:AA48"/>
    <mergeCell ref="AT48:AW48"/>
    <mergeCell ref="B45:E45"/>
    <mergeCell ref="X45:AA45"/>
    <mergeCell ref="AT45:AW45"/>
    <mergeCell ref="B46:E46"/>
    <mergeCell ref="X46:AA46"/>
    <mergeCell ref="AT46:AW46"/>
    <mergeCell ref="AW42:AW43"/>
    <mergeCell ref="AY42:BB42"/>
    <mergeCell ref="BC42:BF42"/>
    <mergeCell ref="BG42:BJ42"/>
    <mergeCell ref="B44:E44"/>
    <mergeCell ref="X44:AA44"/>
    <mergeCell ref="AT44:AW44"/>
    <mergeCell ref="AC42:AF42"/>
    <mergeCell ref="AG42:AJ42"/>
    <mergeCell ref="AK42:AN42"/>
    <mergeCell ref="AT42:AT43"/>
    <mergeCell ref="AU42:AU43"/>
    <mergeCell ref="AV42:AV43"/>
    <mergeCell ref="AU41:AV41"/>
    <mergeCell ref="AX41:AX43"/>
    <mergeCell ref="AY41:BJ41"/>
    <mergeCell ref="B42:B43"/>
    <mergeCell ref="C42:C43"/>
    <mergeCell ref="D42:D43"/>
    <mergeCell ref="E42:E43"/>
    <mergeCell ref="G42:J42"/>
    <mergeCell ref="K42:N42"/>
    <mergeCell ref="O42:R42"/>
    <mergeCell ref="C41:D41"/>
    <mergeCell ref="F41:F43"/>
    <mergeCell ref="G41:R41"/>
    <mergeCell ref="Y41:Z41"/>
    <mergeCell ref="AB41:AB43"/>
    <mergeCell ref="AC41:AN41"/>
    <mergeCell ref="X42:X43"/>
    <mergeCell ref="Y42:Y43"/>
    <mergeCell ref="Z42:Z43"/>
    <mergeCell ref="AA42:AA43"/>
    <mergeCell ref="B36:E36"/>
    <mergeCell ref="X36:AA36"/>
    <mergeCell ref="AT36:AW36"/>
    <mergeCell ref="B37:E37"/>
    <mergeCell ref="X37:AA37"/>
    <mergeCell ref="AT37:AW37"/>
    <mergeCell ref="B34:E34"/>
    <mergeCell ref="X34:AA34"/>
    <mergeCell ref="AT34:AW34"/>
    <mergeCell ref="B35:E35"/>
    <mergeCell ref="X35:AA35"/>
    <mergeCell ref="AT35:AW35"/>
    <mergeCell ref="BC30:BF30"/>
    <mergeCell ref="BG30:BJ30"/>
    <mergeCell ref="B32:E32"/>
    <mergeCell ref="X32:AA32"/>
    <mergeCell ref="AT32:AW32"/>
    <mergeCell ref="B33:E33"/>
    <mergeCell ref="X33:AA33"/>
    <mergeCell ref="AT33:AW33"/>
    <mergeCell ref="AC30:AF30"/>
    <mergeCell ref="AG30:AJ30"/>
    <mergeCell ref="AK30:AN30"/>
    <mergeCell ref="AT30:AW31"/>
    <mergeCell ref="AX30:AX31"/>
    <mergeCell ref="AY30:BB30"/>
    <mergeCell ref="B29:E29"/>
    <mergeCell ref="X29:AA29"/>
    <mergeCell ref="AT29:AW29"/>
    <mergeCell ref="B30:E31"/>
    <mergeCell ref="F30:F31"/>
    <mergeCell ref="G30:J30"/>
    <mergeCell ref="K30:N30"/>
    <mergeCell ref="O30:R30"/>
    <mergeCell ref="X30:AA31"/>
    <mergeCell ref="AB30:AB31"/>
    <mergeCell ref="B27:E27"/>
    <mergeCell ref="X27:AA27"/>
    <mergeCell ref="AT27:AW27"/>
    <mergeCell ref="B28:E28"/>
    <mergeCell ref="X28:AA28"/>
    <mergeCell ref="AT28:AW28"/>
    <mergeCell ref="B25:E25"/>
    <mergeCell ref="X25:AA25"/>
    <mergeCell ref="AT25:AW25"/>
    <mergeCell ref="B26:E26"/>
    <mergeCell ref="X26:AA26"/>
    <mergeCell ref="AT26:AW26"/>
    <mergeCell ref="AW22:AW23"/>
    <mergeCell ref="AY22:BB22"/>
    <mergeCell ref="BC22:BF22"/>
    <mergeCell ref="BG22:BJ22"/>
    <mergeCell ref="B24:E24"/>
    <mergeCell ref="X24:AA24"/>
    <mergeCell ref="AT24:AW24"/>
    <mergeCell ref="AC22:AF22"/>
    <mergeCell ref="AG22:AJ22"/>
    <mergeCell ref="AK22:AN22"/>
    <mergeCell ref="AT22:AT23"/>
    <mergeCell ref="AU22:AU23"/>
    <mergeCell ref="AV22:AV23"/>
    <mergeCell ref="AU21:AV21"/>
    <mergeCell ref="AX21:AX23"/>
    <mergeCell ref="AY21:BJ21"/>
    <mergeCell ref="B22:B23"/>
    <mergeCell ref="C22:C23"/>
    <mergeCell ref="D22:D23"/>
    <mergeCell ref="E22:E23"/>
    <mergeCell ref="G22:J22"/>
    <mergeCell ref="K22:N22"/>
    <mergeCell ref="O22:R22"/>
    <mergeCell ref="B21:C21"/>
    <mergeCell ref="F21:F23"/>
    <mergeCell ref="G21:R21"/>
    <mergeCell ref="Y21:Z21"/>
    <mergeCell ref="AB21:AB23"/>
    <mergeCell ref="AC21:AN21"/>
    <mergeCell ref="X22:X23"/>
    <mergeCell ref="Y22:Y23"/>
    <mergeCell ref="Z22:Z23"/>
    <mergeCell ref="AA22:AA23"/>
    <mergeCell ref="B18:E18"/>
    <mergeCell ref="X18:AA18"/>
    <mergeCell ref="AT18:AW18"/>
    <mergeCell ref="B19:E19"/>
    <mergeCell ref="X19:AA19"/>
    <mergeCell ref="AT19:AW19"/>
    <mergeCell ref="B16:E16"/>
    <mergeCell ref="X16:AA16"/>
    <mergeCell ref="AT16:AW16"/>
    <mergeCell ref="B17:E17"/>
    <mergeCell ref="X17:AA17"/>
    <mergeCell ref="AT17:AW17"/>
    <mergeCell ref="BC12:BF12"/>
    <mergeCell ref="BG12:BJ12"/>
    <mergeCell ref="B14:E14"/>
    <mergeCell ref="X14:AA14"/>
    <mergeCell ref="AT14:AW14"/>
    <mergeCell ref="B15:E15"/>
    <mergeCell ref="X15:AA15"/>
    <mergeCell ref="AT15:AW15"/>
    <mergeCell ref="AC12:AF12"/>
    <mergeCell ref="AG12:AJ12"/>
    <mergeCell ref="AK12:AN12"/>
    <mergeCell ref="AT12:AW13"/>
    <mergeCell ref="AX12:AX13"/>
    <mergeCell ref="AY12:BB12"/>
    <mergeCell ref="B11:E11"/>
    <mergeCell ref="X11:AA11"/>
    <mergeCell ref="AT11:AW11"/>
    <mergeCell ref="B12:E13"/>
    <mergeCell ref="F12:F13"/>
    <mergeCell ref="G12:J12"/>
    <mergeCell ref="K12:N12"/>
    <mergeCell ref="O12:R12"/>
    <mergeCell ref="X12:AA13"/>
    <mergeCell ref="AB12:AB13"/>
    <mergeCell ref="B9:E9"/>
    <mergeCell ref="X9:AA9"/>
    <mergeCell ref="AT9:AW9"/>
    <mergeCell ref="B10:E10"/>
    <mergeCell ref="X10:AA10"/>
    <mergeCell ref="AT10:AW10"/>
    <mergeCell ref="B7:E7"/>
    <mergeCell ref="X7:AA7"/>
    <mergeCell ref="AT7:AW7"/>
    <mergeCell ref="B8:E8"/>
    <mergeCell ref="X8:AA8"/>
    <mergeCell ref="AT8:AW8"/>
    <mergeCell ref="AW4:AW5"/>
    <mergeCell ref="AY4:BB4"/>
    <mergeCell ref="BC4:BF4"/>
    <mergeCell ref="BG4:BJ4"/>
    <mergeCell ref="B6:E6"/>
    <mergeCell ref="X6:AA6"/>
    <mergeCell ref="AT6:AW6"/>
    <mergeCell ref="AC4:AF4"/>
    <mergeCell ref="AG4:AJ4"/>
    <mergeCell ref="AK4:AN4"/>
    <mergeCell ref="AT4:AT5"/>
    <mergeCell ref="AU4:AU5"/>
    <mergeCell ref="AV4:AV5"/>
    <mergeCell ref="AU3:AV3"/>
    <mergeCell ref="AX3:AX5"/>
    <mergeCell ref="AY3:BJ3"/>
    <mergeCell ref="B4:B5"/>
    <mergeCell ref="C4:C5"/>
    <mergeCell ref="D4:D5"/>
    <mergeCell ref="E4:E5"/>
    <mergeCell ref="G4:J4"/>
    <mergeCell ref="K4:N4"/>
    <mergeCell ref="O4:R4"/>
    <mergeCell ref="B3:C3"/>
    <mergeCell ref="F3:F5"/>
    <mergeCell ref="G3:R3"/>
    <mergeCell ref="Y3:Z3"/>
    <mergeCell ref="AB3:AB5"/>
    <mergeCell ref="AC3:AN3"/>
    <mergeCell ref="X4:X5"/>
    <mergeCell ref="Y4:Y5"/>
    <mergeCell ref="Z4:Z5"/>
    <mergeCell ref="AA4:AA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064BF-0108-4D72-AF57-4BAFBE5FAC74}">
  <dimension ref="B3:S36"/>
  <sheetViews>
    <sheetView topLeftCell="A17" workbookViewId="0">
      <selection activeCell="B4" sqref="B4"/>
    </sheetView>
  </sheetViews>
  <sheetFormatPr defaultRowHeight="12" x14ac:dyDescent="0.2"/>
  <cols>
    <col min="1" max="1" width="9.140625" style="1"/>
    <col min="2" max="2" width="14.5703125" style="1" customWidth="1"/>
    <col min="3" max="3" width="14.28515625" style="1" customWidth="1"/>
    <col min="4" max="4" width="9.5703125" style="1" bestFit="1" customWidth="1"/>
    <col min="5" max="5" width="13.28515625" style="1" bestFit="1" customWidth="1"/>
    <col min="6" max="9" width="9.140625" style="1"/>
    <col min="10" max="10" width="12.42578125" style="1" bestFit="1" customWidth="1"/>
    <col min="11" max="11" width="18.5703125" style="1" bestFit="1" customWidth="1"/>
    <col min="12" max="12" width="12.7109375" style="1" bestFit="1" customWidth="1"/>
    <col min="13" max="13" width="12.140625" style="1" bestFit="1" customWidth="1"/>
    <col min="14" max="14" width="12.85546875" style="1" bestFit="1" customWidth="1"/>
    <col min="15" max="15" width="9.140625" style="1"/>
    <col min="16" max="17" width="12" style="1" bestFit="1" customWidth="1"/>
    <col min="18" max="18" width="11.140625" style="1" bestFit="1" customWidth="1"/>
    <col min="19" max="19" width="12" style="1" bestFit="1" customWidth="1"/>
    <col min="20" max="16384" width="9.140625" style="1"/>
  </cols>
  <sheetData>
    <row r="3" spans="2:14" x14ac:dyDescent="0.2">
      <c r="B3" s="1" t="s">
        <v>193</v>
      </c>
    </row>
    <row r="4" spans="2:14" x14ac:dyDescent="0.2">
      <c r="B4" s="65" t="s">
        <v>0</v>
      </c>
      <c r="C4" s="65" t="s">
        <v>34</v>
      </c>
      <c r="D4" s="65" t="s">
        <v>194</v>
      </c>
      <c r="E4" s="65" t="s">
        <v>195</v>
      </c>
      <c r="H4" s="20" t="s">
        <v>0</v>
      </c>
      <c r="I4" s="20" t="s">
        <v>34</v>
      </c>
      <c r="J4" s="20" t="s">
        <v>196</v>
      </c>
      <c r="K4" s="20" t="s">
        <v>197</v>
      </c>
      <c r="L4" s="20" t="s">
        <v>198</v>
      </c>
    </row>
    <row r="5" spans="2:14" x14ac:dyDescent="0.2">
      <c r="B5" s="1" t="s">
        <v>13</v>
      </c>
      <c r="C5" s="1" t="s">
        <v>3</v>
      </c>
      <c r="D5" s="1">
        <v>10</v>
      </c>
      <c r="E5" s="48">
        <v>1500000</v>
      </c>
      <c r="H5" s="50" t="s">
        <v>10</v>
      </c>
      <c r="I5" s="1" t="s">
        <v>3</v>
      </c>
      <c r="J5" s="1">
        <v>654.79999999999995</v>
      </c>
      <c r="K5" s="66">
        <v>13200</v>
      </c>
      <c r="L5" s="48">
        <f>J5*K5</f>
        <v>8643360</v>
      </c>
    </row>
    <row r="6" spans="2:14" x14ac:dyDescent="0.2">
      <c r="C6" s="1" t="s">
        <v>4</v>
      </c>
      <c r="D6" s="1">
        <v>8</v>
      </c>
      <c r="E6" s="48">
        <v>1200000</v>
      </c>
      <c r="H6" s="52"/>
      <c r="I6" s="1" t="s">
        <v>4</v>
      </c>
      <c r="J6" s="1">
        <v>685.4</v>
      </c>
      <c r="K6" s="66">
        <v>8250</v>
      </c>
      <c r="L6" s="48">
        <f t="shared" ref="L6:L11" si="0">J6*K6</f>
        <v>5654550</v>
      </c>
    </row>
    <row r="7" spans="2:14" x14ac:dyDescent="0.2">
      <c r="C7" s="1" t="s">
        <v>5</v>
      </c>
      <c r="D7" s="1">
        <v>8</v>
      </c>
      <c r="E7" s="48">
        <v>1200000</v>
      </c>
      <c r="H7" s="52"/>
      <c r="I7" s="1" t="s">
        <v>5</v>
      </c>
      <c r="J7" s="1">
        <v>712.4</v>
      </c>
      <c r="K7" s="66">
        <v>9900</v>
      </c>
      <c r="L7" s="48">
        <f t="shared" si="0"/>
        <v>7052760</v>
      </c>
    </row>
    <row r="8" spans="2:14" x14ac:dyDescent="0.2">
      <c r="C8" s="1" t="s">
        <v>6</v>
      </c>
      <c r="D8" s="1">
        <v>6</v>
      </c>
      <c r="E8" s="48">
        <v>900000</v>
      </c>
      <c r="H8" s="52"/>
      <c r="I8" s="1" t="s">
        <v>6</v>
      </c>
      <c r="J8" s="1">
        <v>896.2</v>
      </c>
      <c r="K8" s="66">
        <v>4950</v>
      </c>
      <c r="L8" s="48">
        <f t="shared" si="0"/>
        <v>4436190</v>
      </c>
    </row>
    <row r="9" spans="2:14" x14ac:dyDescent="0.2">
      <c r="C9" s="1" t="s">
        <v>7</v>
      </c>
      <c r="D9" s="1">
        <v>7</v>
      </c>
      <c r="E9" s="48">
        <v>1050000</v>
      </c>
      <c r="H9" s="52"/>
      <c r="I9" s="1" t="s">
        <v>7</v>
      </c>
      <c r="J9" s="1">
        <v>687.6</v>
      </c>
      <c r="K9" s="66">
        <v>9240</v>
      </c>
      <c r="L9" s="48">
        <f t="shared" si="0"/>
        <v>6353424</v>
      </c>
    </row>
    <row r="10" spans="2:14" x14ac:dyDescent="0.2">
      <c r="C10" s="1" t="s">
        <v>8</v>
      </c>
      <c r="D10" s="1">
        <v>7</v>
      </c>
      <c r="E10" s="48">
        <v>1050000</v>
      </c>
      <c r="H10" s="52"/>
      <c r="I10" s="1" t="s">
        <v>8</v>
      </c>
      <c r="J10" s="1">
        <v>584.20000000000005</v>
      </c>
      <c r="K10" s="66">
        <v>9240</v>
      </c>
      <c r="L10" s="48">
        <f t="shared" si="0"/>
        <v>5398008</v>
      </c>
    </row>
    <row r="11" spans="2:14" x14ac:dyDescent="0.2">
      <c r="C11" s="1" t="s">
        <v>9</v>
      </c>
      <c r="D11" s="1">
        <v>9</v>
      </c>
      <c r="E11" s="48">
        <v>1350000</v>
      </c>
      <c r="H11" s="52"/>
      <c r="I11" s="1" t="s">
        <v>9</v>
      </c>
      <c r="J11" s="1">
        <v>542.6</v>
      </c>
      <c r="K11" s="66">
        <v>13200</v>
      </c>
      <c r="L11" s="48">
        <f t="shared" si="0"/>
        <v>7162320</v>
      </c>
    </row>
    <row r="12" spans="2:14" x14ac:dyDescent="0.2">
      <c r="C12" s="1" t="s">
        <v>25</v>
      </c>
      <c r="D12" s="1">
        <f>SUM(D5:D11)</f>
        <v>55</v>
      </c>
      <c r="E12" s="34">
        <f>SUM(E5:E11)</f>
        <v>8250000</v>
      </c>
      <c r="H12" s="52"/>
      <c r="I12" s="67" t="s">
        <v>25</v>
      </c>
      <c r="J12" s="67"/>
      <c r="K12" s="67"/>
      <c r="L12" s="34">
        <f>SUM(L5:L11)</f>
        <v>44700612</v>
      </c>
      <c r="N12" s="48"/>
    </row>
    <row r="13" spans="2:14" x14ac:dyDescent="0.2">
      <c r="B13" s="68" t="s">
        <v>12</v>
      </c>
      <c r="C13" s="68" t="s">
        <v>3</v>
      </c>
      <c r="D13" s="68">
        <v>10</v>
      </c>
      <c r="E13" s="69">
        <v>1500000</v>
      </c>
      <c r="H13" s="50" t="s">
        <v>12</v>
      </c>
      <c r="I13" s="68" t="s">
        <v>3</v>
      </c>
      <c r="J13" s="68">
        <v>595.6</v>
      </c>
      <c r="K13" s="70">
        <v>13200</v>
      </c>
      <c r="L13" s="69">
        <f>J13*K13</f>
        <v>7861920</v>
      </c>
    </row>
    <row r="14" spans="2:14" x14ac:dyDescent="0.2">
      <c r="C14" s="1" t="s">
        <v>4</v>
      </c>
      <c r="D14" s="1">
        <v>9</v>
      </c>
      <c r="E14" s="48">
        <v>1350000</v>
      </c>
      <c r="H14" s="52"/>
      <c r="I14" s="1" t="s">
        <v>4</v>
      </c>
      <c r="J14" s="1">
        <v>741.6</v>
      </c>
      <c r="K14" s="66">
        <v>8250</v>
      </c>
      <c r="L14" s="48">
        <f t="shared" ref="L14:L19" si="1">J14*K14</f>
        <v>6118200</v>
      </c>
    </row>
    <row r="15" spans="2:14" x14ac:dyDescent="0.2">
      <c r="C15" s="1" t="s">
        <v>5</v>
      </c>
      <c r="D15" s="1">
        <v>9</v>
      </c>
      <c r="E15" s="48">
        <v>1350000</v>
      </c>
      <c r="H15" s="52"/>
      <c r="I15" s="1" t="s">
        <v>5</v>
      </c>
      <c r="J15" s="1">
        <v>566.6</v>
      </c>
      <c r="K15" s="66">
        <v>9900</v>
      </c>
      <c r="L15" s="48">
        <f t="shared" si="1"/>
        <v>5609340</v>
      </c>
    </row>
    <row r="16" spans="2:14" x14ac:dyDescent="0.2">
      <c r="C16" s="1" t="s">
        <v>6</v>
      </c>
      <c r="D16" s="1">
        <v>6</v>
      </c>
      <c r="E16" s="48">
        <v>900000</v>
      </c>
      <c r="H16" s="52"/>
      <c r="I16" s="1" t="s">
        <v>6</v>
      </c>
      <c r="J16" s="1">
        <v>853.6</v>
      </c>
      <c r="K16" s="66">
        <v>4950</v>
      </c>
      <c r="L16" s="48">
        <f t="shared" si="1"/>
        <v>4225320</v>
      </c>
    </row>
    <row r="17" spans="2:14" x14ac:dyDescent="0.2">
      <c r="C17" s="1" t="s">
        <v>7</v>
      </c>
      <c r="D17" s="1">
        <v>9</v>
      </c>
      <c r="E17" s="48">
        <v>1350000</v>
      </c>
      <c r="H17" s="52"/>
      <c r="I17" s="1" t="s">
        <v>7</v>
      </c>
      <c r="J17" s="1">
        <v>543</v>
      </c>
      <c r="K17" s="66">
        <v>9240</v>
      </c>
      <c r="L17" s="48">
        <f t="shared" si="1"/>
        <v>5017320</v>
      </c>
    </row>
    <row r="18" spans="2:14" x14ac:dyDescent="0.2">
      <c r="C18" s="1" t="s">
        <v>8</v>
      </c>
      <c r="D18" s="1">
        <v>8</v>
      </c>
      <c r="E18" s="48">
        <v>1200000</v>
      </c>
      <c r="H18" s="52"/>
      <c r="I18" s="1" t="s">
        <v>8</v>
      </c>
      <c r="J18" s="1">
        <v>668.8</v>
      </c>
      <c r="K18" s="66">
        <v>9240</v>
      </c>
      <c r="L18" s="48">
        <f t="shared" si="1"/>
        <v>6179712</v>
      </c>
    </row>
    <row r="19" spans="2:14" x14ac:dyDescent="0.2">
      <c r="C19" s="1" t="s">
        <v>9</v>
      </c>
      <c r="D19" s="1">
        <v>11</v>
      </c>
      <c r="E19" s="48">
        <v>1650000</v>
      </c>
      <c r="H19" s="52"/>
      <c r="I19" s="1" t="s">
        <v>9</v>
      </c>
      <c r="J19" s="1">
        <v>602.20000000000005</v>
      </c>
      <c r="K19" s="66">
        <v>13200</v>
      </c>
      <c r="L19" s="48">
        <f t="shared" si="1"/>
        <v>7949040.0000000009</v>
      </c>
    </row>
    <row r="20" spans="2:14" x14ac:dyDescent="0.2">
      <c r="C20" s="1" t="s">
        <v>25</v>
      </c>
      <c r="D20" s="1">
        <f>SUM(D13:D19)</f>
        <v>62</v>
      </c>
      <c r="E20" s="36">
        <f>SUM(E13:E19)</f>
        <v>9300000</v>
      </c>
      <c r="H20" s="54"/>
      <c r="I20" s="71" t="s">
        <v>25</v>
      </c>
      <c r="J20" s="71"/>
      <c r="K20" s="71"/>
      <c r="L20" s="72">
        <f>SUM(L13:L19)</f>
        <v>42960852</v>
      </c>
    </row>
    <row r="21" spans="2:14" x14ac:dyDescent="0.2">
      <c r="B21" s="68" t="s">
        <v>10</v>
      </c>
      <c r="C21" s="68" t="s">
        <v>3</v>
      </c>
      <c r="D21" s="68">
        <v>12</v>
      </c>
      <c r="E21" s="69">
        <v>1800000</v>
      </c>
      <c r="H21" s="50" t="s">
        <v>13</v>
      </c>
      <c r="I21" s="68" t="s">
        <v>3</v>
      </c>
      <c r="J21" s="68">
        <v>538</v>
      </c>
      <c r="K21" s="70">
        <v>13200</v>
      </c>
      <c r="L21" s="69">
        <f>J21*K21</f>
        <v>7101600</v>
      </c>
    </row>
    <row r="22" spans="2:14" x14ac:dyDescent="0.2">
      <c r="C22" s="1" t="s">
        <v>4</v>
      </c>
      <c r="D22" s="1">
        <v>9</v>
      </c>
      <c r="E22" s="48">
        <v>1350000</v>
      </c>
      <c r="H22" s="52"/>
      <c r="I22" s="1" t="s">
        <v>4</v>
      </c>
      <c r="J22" s="1">
        <v>659.2</v>
      </c>
      <c r="K22" s="66">
        <v>8250</v>
      </c>
      <c r="L22" s="48">
        <f t="shared" ref="L22:L27" si="2">J22*K22</f>
        <v>5438400</v>
      </c>
    </row>
    <row r="23" spans="2:14" x14ac:dyDescent="0.2">
      <c r="C23" s="1" t="s">
        <v>5</v>
      </c>
      <c r="D23" s="1">
        <v>10</v>
      </c>
      <c r="E23" s="48">
        <v>1500000</v>
      </c>
      <c r="H23" s="52"/>
      <c r="I23" s="1" t="s">
        <v>5</v>
      </c>
      <c r="J23" s="1">
        <v>597.79999999999995</v>
      </c>
      <c r="K23" s="66">
        <v>9900</v>
      </c>
      <c r="L23" s="48">
        <f t="shared" si="2"/>
        <v>5918220</v>
      </c>
    </row>
    <row r="24" spans="2:14" x14ac:dyDescent="0.2">
      <c r="C24" s="1" t="s">
        <v>6</v>
      </c>
      <c r="D24" s="1">
        <v>7</v>
      </c>
      <c r="E24" s="48">
        <v>1050000</v>
      </c>
      <c r="H24" s="52"/>
      <c r="I24" s="1" t="s">
        <v>6</v>
      </c>
      <c r="J24" s="1">
        <v>835.6</v>
      </c>
      <c r="K24" s="66">
        <v>4950</v>
      </c>
      <c r="L24" s="48">
        <f t="shared" si="2"/>
        <v>4136220</v>
      </c>
    </row>
    <row r="25" spans="2:14" x14ac:dyDescent="0.2">
      <c r="C25" s="1" t="s">
        <v>7</v>
      </c>
      <c r="D25" s="1">
        <v>10</v>
      </c>
      <c r="E25" s="48">
        <v>1500000</v>
      </c>
      <c r="H25" s="52"/>
      <c r="I25" s="1" t="s">
        <v>7</v>
      </c>
      <c r="J25" s="1">
        <v>547.20000000000005</v>
      </c>
      <c r="K25" s="66">
        <v>9240</v>
      </c>
      <c r="L25" s="48">
        <f t="shared" si="2"/>
        <v>5056128</v>
      </c>
    </row>
    <row r="26" spans="2:14" x14ac:dyDescent="0.2">
      <c r="C26" s="1" t="s">
        <v>8</v>
      </c>
      <c r="D26" s="1">
        <v>9</v>
      </c>
      <c r="E26" s="48">
        <v>1350000</v>
      </c>
      <c r="H26" s="52"/>
      <c r="I26" s="1" t="s">
        <v>8</v>
      </c>
      <c r="J26" s="1">
        <v>482</v>
      </c>
      <c r="K26" s="66">
        <v>9240</v>
      </c>
      <c r="L26" s="48">
        <f t="shared" si="2"/>
        <v>4453680</v>
      </c>
    </row>
    <row r="27" spans="2:14" x14ac:dyDescent="0.2">
      <c r="C27" s="1" t="s">
        <v>9</v>
      </c>
      <c r="D27" s="1">
        <v>12</v>
      </c>
      <c r="E27" s="48">
        <v>1800000</v>
      </c>
      <c r="H27" s="52"/>
      <c r="I27" s="1" t="s">
        <v>9</v>
      </c>
      <c r="J27" s="1">
        <v>504</v>
      </c>
      <c r="K27" s="66">
        <v>13200</v>
      </c>
      <c r="L27" s="48">
        <f t="shared" si="2"/>
        <v>6652800</v>
      </c>
    </row>
    <row r="28" spans="2:14" x14ac:dyDescent="0.2">
      <c r="C28" s="1" t="s">
        <v>25</v>
      </c>
      <c r="D28" s="1">
        <f>SUM(D21:D27)</f>
        <v>69</v>
      </c>
      <c r="E28" s="36">
        <f>SUM(E21:E27)</f>
        <v>10350000</v>
      </c>
      <c r="H28" s="52"/>
      <c r="I28" s="67" t="s">
        <v>25</v>
      </c>
      <c r="J28" s="67"/>
      <c r="K28" s="67"/>
      <c r="L28" s="36">
        <f>SUM(L21:L27)</f>
        <v>38757048</v>
      </c>
    </row>
    <row r="29" spans="2:14" x14ac:dyDescent="0.2">
      <c r="B29" s="14"/>
      <c r="C29" s="14" t="s">
        <v>199</v>
      </c>
      <c r="D29" s="14"/>
      <c r="E29" s="73">
        <f>E12+E20+E28</f>
        <v>27900000</v>
      </c>
      <c r="H29" s="54"/>
      <c r="I29" s="71" t="s">
        <v>199</v>
      </c>
      <c r="J29" s="71"/>
      <c r="K29" s="71"/>
      <c r="L29" s="73">
        <f>L12+L20+L28</f>
        <v>126418512</v>
      </c>
      <c r="M29" s="1" t="s">
        <v>200</v>
      </c>
      <c r="N29" s="33">
        <f>E29+L29</f>
        <v>154318512</v>
      </c>
    </row>
    <row r="32" spans="2:14" x14ac:dyDescent="0.2">
      <c r="B32" s="57" t="s">
        <v>201</v>
      </c>
      <c r="C32" s="57"/>
      <c r="D32" s="50" t="s">
        <v>202</v>
      </c>
      <c r="E32" s="50" t="s">
        <v>203</v>
      </c>
    </row>
    <row r="33" spans="2:19" x14ac:dyDescent="0.2">
      <c r="B33" s="8" t="s">
        <v>204</v>
      </c>
      <c r="C33" s="4" t="s">
        <v>205</v>
      </c>
      <c r="D33" s="54"/>
      <c r="E33" s="54"/>
    </row>
    <row r="34" spans="2:19" x14ac:dyDescent="0.2">
      <c r="B34" s="74">
        <v>193890000</v>
      </c>
      <c r="C34" s="75">
        <v>154318512</v>
      </c>
      <c r="D34" s="76">
        <f>B34-C34</f>
        <v>39571488</v>
      </c>
      <c r="E34" s="77">
        <v>0.2</v>
      </c>
      <c r="P34" s="34"/>
      <c r="Q34" s="34"/>
      <c r="R34" s="34"/>
      <c r="S34" s="33"/>
    </row>
    <row r="36" spans="2:19" x14ac:dyDescent="0.2">
      <c r="Q36" s="34"/>
    </row>
  </sheetData>
  <mergeCells count="10">
    <mergeCell ref="B32:C32"/>
    <mergeCell ref="D32:D33"/>
    <mergeCell ref="E32:E33"/>
    <mergeCell ref="H5:H12"/>
    <mergeCell ref="I12:K12"/>
    <mergeCell ref="H13:H20"/>
    <mergeCell ref="I20:K20"/>
    <mergeCell ref="H21:H29"/>
    <mergeCell ref="I28:K28"/>
    <mergeCell ref="I29:K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Jurnal</vt:lpstr>
      <vt:lpstr>P. Eksponensial Smoothing</vt:lpstr>
      <vt:lpstr>P. Moving Average</vt:lpstr>
      <vt:lpstr>P. Linier Regression</vt:lpstr>
      <vt:lpstr>Metode DRP</vt:lpstr>
      <vt:lpstr>Biaya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kelvinlb</dc:creator>
  <cp:lastModifiedBy>kelvinlb</cp:lastModifiedBy>
  <dcterms:created xsi:type="dcterms:W3CDTF">2023-07-04T14:14:32Z</dcterms:created>
  <dcterms:modified xsi:type="dcterms:W3CDTF">2023-08-15T14:37:18Z</dcterms:modified>
</cp:coreProperties>
</file>