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95" yWindow="1695" windowWidth="2370" windowHeight="1185" activeTab="1"/>
  </bookViews>
  <sheets>
    <sheet name="PERHITUNGAN" sheetId="1" r:id="rId1"/>
    <sheet name="HASIL PERHITUNGAN" sheetId="3" r:id="rId2"/>
    <sheet name="Sheet3" sheetId="2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O13" i="1" l="1"/>
  <c r="AP13" i="1" s="1"/>
  <c r="P13" i="3"/>
  <c r="O13" i="3"/>
  <c r="F13" i="3"/>
  <c r="P7" i="1" l="1"/>
  <c r="AN7" i="1" l="1"/>
  <c r="F17" i="1" l="1"/>
  <c r="G17" i="1"/>
  <c r="H17" i="1"/>
  <c r="I17" i="1"/>
  <c r="J17" i="1"/>
  <c r="K17" i="1"/>
  <c r="L17" i="1"/>
  <c r="M17" i="1"/>
  <c r="N17" i="1"/>
  <c r="O17" i="1"/>
  <c r="F18" i="1"/>
  <c r="G18" i="1"/>
  <c r="H18" i="1"/>
  <c r="I18" i="1"/>
  <c r="J18" i="1"/>
  <c r="K18" i="1"/>
  <c r="L18" i="1"/>
  <c r="M18" i="1"/>
  <c r="N18" i="1"/>
  <c r="O18" i="1"/>
  <c r="F19" i="1"/>
  <c r="G19" i="1"/>
  <c r="H19" i="1"/>
  <c r="I19" i="1"/>
  <c r="J19" i="1"/>
  <c r="K19" i="1"/>
  <c r="L19" i="1"/>
  <c r="M19" i="1"/>
  <c r="N19" i="1"/>
  <c r="O19" i="1"/>
  <c r="F20" i="1"/>
  <c r="G20" i="1"/>
  <c r="H20" i="1"/>
  <c r="I20" i="1"/>
  <c r="J20" i="1"/>
  <c r="K20" i="1"/>
  <c r="L20" i="1"/>
  <c r="M20" i="1"/>
  <c r="N20" i="1"/>
  <c r="O20" i="1"/>
  <c r="F21" i="1"/>
  <c r="G21" i="1"/>
  <c r="H21" i="1"/>
  <c r="I21" i="1"/>
  <c r="J21" i="1"/>
  <c r="K21" i="1"/>
  <c r="L21" i="1"/>
  <c r="M21" i="1"/>
  <c r="N21" i="1"/>
  <c r="O21" i="1"/>
  <c r="F22" i="1"/>
  <c r="G22" i="1"/>
  <c r="H22" i="1"/>
  <c r="I22" i="1"/>
  <c r="J22" i="1"/>
  <c r="K22" i="1"/>
  <c r="L22" i="1"/>
  <c r="M22" i="1"/>
  <c r="N22" i="1"/>
  <c r="O22" i="1"/>
  <c r="F23" i="1"/>
  <c r="G23" i="1"/>
  <c r="H23" i="1"/>
  <c r="I23" i="1"/>
  <c r="J23" i="1"/>
  <c r="K23" i="1"/>
  <c r="L23" i="1"/>
  <c r="M23" i="1"/>
  <c r="N23" i="1"/>
  <c r="O23" i="1"/>
  <c r="G16" i="1"/>
  <c r="H16" i="1"/>
  <c r="I16" i="1"/>
  <c r="J16" i="1"/>
  <c r="K16" i="1"/>
  <c r="L16" i="1"/>
  <c r="M16" i="1"/>
  <c r="N16" i="1"/>
  <c r="O16" i="1"/>
  <c r="F16" i="1"/>
  <c r="P6" i="1"/>
  <c r="Q7" i="1"/>
  <c r="P8" i="1"/>
  <c r="P9" i="1"/>
  <c r="AN9" i="1" s="1"/>
  <c r="P10" i="1"/>
  <c r="AN10" i="1" s="1"/>
  <c r="P11" i="1"/>
  <c r="AN11" i="1" s="1"/>
  <c r="P12" i="1"/>
  <c r="AN12" i="1" s="1"/>
  <c r="P5" i="1"/>
  <c r="AN5" i="1" l="1"/>
  <c r="AN8" i="1"/>
  <c r="AO8" i="1" s="1"/>
  <c r="S6" i="1"/>
  <c r="AN6" i="1"/>
  <c r="Q8" i="1"/>
  <c r="S5" i="1"/>
  <c r="S11" i="1"/>
  <c r="S9" i="1"/>
  <c r="Q11" i="1"/>
  <c r="AO11" i="1" s="1"/>
  <c r="R11" i="1"/>
  <c r="R10" i="1"/>
  <c r="R9" i="1"/>
  <c r="Q12" i="1"/>
  <c r="AA12" i="1" s="1"/>
  <c r="Q10" i="1"/>
  <c r="Q6" i="1"/>
  <c r="AG6" i="1" s="1"/>
  <c r="Q9" i="1"/>
  <c r="AE9" i="1" s="1"/>
  <c r="S8" i="1"/>
  <c r="R7" i="1"/>
  <c r="Y6" i="1"/>
  <c r="AO6" i="1"/>
  <c r="AF6" i="1"/>
  <c r="AF7" i="1"/>
  <c r="X7" i="1"/>
  <c r="AG7" i="1"/>
  <c r="Y7" i="1"/>
  <c r="Z7" i="1"/>
  <c r="AA7" i="1"/>
  <c r="AB7" i="1"/>
  <c r="AO7" i="1"/>
  <c r="AC7" i="1"/>
  <c r="AD7" i="1"/>
  <c r="AE7" i="1"/>
  <c r="S7" i="1"/>
  <c r="R6" i="1"/>
  <c r="AB12" i="1"/>
  <c r="AE12" i="1"/>
  <c r="Y12" i="1"/>
  <c r="AD9" i="1"/>
  <c r="AB9" i="1"/>
  <c r="AF10" i="1"/>
  <c r="AB8" i="1"/>
  <c r="R8" i="1"/>
  <c r="AB11" i="1"/>
  <c r="AE11" i="1"/>
  <c r="Y11" i="1"/>
  <c r="R12" i="1"/>
  <c r="S10" i="1"/>
  <c r="R5" i="1"/>
  <c r="S12" i="1"/>
  <c r="Q5" i="1"/>
  <c r="AA11" i="1" l="1"/>
  <c r="X11" i="1"/>
  <c r="AC11" i="1"/>
  <c r="X12" i="1"/>
  <c r="AC12" i="1"/>
  <c r="AD6" i="1"/>
  <c r="AA6" i="1"/>
  <c r="X5" i="1"/>
  <c r="T5" i="1"/>
  <c r="U5" i="1" s="1"/>
  <c r="V5" i="1" s="1"/>
  <c r="W5" i="1" s="1"/>
  <c r="Z10" i="1"/>
  <c r="AO10" i="1"/>
  <c r="AG9" i="1"/>
  <c r="AB10" i="1"/>
  <c r="AG10" i="1"/>
  <c r="AD10" i="1"/>
  <c r="AC9" i="1"/>
  <c r="Z9" i="1"/>
  <c r="AF9" i="1"/>
  <c r="AG8" i="1"/>
  <c r="T6" i="1"/>
  <c r="U6" i="1" s="1"/>
  <c r="V6" i="1" s="1"/>
  <c r="W6" i="1" s="1"/>
  <c r="AC8" i="1"/>
  <c r="Z8" i="1"/>
  <c r="AF8" i="1"/>
  <c r="AD8" i="1"/>
  <c r="AA8" i="1"/>
  <c r="Y8" i="1"/>
  <c r="X8" i="1"/>
  <c r="AH8" i="1" s="1"/>
  <c r="AI8" i="1" s="1"/>
  <c r="AE8" i="1"/>
  <c r="T10" i="1"/>
  <c r="U10" i="1" s="1"/>
  <c r="V10" i="1" s="1"/>
  <c r="W10" i="1" s="1"/>
  <c r="Z11" i="1"/>
  <c r="AG11" i="1"/>
  <c r="AF11" i="1"/>
  <c r="AD11" i="1"/>
  <c r="AA10" i="1"/>
  <c r="Y10" i="1"/>
  <c r="X10" i="1"/>
  <c r="AE10" i="1"/>
  <c r="AC10" i="1"/>
  <c r="AO9" i="1"/>
  <c r="AP9" i="1" s="1"/>
  <c r="AA9" i="1"/>
  <c r="Y9" i="1"/>
  <c r="X9" i="1"/>
  <c r="Z12" i="1"/>
  <c r="AG12" i="1"/>
  <c r="AF12" i="1"/>
  <c r="AD12" i="1"/>
  <c r="AO12" i="1"/>
  <c r="AP12" i="1" s="1"/>
  <c r="X6" i="1"/>
  <c r="AE6" i="1"/>
  <c r="AC6" i="1"/>
  <c r="AB6" i="1"/>
  <c r="Z6" i="1"/>
  <c r="T9" i="1"/>
  <c r="U9" i="1" s="1"/>
  <c r="V9" i="1" s="1"/>
  <c r="W9" i="1" s="1"/>
  <c r="T11" i="1"/>
  <c r="U11" i="1" s="1"/>
  <c r="V11" i="1" s="1"/>
  <c r="W11" i="1" s="1"/>
  <c r="T7" i="1"/>
  <c r="U7" i="1" s="1"/>
  <c r="V7" i="1" s="1"/>
  <c r="W7" i="1" s="1"/>
  <c r="T12" i="1"/>
  <c r="U12" i="1" s="1"/>
  <c r="V12" i="1" s="1"/>
  <c r="W12" i="1" s="1"/>
  <c r="T8" i="1"/>
  <c r="U8" i="1" s="1"/>
  <c r="V8" i="1" s="1"/>
  <c r="W8" i="1" s="1"/>
  <c r="AH7" i="1"/>
  <c r="AP7" i="1"/>
  <c r="AP6" i="1"/>
  <c r="AP10" i="1"/>
  <c r="AA5" i="1"/>
  <c r="Z5" i="1"/>
  <c r="AG5" i="1"/>
  <c r="Y5" i="1"/>
  <c r="AF5" i="1"/>
  <c r="AO5" i="1"/>
  <c r="AE5" i="1"/>
  <c r="AD5" i="1"/>
  <c r="AC5" i="1"/>
  <c r="AB5" i="1"/>
  <c r="AP11" i="1"/>
  <c r="AP8" i="1"/>
  <c r="AI7" i="1" l="1"/>
  <c r="AJ7" i="1" s="1"/>
  <c r="AH6" i="1"/>
  <c r="AH12" i="1"/>
  <c r="AI12" i="1" s="1"/>
  <c r="AH9" i="1"/>
  <c r="AI9" i="1" s="1"/>
  <c r="AJ9" i="1" s="1"/>
  <c r="AH11" i="1"/>
  <c r="AI11" i="1" s="1"/>
  <c r="AH10" i="1"/>
  <c r="AI10" i="1" s="1"/>
  <c r="AJ11" i="1"/>
  <c r="AK11" i="1" s="1"/>
  <c r="AJ8" i="1"/>
  <c r="AH5" i="1"/>
  <c r="AI5" i="1" s="1"/>
  <c r="AL11" i="1"/>
  <c r="AP5" i="1"/>
  <c r="AJ12" i="1"/>
  <c r="AL7" i="1" l="1"/>
  <c r="AK7" i="1"/>
  <c r="AI6" i="1"/>
  <c r="AJ6" i="1" s="1"/>
  <c r="AJ10" i="1"/>
  <c r="AL10" i="1" s="1"/>
  <c r="AL9" i="1"/>
  <c r="AK9" i="1"/>
  <c r="AJ5" i="1"/>
  <c r="AK10" i="1"/>
  <c r="AK12" i="1"/>
  <c r="AL12" i="1"/>
  <c r="AK8" i="1"/>
  <c r="AL8" i="1"/>
  <c r="AK6" i="1" l="1"/>
  <c r="AL6" i="1"/>
  <c r="AK5" i="1"/>
  <c r="AL5" i="1"/>
</calcChain>
</file>

<file path=xl/sharedStrings.xml><?xml version="1.0" encoding="utf-8"?>
<sst xmlns="http://schemas.openxmlformats.org/spreadsheetml/2006/main" count="51" uniqueCount="44">
  <si>
    <t>total</t>
  </si>
  <si>
    <t>x</t>
  </si>
  <si>
    <t>sx2</t>
  </si>
  <si>
    <t>(sx)2</t>
  </si>
  <si>
    <t>hasil data dikuadratkan</t>
  </si>
  <si>
    <t>AKAR</t>
  </si>
  <si>
    <t>ATAS</t>
  </si>
  <si>
    <t>N'</t>
  </si>
  <si>
    <t>2. KECUKUPAN DATA</t>
  </si>
  <si>
    <t>TOTAL ATAS</t>
  </si>
  <si>
    <t>DIBAGI</t>
  </si>
  <si>
    <t>SD</t>
  </si>
  <si>
    <t>3. STANDAR DEVIASI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</si>
  <si>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</si>
  <si>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</si>
  <si>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</si>
  <si>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</si>
  <si>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</si>
  <si>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</si>
  <si>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</si>
  <si>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</si>
  <si>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</si>
  <si>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</si>
  <si>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4. KERAGAMAN DATA</t>
  </si>
  <si>
    <t>BKA</t>
  </si>
  <si>
    <t>BKB</t>
  </si>
  <si>
    <t>PR</t>
  </si>
  <si>
    <t>detik</t>
  </si>
  <si>
    <t>Pembekuan Es</t>
  </si>
  <si>
    <t>ws</t>
  </si>
  <si>
    <t>xi</t>
  </si>
  <si>
    <t>xi2</t>
  </si>
  <si>
    <t>(xi)2</t>
  </si>
  <si>
    <t>WS</t>
  </si>
  <si>
    <t xml:space="preserve">Wn </t>
  </si>
  <si>
    <t xml:space="preserve">Wb </t>
  </si>
  <si>
    <t>TOTAL</t>
  </si>
  <si>
    <t>Proses pengisian air kedalam es chan</t>
  </si>
  <si>
    <t>Proses memasukkan Cetakan</t>
  </si>
  <si>
    <t>Proses pengambilan es dan pemindahan ke bak penampungan</t>
  </si>
  <si>
    <t>Waktu perendaman es balok kedalam air garam</t>
  </si>
  <si>
    <t>Proses pelepasan es dari cetakan</t>
  </si>
  <si>
    <t>Proses sortir dan packing</t>
  </si>
  <si>
    <t>Proses sterilisasi cetakan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</si>
</sst>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"/>
    <numFmt numFmtId="166" formatCode="0.000"/>
    <numFmt numFmtId="167" formatCode="0.0%"/>
  </numFmts>
  <fonts count="6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206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4">
    <xf numFmtId="0" fontId="0" fillId="0" borderId="0" xfId="0"/>
    <xf numFmtId="0" fontId="0" fillId="0" borderId="1" xfId="0" applyBorder="1"/>
    <xf numFmtId="2" fontId="0" fillId="0" borderId="1" xfId="0" applyNumberFormat="1" applyBorder="1"/>
    <xf numFmtId="1" fontId="0" fillId="0" borderId="1" xfId="0" applyNumberFormat="1" applyBorder="1"/>
    <xf numFmtId="0" fontId="0" fillId="2" borderId="1" xfId="0" applyFill="1" applyBorder="1"/>
    <xf numFmtId="2" fontId="0" fillId="0" borderId="0" xfId="0" applyNumberFormat="1"/>
    <xf numFmtId="0" fontId="0" fillId="3" borderId="1" xfId="0" applyFill="1" applyBorder="1"/>
    <xf numFmtId="2" fontId="0" fillId="2" borderId="1" xfId="0" applyNumberFormat="1" applyFill="1" applyBorder="1"/>
    <xf numFmtId="0" fontId="0" fillId="4" borderId="1" xfId="0" applyFill="1" applyBorder="1"/>
    <xf numFmtId="2" fontId="0" fillId="4" borderId="1" xfId="0" applyNumberFormat="1" applyFill="1" applyBorder="1"/>
    <xf numFmtId="1" fontId="0" fillId="4" borderId="1" xfId="0" applyNumberFormat="1" applyFill="1" applyBorder="1"/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/>
    <xf numFmtId="0" fontId="0" fillId="8" borderId="1" xfId="0" applyFill="1" applyBorder="1"/>
    <xf numFmtId="0" fontId="0" fillId="0" borderId="0" xfId="0" quotePrefix="1"/>
    <xf numFmtId="0" fontId="4" fillId="0" borderId="1" xfId="0" applyFont="1" applyBorder="1"/>
    <xf numFmtId="164" fontId="0" fillId="0" borderId="1" xfId="0" applyNumberFormat="1" applyBorder="1"/>
    <xf numFmtId="1" fontId="0" fillId="0" borderId="0" xfId="0" applyNumberFormat="1"/>
    <xf numFmtId="165" fontId="0" fillId="0" borderId="0" xfId="0" applyNumberFormat="1"/>
    <xf numFmtId="1" fontId="0" fillId="7" borderId="1" xfId="0" applyNumberFormat="1" applyFill="1" applyBorder="1"/>
    <xf numFmtId="2" fontId="0" fillId="0" borderId="0" xfId="0" applyNumberFormat="1" applyFill="1" applyBorder="1"/>
    <xf numFmtId="0" fontId="0" fillId="0" borderId="4" xfId="0" applyBorder="1"/>
    <xf numFmtId="0" fontId="0" fillId="11" borderId="1" xfId="0" applyFill="1" applyBorder="1" applyAlignment="1">
      <alignment horizontal="center" vertical="center"/>
    </xf>
    <xf numFmtId="0" fontId="0" fillId="9" borderId="2" xfId="0" applyFill="1" applyBorder="1"/>
    <xf numFmtId="1" fontId="0" fillId="0" borderId="0" xfId="0" applyNumberFormat="1" applyFill="1" applyBorder="1"/>
    <xf numFmtId="2" fontId="0" fillId="2" borderId="5" xfId="0" applyNumberFormat="1" applyFill="1" applyBorder="1"/>
    <xf numFmtId="0" fontId="0" fillId="0" borderId="0" xfId="0" applyFill="1" applyBorder="1"/>
    <xf numFmtId="1" fontId="0" fillId="11" borderId="1" xfId="0" applyNumberFormat="1" applyFill="1" applyBorder="1" applyAlignment="1">
      <alignment horizontal="center" vertical="center"/>
    </xf>
    <xf numFmtId="2" fontId="0" fillId="0" borderId="2" xfId="0" applyNumberFormat="1" applyFill="1" applyBorder="1"/>
    <xf numFmtId="0" fontId="0" fillId="0" borderId="1" xfId="0" applyFill="1" applyBorder="1"/>
    <xf numFmtId="166" fontId="0" fillId="8" borderId="1" xfId="0" applyNumberFormat="1" applyFill="1" applyBorder="1"/>
    <xf numFmtId="164" fontId="0" fillId="6" borderId="1" xfId="0" applyNumberFormat="1" applyFill="1" applyBorder="1"/>
    <xf numFmtId="2" fontId="0" fillId="3" borderId="1" xfId="0" applyNumberFormat="1" applyFill="1" applyBorder="1"/>
    <xf numFmtId="164" fontId="0" fillId="0" borderId="0" xfId="0" applyNumberFormat="1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9" fontId="4" fillId="0" borderId="0" xfId="1" applyFont="1" applyFill="1" applyBorder="1" applyAlignment="1">
      <alignment horizontal="center" vertical="center"/>
    </xf>
    <xf numFmtId="9" fontId="4" fillId="0" borderId="0" xfId="0" applyNumberFormat="1" applyFont="1" applyFill="1" applyBorder="1" applyAlignment="1">
      <alignment horizontal="center" vertical="center"/>
    </xf>
    <xf numFmtId="1" fontId="0" fillId="12" borderId="1" xfId="0" applyNumberFormat="1" applyFill="1" applyBorder="1"/>
    <xf numFmtId="0" fontId="5" fillId="0" borderId="1" xfId="0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2" fontId="5" fillId="4" borderId="1" xfId="0" applyNumberFormat="1" applyFont="1" applyFill="1" applyBorder="1" applyAlignment="1">
      <alignment horizontal="center"/>
    </xf>
    <xf numFmtId="1" fontId="5" fillId="12" borderId="1" xfId="0" applyNumberFormat="1" applyFont="1" applyFill="1" applyBorder="1" applyAlignment="1">
      <alignment horizontal="center"/>
    </xf>
    <xf numFmtId="164" fontId="5" fillId="6" borderId="1" xfId="0" applyNumberFormat="1" applyFont="1" applyFill="1" applyBorder="1" applyAlignment="1">
      <alignment horizontal="center"/>
    </xf>
    <xf numFmtId="1" fontId="5" fillId="7" borderId="1" xfId="0" applyNumberFormat="1" applyFont="1" applyFill="1" applyBorder="1" applyAlignment="1">
      <alignment horizontal="center"/>
    </xf>
    <xf numFmtId="1" fontId="5" fillId="4" borderId="1" xfId="0" applyNumberFormat="1" applyFont="1" applyFill="1" applyBorder="1" applyAlignment="1">
      <alignment horizontal="center"/>
    </xf>
    <xf numFmtId="1" fontId="0" fillId="0" borderId="0" xfId="0" applyNumberFormat="1" applyBorder="1"/>
    <xf numFmtId="2" fontId="0" fillId="0" borderId="0" xfId="0" applyNumberFormat="1" applyBorder="1"/>
    <xf numFmtId="0" fontId="0" fillId="0" borderId="6" xfId="0" applyBorder="1"/>
    <xf numFmtId="2" fontId="0" fillId="0" borderId="6" xfId="0" applyNumberFormat="1" applyBorder="1"/>
    <xf numFmtId="1" fontId="0" fillId="0" borderId="6" xfId="0" applyNumberFormat="1" applyBorder="1"/>
    <xf numFmtId="0" fontId="0" fillId="3" borderId="4" xfId="0" applyFill="1" applyBorder="1"/>
    <xf numFmtId="166" fontId="0" fillId="8" borderId="5" xfId="0" applyNumberFormat="1" applyFill="1" applyBorder="1"/>
    <xf numFmtId="1" fontId="0" fillId="0" borderId="0" xfId="0" applyNumberFormat="1" applyFill="1" applyBorder="1" applyAlignment="1">
      <alignment horizontal="center" vertical="center"/>
    </xf>
    <xf numFmtId="166" fontId="0" fillId="0" borderId="0" xfId="0" applyNumberFormat="1" applyFill="1" applyBorder="1"/>
    <xf numFmtId="164" fontId="0" fillId="0" borderId="0" xfId="0" applyNumberFormat="1"/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1" fontId="0" fillId="7" borderId="2" xfId="0" applyNumberFormat="1" applyFill="1" applyBorder="1"/>
    <xf numFmtId="9" fontId="0" fillId="0" borderId="0" xfId="1" applyFont="1" applyBorder="1"/>
    <xf numFmtId="9" fontId="0" fillId="0" borderId="0" xfId="1" applyNumberFormat="1" applyFont="1" applyBorder="1"/>
    <xf numFmtId="167" fontId="0" fillId="0" borderId="0" xfId="1" applyNumberFormat="1" applyFont="1" applyBorder="1"/>
    <xf numFmtId="0" fontId="0" fillId="10" borderId="0" xfId="0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AV31"/>
  <sheetViews>
    <sheetView topLeftCell="A5" workbookViewId="0">
      <selection activeCell="P15" sqref="P15"/>
    </sheetView>
  </sheetViews>
  <sheetFormatPr defaultRowHeight="15" x14ac:dyDescent="0.25"/>
  <cols>
    <col min="6" max="15" width="11.5703125" bestFit="1" customWidth="1"/>
    <col min="16" max="17" width="9.5703125" bestFit="1" customWidth="1"/>
    <col min="18" max="18" width="15.28515625" customWidth="1"/>
    <col min="19" max="19" width="19" customWidth="1"/>
    <col min="20" max="20" width="11" customWidth="1"/>
    <col min="21" max="21" width="11.7109375" customWidth="1"/>
    <col min="22" max="22" width="9.28515625" bestFit="1" customWidth="1"/>
    <col min="25" max="25" width="14.28515625" customWidth="1"/>
    <col min="26" max="26" width="12.140625" customWidth="1"/>
    <col min="27" max="27" width="9.140625" customWidth="1"/>
    <col min="28" max="28" width="10.5703125" customWidth="1"/>
    <col min="29" max="29" width="18.28515625" customWidth="1"/>
    <col min="30" max="30" width="9.140625" customWidth="1"/>
    <col min="37" max="37" width="12" customWidth="1"/>
    <col min="38" max="38" width="12.28515625" bestFit="1" customWidth="1"/>
    <col min="40" max="40" width="9.5703125" customWidth="1"/>
    <col min="41" max="41" width="10.140625" customWidth="1"/>
    <col min="42" max="43" width="22.42578125" customWidth="1"/>
    <col min="44" max="44" width="9.7109375" customWidth="1"/>
    <col min="46" max="46" width="9.5703125" bestFit="1" customWidth="1"/>
    <col min="49" max="49" width="20.140625" customWidth="1"/>
    <col min="50" max="50" width="10.7109375" customWidth="1"/>
  </cols>
  <sheetData>
    <row r="3" spans="5:48" x14ac:dyDescent="0.25">
      <c r="F3" t="s">
        <v>27</v>
      </c>
      <c r="T3" s="66"/>
      <c r="U3" s="66"/>
      <c r="V3" s="66"/>
      <c r="W3" s="67" t="s">
        <v>8</v>
      </c>
      <c r="X3" s="67"/>
      <c r="Y3" s="67"/>
      <c r="Z3" s="67"/>
      <c r="AA3" s="68" t="s">
        <v>12</v>
      </c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t="s">
        <v>23</v>
      </c>
      <c r="AR3" s="68"/>
      <c r="AS3" s="68"/>
      <c r="AT3" s="67"/>
      <c r="AU3" s="67"/>
      <c r="AV3" s="67"/>
    </row>
    <row r="4" spans="5:48" x14ac:dyDescent="0.25">
      <c r="E4" s="1"/>
      <c r="F4" s="1">
        <v>1</v>
      </c>
      <c r="G4" s="1">
        <v>2</v>
      </c>
      <c r="H4" s="1">
        <v>3</v>
      </c>
      <c r="I4" s="1">
        <v>4</v>
      </c>
      <c r="J4" s="1">
        <v>5</v>
      </c>
      <c r="K4" s="1">
        <v>6</v>
      </c>
      <c r="L4" s="1">
        <v>7</v>
      </c>
      <c r="M4" s="1">
        <v>8</v>
      </c>
      <c r="N4" s="1">
        <v>9</v>
      </c>
      <c r="O4" s="1">
        <v>10</v>
      </c>
      <c r="P4" s="1" t="s">
        <v>0</v>
      </c>
      <c r="Q4" s="1" t="s">
        <v>1</v>
      </c>
      <c r="R4" s="1" t="s">
        <v>2</v>
      </c>
      <c r="S4" s="58" t="s">
        <v>3</v>
      </c>
      <c r="T4" s="61"/>
      <c r="U4" s="6" t="s">
        <v>5</v>
      </c>
      <c r="V4" s="6" t="s">
        <v>6</v>
      </c>
      <c r="W4" s="6" t="s">
        <v>7</v>
      </c>
      <c r="X4" s="4" t="s">
        <v>13</v>
      </c>
      <c r="Y4" s="4" t="s">
        <v>14</v>
      </c>
      <c r="Z4" s="4" t="s">
        <v>15</v>
      </c>
      <c r="AA4" s="4" t="s">
        <v>16</v>
      </c>
      <c r="AB4" s="4" t="s">
        <v>17</v>
      </c>
      <c r="AC4" s="4" t="s">
        <v>18</v>
      </c>
      <c r="AD4" s="4" t="s">
        <v>19</v>
      </c>
      <c r="AE4" s="4" t="s">
        <v>20</v>
      </c>
      <c r="AF4" s="4" t="s">
        <v>21</v>
      </c>
      <c r="AG4" s="4" t="s">
        <v>22</v>
      </c>
      <c r="AH4" s="4" t="s">
        <v>9</v>
      </c>
      <c r="AI4" s="4" t="s">
        <v>10</v>
      </c>
      <c r="AJ4" s="4" t="s">
        <v>11</v>
      </c>
      <c r="AK4" s="8" t="s">
        <v>24</v>
      </c>
      <c r="AL4" s="8" t="s">
        <v>25</v>
      </c>
      <c r="AM4" s="11" t="s">
        <v>26</v>
      </c>
      <c r="AN4" s="23" t="s">
        <v>29</v>
      </c>
      <c r="AO4" s="12" t="s">
        <v>34</v>
      </c>
      <c r="AP4" s="13" t="s">
        <v>35</v>
      </c>
      <c r="AQ4" s="14"/>
    </row>
    <row r="5" spans="5:48" x14ac:dyDescent="0.25">
      <c r="E5" s="1">
        <v>1</v>
      </c>
      <c r="F5" s="2">
        <v>44.9</v>
      </c>
      <c r="G5" s="2">
        <v>44.8</v>
      </c>
      <c r="H5" s="2">
        <v>44.9</v>
      </c>
      <c r="I5" s="2">
        <v>44.78</v>
      </c>
      <c r="J5" s="2">
        <v>44.8</v>
      </c>
      <c r="K5" s="2">
        <v>43.9</v>
      </c>
      <c r="L5" s="2">
        <v>43.88</v>
      </c>
      <c r="M5" s="2">
        <v>44.75</v>
      </c>
      <c r="N5" s="2">
        <v>44.87</v>
      </c>
      <c r="O5" s="2">
        <v>44.9</v>
      </c>
      <c r="P5" s="17">
        <f t="shared" ref="P5:P12" si="0">SUM(F5:O5)</f>
        <v>446.47999999999996</v>
      </c>
      <c r="Q5" s="2">
        <f>P5/10</f>
        <v>44.647999999999996</v>
      </c>
      <c r="R5" s="17">
        <f t="shared" ref="R5:R12" si="1">SUM(F16:O16)</f>
        <v>19935.902199999997</v>
      </c>
      <c r="S5" s="59">
        <f>P5*P5</f>
        <v>199344.39039999997</v>
      </c>
      <c r="T5" s="61">
        <f t="shared" ref="T5:T12" si="2">10*R5-S5</f>
        <v>14.631599999993341</v>
      </c>
      <c r="U5" s="6">
        <f>SQRT(T5)</f>
        <v>3.8251274488562261</v>
      </c>
      <c r="V5" s="6">
        <f t="shared" ref="V5:V12" si="3">(2/0.05*U5)/P5</f>
        <v>0.34269194130587943</v>
      </c>
      <c r="W5" s="33">
        <f>V5*V5</f>
        <v>0.11743776663599231</v>
      </c>
      <c r="X5" s="7">
        <f t="shared" ref="X5:X12" si="4">(F5-Q5)^2</f>
        <v>6.3504000000001226E-2</v>
      </c>
      <c r="Y5" s="7">
        <f t="shared" ref="Y5:Y12" si="5">(G5-Q5)^2</f>
        <v>2.3104000000000312E-2</v>
      </c>
      <c r="Z5" s="7">
        <f t="shared" ref="Z5:Z12" si="6">(H5-Q5)^2</f>
        <v>6.3504000000001226E-2</v>
      </c>
      <c r="AA5" s="7">
        <f t="shared" ref="AA5:AA12" si="7">(I5-Q5)^2</f>
        <v>1.742400000000132E-2</v>
      </c>
      <c r="AB5" s="7">
        <f t="shared" ref="AB5:AB12" si="8">(J5-Q5)^2</f>
        <v>2.3104000000000312E-2</v>
      </c>
      <c r="AC5" s="7">
        <f t="shared" ref="AC5:AC12" si="9">(K5-Q5)^2</f>
        <v>0.55950399999999634</v>
      </c>
      <c r="AD5" s="7">
        <f t="shared" ref="AD5:AD12" si="10">(L5-Q5)^2</f>
        <v>0.58982399999999013</v>
      </c>
      <c r="AE5" s="7">
        <f t="shared" ref="AE5:AE12" si="11">(M5-Q5)^2</f>
        <v>1.0404000000000789E-2</v>
      </c>
      <c r="AF5" s="7">
        <f t="shared" ref="AF5:AF12" si="12">(N5-Q5)^2</f>
        <v>4.9284000000000577E-2</v>
      </c>
      <c r="AG5" s="7">
        <f t="shared" ref="AG5:AG12" si="13">(O5-Q5)^2</f>
        <v>6.3504000000001226E-2</v>
      </c>
      <c r="AH5" s="7">
        <f>SUM(X5:AG5)</f>
        <v>1.4631599999999936</v>
      </c>
      <c r="AI5" s="7">
        <f>AH5/9</f>
        <v>0.16257333333333263</v>
      </c>
      <c r="AJ5" s="7">
        <f>SQRT(AI5)</f>
        <v>0.40320383596058784</v>
      </c>
      <c r="AK5" s="9">
        <f t="shared" ref="AK5:AK12" si="14">Q5+(2*AJ5)</f>
        <v>45.454407671921174</v>
      </c>
      <c r="AL5" s="9">
        <f t="shared" ref="AL5:AL12" si="15">Q5-(2*AJ5)</f>
        <v>43.841592328078818</v>
      </c>
      <c r="AM5" s="11">
        <v>1.1399999999999999</v>
      </c>
      <c r="AN5" s="28">
        <f t="shared" ref="AN5:AN12" si="16">P5/10</f>
        <v>44.647999999999996</v>
      </c>
      <c r="AO5" s="32">
        <f>Q5*1.14</f>
        <v>50.89871999999999</v>
      </c>
      <c r="AP5" s="20">
        <f t="shared" ref="AP5:AP13" si="17">AO5*(100%/(100%-15.62%))</f>
        <v>60.320834320929116</v>
      </c>
      <c r="AQ5" s="31"/>
    </row>
    <row r="6" spans="5:48" x14ac:dyDescent="0.25">
      <c r="E6" s="1">
        <v>2</v>
      </c>
      <c r="F6" s="2">
        <v>67.2</v>
      </c>
      <c r="G6" s="2">
        <v>70.2</v>
      </c>
      <c r="H6" s="2">
        <v>72</v>
      </c>
      <c r="I6" s="2">
        <v>74.400000000000006</v>
      </c>
      <c r="J6" s="2">
        <v>70.8</v>
      </c>
      <c r="K6" s="2">
        <v>74.400000000000006</v>
      </c>
      <c r="L6" s="2">
        <v>69</v>
      </c>
      <c r="M6" s="2">
        <v>70.2</v>
      </c>
      <c r="N6" s="2">
        <v>73.2</v>
      </c>
      <c r="O6" s="2">
        <v>75</v>
      </c>
      <c r="P6" s="17">
        <f t="shared" si="0"/>
        <v>716.40000000000009</v>
      </c>
      <c r="Q6" s="3">
        <f t="shared" ref="Q6:Q12" si="18">P6/10</f>
        <v>71.640000000000015</v>
      </c>
      <c r="R6" s="3">
        <f t="shared" si="1"/>
        <v>51383.520000000004</v>
      </c>
      <c r="S6" s="60">
        <f t="shared" ref="S6:S12" si="19">P6*P6</f>
        <v>513228.96000000014</v>
      </c>
      <c r="T6" s="61">
        <f t="shared" si="2"/>
        <v>606.23999999993248</v>
      </c>
      <c r="U6" s="6">
        <f t="shared" ref="U6:U12" si="20">SQRT(T6)</f>
        <v>24.621941434418456</v>
      </c>
      <c r="V6" s="6">
        <f t="shared" si="3"/>
        <v>1.3747594324075072</v>
      </c>
      <c r="W6" s="6">
        <f t="shared" ref="W6:W12" si="21">V6*V6</f>
        <v>1.8899634969934114</v>
      </c>
      <c r="X6" s="7">
        <f t="shared" si="4"/>
        <v>19.713600000000106</v>
      </c>
      <c r="Y6" s="7">
        <f t="shared" si="5"/>
        <v>2.0736000000000345</v>
      </c>
      <c r="Z6" s="7">
        <f t="shared" si="6"/>
        <v>0.12959999999998936</v>
      </c>
      <c r="AA6" s="7">
        <f t="shared" si="7"/>
        <v>7.6175999999999497</v>
      </c>
      <c r="AB6" s="7">
        <f t="shared" si="8"/>
        <v>0.70560000000002965</v>
      </c>
      <c r="AC6" s="7">
        <f t="shared" si="9"/>
        <v>7.6175999999999497</v>
      </c>
      <c r="AD6" s="7">
        <f t="shared" si="10"/>
        <v>6.969600000000078</v>
      </c>
      <c r="AE6" s="7">
        <f t="shared" si="11"/>
        <v>2.0736000000000345</v>
      </c>
      <c r="AF6" s="7">
        <f t="shared" si="12"/>
        <v>2.4335999999999629</v>
      </c>
      <c r="AG6" s="7">
        <f t="shared" si="13"/>
        <v>11.289599999999901</v>
      </c>
      <c r="AH6" s="7">
        <f t="shared" ref="AH6:AH12" si="22">SUM(X6:AG6)</f>
        <v>60.624000000000038</v>
      </c>
      <c r="AI6" s="7">
        <f>AH6/9</f>
        <v>6.7360000000000042</v>
      </c>
      <c r="AJ6" s="7">
        <f t="shared" ref="AJ6:AJ12" si="23">SQRT(AI6)</f>
        <v>2.5953805116013342</v>
      </c>
      <c r="AK6" s="9">
        <f t="shared" si="14"/>
        <v>76.830761023202683</v>
      </c>
      <c r="AL6" s="9">
        <f t="shared" si="15"/>
        <v>66.449238976797346</v>
      </c>
      <c r="AM6" s="11">
        <v>1.1499999999999999</v>
      </c>
      <c r="AN6" s="28">
        <f t="shared" si="16"/>
        <v>71.640000000000015</v>
      </c>
      <c r="AO6" s="32">
        <f>Q6*1.14</f>
        <v>81.669600000000017</v>
      </c>
      <c r="AP6" s="20">
        <f t="shared" si="17"/>
        <v>96.787864422849026</v>
      </c>
      <c r="AQ6" s="31"/>
    </row>
    <row r="7" spans="5:48" x14ac:dyDescent="0.25">
      <c r="E7" s="30">
        <v>3</v>
      </c>
      <c r="F7" s="3">
        <v>1200</v>
      </c>
      <c r="G7" s="3">
        <v>1200</v>
      </c>
      <c r="H7" s="3">
        <v>1200</v>
      </c>
      <c r="I7" s="3">
        <v>1200</v>
      </c>
      <c r="J7" s="3">
        <v>1200</v>
      </c>
      <c r="K7" s="3">
        <v>1200</v>
      </c>
      <c r="L7" s="3">
        <v>1200</v>
      </c>
      <c r="M7" s="3">
        <v>1200</v>
      </c>
      <c r="N7" s="3">
        <v>1200</v>
      </c>
      <c r="O7" s="3">
        <v>1200</v>
      </c>
      <c r="P7" s="17">
        <f t="shared" si="0"/>
        <v>12000</v>
      </c>
      <c r="Q7" s="3">
        <f t="shared" si="18"/>
        <v>1200</v>
      </c>
      <c r="R7" s="3">
        <f t="shared" si="1"/>
        <v>14400000</v>
      </c>
      <c r="S7" s="60">
        <f t="shared" si="19"/>
        <v>144000000</v>
      </c>
      <c r="T7" s="61">
        <f t="shared" si="2"/>
        <v>0</v>
      </c>
      <c r="U7" s="6">
        <f t="shared" si="20"/>
        <v>0</v>
      </c>
      <c r="V7" s="6">
        <f t="shared" si="3"/>
        <v>0</v>
      </c>
      <c r="W7" s="6">
        <f t="shared" si="21"/>
        <v>0</v>
      </c>
      <c r="X7" s="7">
        <f t="shared" si="4"/>
        <v>0</v>
      </c>
      <c r="Y7" s="7">
        <f t="shared" si="5"/>
        <v>0</v>
      </c>
      <c r="Z7" s="7">
        <f t="shared" si="6"/>
        <v>0</v>
      </c>
      <c r="AA7" s="7">
        <f t="shared" si="7"/>
        <v>0</v>
      </c>
      <c r="AB7" s="7">
        <f t="shared" si="8"/>
        <v>0</v>
      </c>
      <c r="AC7" s="7">
        <f t="shared" si="9"/>
        <v>0</v>
      </c>
      <c r="AD7" s="7">
        <f t="shared" si="10"/>
        <v>0</v>
      </c>
      <c r="AE7" s="7">
        <f t="shared" si="11"/>
        <v>0</v>
      </c>
      <c r="AF7" s="7">
        <f t="shared" si="12"/>
        <v>0</v>
      </c>
      <c r="AG7" s="7">
        <f t="shared" si="13"/>
        <v>0</v>
      </c>
      <c r="AH7" s="7">
        <f t="shared" si="22"/>
        <v>0</v>
      </c>
      <c r="AI7" s="7">
        <f>AH7/9</f>
        <v>0</v>
      </c>
      <c r="AJ7" s="7">
        <f t="shared" si="23"/>
        <v>0</v>
      </c>
      <c r="AK7" s="10">
        <f t="shared" si="14"/>
        <v>1200</v>
      </c>
      <c r="AL7" s="10">
        <f t="shared" si="15"/>
        <v>1200</v>
      </c>
      <c r="AM7" s="11">
        <v>1.1299999999999999</v>
      </c>
      <c r="AN7" s="28">
        <f t="shared" si="16"/>
        <v>1200</v>
      </c>
      <c r="AO7" s="32">
        <f>Q7*1.14</f>
        <v>1367.9999999999998</v>
      </c>
      <c r="AP7" s="20">
        <f t="shared" si="17"/>
        <v>1621.237260014221</v>
      </c>
      <c r="AQ7" s="31"/>
      <c r="AR7" s="15"/>
    </row>
    <row r="8" spans="5:48" x14ac:dyDescent="0.25">
      <c r="E8" s="1">
        <v>4</v>
      </c>
      <c r="F8" s="2">
        <v>72</v>
      </c>
      <c r="G8" s="2">
        <v>70.8</v>
      </c>
      <c r="H8" s="2">
        <v>72.599999999999994</v>
      </c>
      <c r="I8" s="2">
        <v>72</v>
      </c>
      <c r="J8" s="2">
        <v>70.2</v>
      </c>
      <c r="K8" s="2">
        <v>69</v>
      </c>
      <c r="L8" s="2">
        <v>73.2</v>
      </c>
      <c r="M8" s="2">
        <v>72</v>
      </c>
      <c r="N8" s="2">
        <v>70.8</v>
      </c>
      <c r="O8" s="2">
        <v>70.8</v>
      </c>
      <c r="P8" s="17">
        <f t="shared" si="0"/>
        <v>713.39999999999986</v>
      </c>
      <c r="Q8" s="2">
        <f t="shared" si="18"/>
        <v>71.339999999999989</v>
      </c>
      <c r="R8" s="3">
        <f t="shared" si="1"/>
        <v>50907.96</v>
      </c>
      <c r="S8" s="60">
        <f t="shared" si="19"/>
        <v>508939.55999999982</v>
      </c>
      <c r="T8" s="61">
        <f t="shared" si="2"/>
        <v>140.04000000015367</v>
      </c>
      <c r="U8" s="6">
        <f t="shared" si="20"/>
        <v>11.833849753996105</v>
      </c>
      <c r="V8" s="6">
        <f t="shared" si="3"/>
        <v>0.66351834897651285</v>
      </c>
      <c r="W8" s="6">
        <f t="shared" si="21"/>
        <v>0.44025659942851747</v>
      </c>
      <c r="X8" s="7">
        <f t="shared" si="4"/>
        <v>0.43560000000001425</v>
      </c>
      <c r="Y8" s="7">
        <f t="shared" si="5"/>
        <v>0.29159999999999142</v>
      </c>
      <c r="Z8" s="7">
        <f t="shared" si="6"/>
        <v>1.587600000000013</v>
      </c>
      <c r="AA8" s="7">
        <f t="shared" si="7"/>
        <v>0.43560000000001425</v>
      </c>
      <c r="AB8" s="7">
        <f t="shared" si="8"/>
        <v>1.299599999999969</v>
      </c>
      <c r="AC8" s="7">
        <f t="shared" si="9"/>
        <v>5.4755999999999494</v>
      </c>
      <c r="AD8" s="7">
        <f t="shared" si="10"/>
        <v>3.4596000000000506</v>
      </c>
      <c r="AE8" s="7">
        <f t="shared" si="11"/>
        <v>0.43560000000001425</v>
      </c>
      <c r="AF8" s="7">
        <f t="shared" si="12"/>
        <v>0.29159999999999142</v>
      </c>
      <c r="AG8" s="7">
        <f t="shared" si="13"/>
        <v>0.29159999999999142</v>
      </c>
      <c r="AH8" s="7">
        <f t="shared" si="22"/>
        <v>14.004000000000001</v>
      </c>
      <c r="AI8" s="7">
        <f>AH8/9</f>
        <v>1.556</v>
      </c>
      <c r="AJ8" s="7">
        <f t="shared" si="23"/>
        <v>1.247397290361014</v>
      </c>
      <c r="AK8" s="9">
        <f t="shared" si="14"/>
        <v>73.834794580722019</v>
      </c>
      <c r="AL8" s="9">
        <f t="shared" si="15"/>
        <v>68.84520541927796</v>
      </c>
      <c r="AM8" s="11">
        <v>1.1499999999999999</v>
      </c>
      <c r="AN8" s="28">
        <f t="shared" si="16"/>
        <v>71.339999999999989</v>
      </c>
      <c r="AO8" s="32">
        <f>AN8*AM8</f>
        <v>82.040999999999983</v>
      </c>
      <c r="AP8" s="20">
        <f t="shared" si="17"/>
        <v>97.228016117563385</v>
      </c>
      <c r="AQ8" s="31"/>
    </row>
    <row r="9" spans="5:48" x14ac:dyDescent="0.25">
      <c r="E9" s="1">
        <v>5</v>
      </c>
      <c r="F9" s="2">
        <v>193.2</v>
      </c>
      <c r="G9" s="2">
        <v>195</v>
      </c>
      <c r="H9" s="2">
        <v>186</v>
      </c>
      <c r="I9" s="2">
        <v>192</v>
      </c>
      <c r="J9" s="2">
        <v>190.8</v>
      </c>
      <c r="K9" s="2">
        <v>186</v>
      </c>
      <c r="L9" s="2">
        <v>193.2</v>
      </c>
      <c r="M9" s="2">
        <v>190.8</v>
      </c>
      <c r="N9" s="2">
        <v>193.2</v>
      </c>
      <c r="O9" s="2">
        <v>195</v>
      </c>
      <c r="P9" s="17">
        <f t="shared" si="0"/>
        <v>1915.2</v>
      </c>
      <c r="Q9" s="3">
        <f t="shared" si="18"/>
        <v>191.52</v>
      </c>
      <c r="R9" s="3">
        <f t="shared" si="1"/>
        <v>366894</v>
      </c>
      <c r="S9" s="60">
        <f t="shared" si="19"/>
        <v>3667991.04</v>
      </c>
      <c r="T9" s="61">
        <f t="shared" si="2"/>
        <v>948.95999999996275</v>
      </c>
      <c r="U9" s="6">
        <f t="shared" si="20"/>
        <v>30.805194367183642</v>
      </c>
      <c r="V9" s="6">
        <f t="shared" si="3"/>
        <v>0.64338334100216454</v>
      </c>
      <c r="W9" s="6">
        <f t="shared" si="21"/>
        <v>0.41394212347910753</v>
      </c>
      <c r="X9" s="7">
        <f t="shared" si="4"/>
        <v>2.8223999999999276</v>
      </c>
      <c r="Y9" s="7">
        <f t="shared" si="5"/>
        <v>12.110399999999929</v>
      </c>
      <c r="Z9" s="7">
        <f t="shared" si="6"/>
        <v>30.470400000000112</v>
      </c>
      <c r="AA9" s="7">
        <f t="shared" si="7"/>
        <v>0.23039999999999017</v>
      </c>
      <c r="AB9" s="7">
        <f t="shared" si="8"/>
        <v>0.51839999999999842</v>
      </c>
      <c r="AC9" s="7">
        <f t="shared" si="9"/>
        <v>30.470400000000112</v>
      </c>
      <c r="AD9" s="7">
        <f t="shared" si="10"/>
        <v>2.8223999999999276</v>
      </c>
      <c r="AE9" s="7">
        <f t="shared" si="11"/>
        <v>0.51839999999999842</v>
      </c>
      <c r="AF9" s="7">
        <f t="shared" si="12"/>
        <v>2.8223999999999276</v>
      </c>
      <c r="AG9" s="7">
        <f t="shared" si="13"/>
        <v>12.110399999999929</v>
      </c>
      <c r="AH9" s="7">
        <f t="shared" si="22"/>
        <v>94.895999999999859</v>
      </c>
      <c r="AI9" s="7">
        <f t="shared" ref="AI9" si="24">AH9/10</f>
        <v>9.4895999999999852</v>
      </c>
      <c r="AJ9" s="7">
        <f t="shared" si="23"/>
        <v>3.0805194367184221</v>
      </c>
      <c r="AK9" s="9">
        <f t="shared" si="14"/>
        <v>197.68103887343685</v>
      </c>
      <c r="AL9" s="9">
        <f t="shared" si="15"/>
        <v>185.35896112656317</v>
      </c>
      <c r="AM9" s="11">
        <v>1.1499999999999999</v>
      </c>
      <c r="AN9" s="28">
        <f t="shared" si="16"/>
        <v>191.52</v>
      </c>
      <c r="AO9" s="32">
        <f>Q9*1.14</f>
        <v>218.33279999999999</v>
      </c>
      <c r="AP9" s="20">
        <f t="shared" si="17"/>
        <v>258.74946669826971</v>
      </c>
      <c r="AQ9" s="31"/>
    </row>
    <row r="10" spans="5:48" x14ac:dyDescent="0.25">
      <c r="E10" s="1">
        <v>6</v>
      </c>
      <c r="F10" s="2">
        <v>95.4</v>
      </c>
      <c r="G10" s="2">
        <v>90.6</v>
      </c>
      <c r="H10" s="2">
        <v>95.4</v>
      </c>
      <c r="I10" s="2">
        <v>93</v>
      </c>
      <c r="J10" s="2">
        <v>93</v>
      </c>
      <c r="K10" s="2">
        <v>91.8</v>
      </c>
      <c r="L10" s="2">
        <v>90.6</v>
      </c>
      <c r="M10" s="2">
        <v>93</v>
      </c>
      <c r="N10" s="2">
        <v>91.8</v>
      </c>
      <c r="O10" s="2">
        <v>94.8</v>
      </c>
      <c r="P10" s="17">
        <f t="shared" si="0"/>
        <v>929.39999999999986</v>
      </c>
      <c r="Q10" s="3">
        <f t="shared" si="18"/>
        <v>92.939999999999984</v>
      </c>
      <c r="R10" s="3">
        <f t="shared" si="1"/>
        <v>86407.56</v>
      </c>
      <c r="S10" s="60">
        <f t="shared" si="19"/>
        <v>863784.35999999975</v>
      </c>
      <c r="T10" s="61">
        <f t="shared" si="2"/>
        <v>291.24000000022352</v>
      </c>
      <c r="U10" s="6">
        <f t="shared" si="20"/>
        <v>17.065755184000018</v>
      </c>
      <c r="V10" s="6">
        <f t="shared" si="3"/>
        <v>0.73448483684097354</v>
      </c>
      <c r="W10" s="6">
        <f t="shared" si="21"/>
        <v>0.53946797554931147</v>
      </c>
      <c r="X10" s="7">
        <f t="shared" si="4"/>
        <v>6.0516000000001089</v>
      </c>
      <c r="Y10" s="7">
        <f t="shared" si="5"/>
        <v>5.4755999999999494</v>
      </c>
      <c r="Z10" s="7">
        <f t="shared" si="6"/>
        <v>6.0516000000001089</v>
      </c>
      <c r="AA10" s="7">
        <f t="shared" si="7"/>
        <v>3.6000000000019784E-3</v>
      </c>
      <c r="AB10" s="7">
        <f t="shared" si="8"/>
        <v>3.6000000000019784E-3</v>
      </c>
      <c r="AC10" s="7">
        <f t="shared" si="9"/>
        <v>1.299599999999969</v>
      </c>
      <c r="AD10" s="7">
        <f t="shared" si="10"/>
        <v>5.4755999999999494</v>
      </c>
      <c r="AE10" s="7">
        <f t="shared" si="11"/>
        <v>3.6000000000019784E-3</v>
      </c>
      <c r="AF10" s="7">
        <f t="shared" si="12"/>
        <v>1.299599999999969</v>
      </c>
      <c r="AG10" s="7">
        <f t="shared" si="13"/>
        <v>3.4596000000000506</v>
      </c>
      <c r="AH10" s="7">
        <f t="shared" si="22"/>
        <v>29.124000000000112</v>
      </c>
      <c r="AI10" s="7">
        <f>AH10/9</f>
        <v>3.2360000000000126</v>
      </c>
      <c r="AJ10" s="7">
        <f t="shared" si="23"/>
        <v>1.7988885457415122</v>
      </c>
      <c r="AK10" s="9">
        <f t="shared" si="14"/>
        <v>96.537777091483008</v>
      </c>
      <c r="AL10" s="9">
        <f t="shared" si="15"/>
        <v>89.342222908516959</v>
      </c>
      <c r="AM10" s="11">
        <v>1.1399999999999999</v>
      </c>
      <c r="AN10" s="28">
        <f t="shared" si="16"/>
        <v>92.939999999999984</v>
      </c>
      <c r="AO10" s="32">
        <f>Q10*1.14</f>
        <v>105.95159999999997</v>
      </c>
      <c r="AP10" s="20">
        <f t="shared" si="17"/>
        <v>125.5648257881014</v>
      </c>
      <c r="AQ10" s="31"/>
    </row>
    <row r="11" spans="5:48" x14ac:dyDescent="0.25">
      <c r="E11" s="1">
        <v>7</v>
      </c>
      <c r="F11" s="2">
        <v>312</v>
      </c>
      <c r="G11" s="2">
        <v>310.8</v>
      </c>
      <c r="H11" s="2">
        <v>315</v>
      </c>
      <c r="I11" s="2">
        <v>294</v>
      </c>
      <c r="J11" s="2">
        <v>298.8</v>
      </c>
      <c r="K11" s="2">
        <v>307.2</v>
      </c>
      <c r="L11" s="2">
        <v>310.8</v>
      </c>
      <c r="M11" s="2">
        <v>306</v>
      </c>
      <c r="N11" s="2">
        <v>310.8</v>
      </c>
      <c r="O11" s="2">
        <v>312.60000000000002</v>
      </c>
      <c r="P11" s="17">
        <f t="shared" si="0"/>
        <v>3078</v>
      </c>
      <c r="Q11" s="3">
        <f t="shared" si="18"/>
        <v>307.8</v>
      </c>
      <c r="R11" s="3">
        <f t="shared" si="1"/>
        <v>947802.96000000008</v>
      </c>
      <c r="S11" s="60">
        <f t="shared" si="19"/>
        <v>9474084</v>
      </c>
      <c r="T11" s="61">
        <f t="shared" si="2"/>
        <v>3945.6000000014901</v>
      </c>
      <c r="U11" s="6">
        <f t="shared" si="20"/>
        <v>62.814011175863385</v>
      </c>
      <c r="V11" s="6">
        <f t="shared" si="3"/>
        <v>0.81629644153168779</v>
      </c>
      <c r="W11" s="6">
        <f t="shared" si="21"/>
        <v>0.6663398804572962</v>
      </c>
      <c r="X11" s="7">
        <f t="shared" si="4"/>
        <v>17.639999999999905</v>
      </c>
      <c r="Y11" s="7">
        <f t="shared" si="5"/>
        <v>9</v>
      </c>
      <c r="Z11" s="7">
        <f t="shared" si="6"/>
        <v>51.839999999999833</v>
      </c>
      <c r="AA11" s="7">
        <f t="shared" si="7"/>
        <v>190.44000000000031</v>
      </c>
      <c r="AB11" s="7">
        <f t="shared" si="8"/>
        <v>81</v>
      </c>
      <c r="AC11" s="7">
        <f t="shared" si="9"/>
        <v>0.3600000000000273</v>
      </c>
      <c r="AD11" s="7">
        <f t="shared" si="10"/>
        <v>9</v>
      </c>
      <c r="AE11" s="7">
        <f t="shared" si="11"/>
        <v>3.2400000000000411</v>
      </c>
      <c r="AF11" s="7">
        <f t="shared" si="12"/>
        <v>9</v>
      </c>
      <c r="AG11" s="7">
        <f t="shared" si="13"/>
        <v>23.040000000000109</v>
      </c>
      <c r="AH11" s="7">
        <f t="shared" si="22"/>
        <v>394.56000000000029</v>
      </c>
      <c r="AI11" s="7">
        <f>AH11/9</f>
        <v>43.840000000000032</v>
      </c>
      <c r="AJ11" s="7">
        <f t="shared" si="23"/>
        <v>6.6211781428987422</v>
      </c>
      <c r="AK11" s="9">
        <f t="shared" si="14"/>
        <v>321.0423562857975</v>
      </c>
      <c r="AL11" s="9">
        <f t="shared" si="15"/>
        <v>294.55764371420253</v>
      </c>
      <c r="AM11" s="11">
        <v>1.1399999999999999</v>
      </c>
      <c r="AN11" s="28">
        <f t="shared" si="16"/>
        <v>307.8</v>
      </c>
      <c r="AO11" s="32">
        <f>Q11*1.14</f>
        <v>350.892</v>
      </c>
      <c r="AP11" s="20">
        <f t="shared" si="17"/>
        <v>415.84735719364778</v>
      </c>
      <c r="AQ11" s="31"/>
    </row>
    <row r="12" spans="5:48" x14ac:dyDescent="0.25">
      <c r="E12" s="1">
        <v>8</v>
      </c>
      <c r="F12" s="2">
        <v>30.97</v>
      </c>
      <c r="G12" s="2">
        <v>30.88</v>
      </c>
      <c r="H12" s="2">
        <v>30.97</v>
      </c>
      <c r="I12" s="2">
        <v>30.72</v>
      </c>
      <c r="J12" s="2">
        <v>30.88</v>
      </c>
      <c r="K12" s="2">
        <v>30.72</v>
      </c>
      <c r="L12" s="2">
        <v>30.7</v>
      </c>
      <c r="M12" s="2">
        <v>30.88</v>
      </c>
      <c r="N12" s="2">
        <v>30.95</v>
      </c>
      <c r="O12" s="2">
        <v>30.95</v>
      </c>
      <c r="P12" s="17">
        <f t="shared" si="0"/>
        <v>308.61999999999995</v>
      </c>
      <c r="Q12" s="3">
        <f t="shared" si="18"/>
        <v>30.861999999999995</v>
      </c>
      <c r="R12" s="3">
        <f t="shared" si="1"/>
        <v>9524.7367999999988</v>
      </c>
      <c r="S12" s="60">
        <f t="shared" si="19"/>
        <v>95246.304399999965</v>
      </c>
      <c r="T12" s="61">
        <f t="shared" si="2"/>
        <v>1.0636000000231434</v>
      </c>
      <c r="U12" s="6">
        <f t="shared" si="20"/>
        <v>1.0313098467595194</v>
      </c>
      <c r="V12" s="6">
        <f t="shared" si="3"/>
        <v>0.13366727324988914</v>
      </c>
      <c r="W12" s="6">
        <f t="shared" si="21"/>
        <v>1.786693993806053E-2</v>
      </c>
      <c r="X12" s="7">
        <f t="shared" si="4"/>
        <v>1.1664000000000884E-2</v>
      </c>
      <c r="Y12" s="7">
        <f t="shared" si="5"/>
        <v>3.2400000000015245E-4</v>
      </c>
      <c r="Z12" s="7">
        <f t="shared" si="6"/>
        <v>1.1664000000000884E-2</v>
      </c>
      <c r="AA12" s="7">
        <f t="shared" si="7"/>
        <v>2.0163999999998839E-2</v>
      </c>
      <c r="AB12" s="7">
        <f t="shared" si="8"/>
        <v>3.2400000000015245E-4</v>
      </c>
      <c r="AC12" s="7">
        <f t="shared" si="9"/>
        <v>2.0163999999998839E-2</v>
      </c>
      <c r="AD12" s="7">
        <f t="shared" si="10"/>
        <v>2.6243999999998536E-2</v>
      </c>
      <c r="AE12" s="7">
        <f t="shared" si="11"/>
        <v>3.2400000000015245E-4</v>
      </c>
      <c r="AF12" s="7">
        <f t="shared" si="12"/>
        <v>7.7440000000007954E-3</v>
      </c>
      <c r="AG12" s="7">
        <f t="shared" si="13"/>
        <v>7.7440000000007954E-3</v>
      </c>
      <c r="AH12" s="7">
        <f t="shared" si="22"/>
        <v>0.10636000000000002</v>
      </c>
      <c r="AI12" s="26">
        <f>AH12/9</f>
        <v>1.1817777777777781E-2</v>
      </c>
      <c r="AJ12" s="26">
        <f t="shared" si="23"/>
        <v>0.10870960296946071</v>
      </c>
      <c r="AK12" s="9">
        <f t="shared" si="14"/>
        <v>31.079419205938915</v>
      </c>
      <c r="AL12" s="9">
        <f t="shared" si="15"/>
        <v>30.644580794061074</v>
      </c>
      <c r="AM12" s="11">
        <v>1.1499999999999999</v>
      </c>
      <c r="AN12" s="28">
        <f t="shared" si="16"/>
        <v>30.861999999999995</v>
      </c>
      <c r="AO12" s="32">
        <f>Q12*1.14</f>
        <v>35.182679999999991</v>
      </c>
      <c r="AP12" s="20">
        <f t="shared" si="17"/>
        <v>41.695520265465738</v>
      </c>
      <c r="AQ12" s="62"/>
    </row>
    <row r="13" spans="5:48" x14ac:dyDescent="0.25">
      <c r="F13" s="19"/>
      <c r="G13" s="5"/>
      <c r="H13" s="5"/>
      <c r="I13" s="5"/>
      <c r="J13" s="5"/>
      <c r="K13" s="5"/>
      <c r="L13" s="5"/>
      <c r="M13" s="5"/>
      <c r="N13" s="5"/>
      <c r="O13" s="5"/>
      <c r="P13" s="18"/>
      <c r="Q13" s="18"/>
      <c r="S13" s="29"/>
      <c r="AA13" s="5"/>
      <c r="AK13" s="5"/>
      <c r="AL13" s="21"/>
      <c r="AM13" s="21"/>
      <c r="AO13" s="65">
        <f>SUM(AO5:AO12)</f>
        <v>2292.9683999999993</v>
      </c>
      <c r="AP13" s="69">
        <f t="shared" si="17"/>
        <v>2717.4311448210469</v>
      </c>
      <c r="AQ13" s="63"/>
      <c r="AR13" s="34"/>
      <c r="AS13" s="25"/>
      <c r="AT13" s="64"/>
    </row>
    <row r="14" spans="5:48" x14ac:dyDescent="0.25"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2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21"/>
      <c r="AL14" s="21"/>
      <c r="AM14" s="27"/>
      <c r="AR14" s="24"/>
    </row>
    <row r="15" spans="5:48" x14ac:dyDescent="0.25">
      <c r="F15" s="1" t="s">
        <v>4</v>
      </c>
      <c r="G15" s="1"/>
      <c r="H15" s="1"/>
      <c r="I15" s="1"/>
      <c r="J15" s="1"/>
      <c r="K15" s="1"/>
      <c r="L15" s="1"/>
      <c r="M15" s="1"/>
      <c r="N15" s="1"/>
      <c r="O15" s="1"/>
      <c r="P15" s="34"/>
      <c r="Q15" s="21"/>
      <c r="S15" s="18"/>
      <c r="T15" s="18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21"/>
      <c r="AL15" s="5"/>
    </row>
    <row r="16" spans="5:48" x14ac:dyDescent="0.25">
      <c r="F16" s="2">
        <f>F5*F5</f>
        <v>2016.0099999999998</v>
      </c>
      <c r="G16" s="2">
        <f t="shared" ref="G16:O16" si="25">G5*G5</f>
        <v>2007.0399999999997</v>
      </c>
      <c r="H16" s="2">
        <f t="shared" si="25"/>
        <v>2016.0099999999998</v>
      </c>
      <c r="I16" s="2">
        <f t="shared" si="25"/>
        <v>2005.2484000000002</v>
      </c>
      <c r="J16" s="2">
        <f t="shared" si="25"/>
        <v>2007.0399999999997</v>
      </c>
      <c r="K16" s="2">
        <f t="shared" si="25"/>
        <v>1927.2099999999998</v>
      </c>
      <c r="L16" s="2">
        <f t="shared" si="25"/>
        <v>1925.4544000000003</v>
      </c>
      <c r="M16" s="2">
        <f t="shared" si="25"/>
        <v>2002.5625</v>
      </c>
      <c r="N16" s="2">
        <f t="shared" si="25"/>
        <v>2013.3168999999998</v>
      </c>
      <c r="O16" s="2">
        <f t="shared" si="25"/>
        <v>2016.0099999999998</v>
      </c>
      <c r="Q16" s="21"/>
      <c r="R16" s="35"/>
      <c r="S16" s="35"/>
      <c r="T16" s="35"/>
      <c r="U16" s="3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21"/>
      <c r="AL16" s="5"/>
    </row>
    <row r="17" spans="6:38" x14ac:dyDescent="0.25">
      <c r="F17" s="2">
        <f t="shared" ref="F17:O17" si="26">F6*F6</f>
        <v>4515.84</v>
      </c>
      <c r="G17" s="2">
        <f t="shared" si="26"/>
        <v>4928.04</v>
      </c>
      <c r="H17" s="2">
        <f t="shared" si="26"/>
        <v>5184</v>
      </c>
      <c r="I17" s="2">
        <f t="shared" si="26"/>
        <v>5535.3600000000006</v>
      </c>
      <c r="J17" s="2">
        <f t="shared" si="26"/>
        <v>5012.6399999999994</v>
      </c>
      <c r="K17" s="2">
        <f t="shared" si="26"/>
        <v>5535.3600000000006</v>
      </c>
      <c r="L17" s="2">
        <f t="shared" si="26"/>
        <v>4761</v>
      </c>
      <c r="M17" s="2">
        <f t="shared" si="26"/>
        <v>4928.04</v>
      </c>
      <c r="N17" s="2">
        <f t="shared" si="26"/>
        <v>5358.2400000000007</v>
      </c>
      <c r="O17" s="2">
        <f t="shared" si="26"/>
        <v>5625</v>
      </c>
      <c r="Q17" s="21"/>
      <c r="R17" s="35"/>
      <c r="S17" s="35"/>
      <c r="T17" s="35"/>
      <c r="U17" s="56"/>
      <c r="Y17" s="35"/>
      <c r="Z17" s="35"/>
      <c r="AA17" s="57"/>
      <c r="AB17" s="57"/>
      <c r="AC17" s="57"/>
      <c r="AD17" s="5"/>
      <c r="AE17" s="5"/>
      <c r="AF17" s="5"/>
      <c r="AG17" s="5"/>
      <c r="AH17" s="5"/>
      <c r="AI17" s="5"/>
      <c r="AJ17" s="5"/>
      <c r="AK17" s="21"/>
      <c r="AL17" s="5"/>
    </row>
    <row r="18" spans="6:38" x14ac:dyDescent="0.25">
      <c r="F18" s="3">
        <f t="shared" ref="F18:O18" si="27">F7*F7</f>
        <v>1440000</v>
      </c>
      <c r="G18" s="3">
        <f t="shared" si="27"/>
        <v>1440000</v>
      </c>
      <c r="H18" s="3">
        <f t="shared" si="27"/>
        <v>1440000</v>
      </c>
      <c r="I18" s="3">
        <f t="shared" si="27"/>
        <v>1440000</v>
      </c>
      <c r="J18" s="3">
        <f t="shared" si="27"/>
        <v>1440000</v>
      </c>
      <c r="K18" s="3">
        <f t="shared" si="27"/>
        <v>1440000</v>
      </c>
      <c r="L18" s="3">
        <f t="shared" si="27"/>
        <v>1440000</v>
      </c>
      <c r="M18" s="3">
        <f t="shared" si="27"/>
        <v>1440000</v>
      </c>
      <c r="N18" s="3">
        <f t="shared" si="27"/>
        <v>1440000</v>
      </c>
      <c r="O18" s="3">
        <f t="shared" si="27"/>
        <v>1440000</v>
      </c>
      <c r="P18" s="18"/>
      <c r="Q18" s="21"/>
      <c r="R18" s="35"/>
      <c r="S18" s="35"/>
      <c r="T18" s="35"/>
      <c r="U18" s="35"/>
      <c r="Y18" s="35"/>
      <c r="Z18" s="35"/>
      <c r="AA18" s="56"/>
      <c r="AB18" s="56"/>
      <c r="AC18" s="70"/>
      <c r="AD18" s="5"/>
      <c r="AE18" s="5"/>
      <c r="AF18" s="5"/>
      <c r="AG18" s="5"/>
      <c r="AH18" s="5"/>
      <c r="AI18" s="5"/>
      <c r="AJ18" s="5"/>
      <c r="AK18" s="21"/>
      <c r="AL18" s="5"/>
    </row>
    <row r="19" spans="6:38" x14ac:dyDescent="0.25">
      <c r="F19" s="2">
        <f t="shared" ref="F19:O19" si="28">F8*F8</f>
        <v>5184</v>
      </c>
      <c r="G19" s="2">
        <f t="shared" si="28"/>
        <v>5012.6399999999994</v>
      </c>
      <c r="H19" s="2">
        <f t="shared" si="28"/>
        <v>5270.7599999999993</v>
      </c>
      <c r="I19" s="2">
        <f t="shared" si="28"/>
        <v>5184</v>
      </c>
      <c r="J19" s="2">
        <f t="shared" si="28"/>
        <v>4928.04</v>
      </c>
      <c r="K19" s="2">
        <f t="shared" si="28"/>
        <v>4761</v>
      </c>
      <c r="L19" s="2">
        <f t="shared" si="28"/>
        <v>5358.2400000000007</v>
      </c>
      <c r="M19" s="2">
        <f t="shared" si="28"/>
        <v>5184</v>
      </c>
      <c r="N19" s="2">
        <f t="shared" si="28"/>
        <v>5012.6399999999994</v>
      </c>
      <c r="O19" s="2">
        <f t="shared" si="28"/>
        <v>5012.6399999999994</v>
      </c>
      <c r="Q19" s="21"/>
      <c r="R19" s="35"/>
      <c r="S19" s="56"/>
      <c r="T19" s="56"/>
      <c r="U19" s="35"/>
      <c r="Y19" s="35"/>
      <c r="Z19" s="35"/>
      <c r="AA19" s="56"/>
      <c r="AB19" s="56"/>
      <c r="AC19" s="71"/>
      <c r="AD19" s="5"/>
      <c r="AE19" s="5"/>
      <c r="AF19" s="5"/>
      <c r="AG19" s="5"/>
      <c r="AH19" s="5"/>
      <c r="AI19" s="5"/>
      <c r="AJ19" s="5"/>
      <c r="AK19" s="21"/>
      <c r="AL19" s="5"/>
    </row>
    <row r="20" spans="6:38" x14ac:dyDescent="0.25">
      <c r="F20" s="2">
        <f t="shared" ref="F20:O20" si="29">F9*F9</f>
        <v>37326.239999999998</v>
      </c>
      <c r="G20" s="2">
        <f t="shared" si="29"/>
        <v>38025</v>
      </c>
      <c r="H20" s="2">
        <f t="shared" si="29"/>
        <v>34596</v>
      </c>
      <c r="I20" s="2">
        <f t="shared" si="29"/>
        <v>36864</v>
      </c>
      <c r="J20" s="2">
        <f t="shared" si="29"/>
        <v>36404.640000000007</v>
      </c>
      <c r="K20" s="2">
        <f t="shared" si="29"/>
        <v>34596</v>
      </c>
      <c r="L20" s="2">
        <f t="shared" si="29"/>
        <v>37326.239999999998</v>
      </c>
      <c r="M20" s="2">
        <f t="shared" si="29"/>
        <v>36404.640000000007</v>
      </c>
      <c r="N20" s="2">
        <f t="shared" si="29"/>
        <v>37326.239999999998</v>
      </c>
      <c r="O20" s="2">
        <f t="shared" si="29"/>
        <v>38025</v>
      </c>
      <c r="Q20" s="21"/>
      <c r="R20" s="35"/>
      <c r="S20" s="35"/>
      <c r="T20" s="35"/>
      <c r="U20" s="35"/>
      <c r="Y20" s="35"/>
      <c r="Z20" s="35"/>
      <c r="AA20" s="56"/>
      <c r="AB20" s="57"/>
      <c r="AC20" s="70"/>
      <c r="AD20" s="5"/>
      <c r="AE20" s="5"/>
      <c r="AF20" s="5"/>
      <c r="AG20" s="5"/>
      <c r="AH20" s="5"/>
      <c r="AI20" s="5"/>
      <c r="AJ20" s="5"/>
      <c r="AK20" s="21"/>
      <c r="AL20" s="5"/>
    </row>
    <row r="21" spans="6:38" x14ac:dyDescent="0.25">
      <c r="F21" s="2">
        <f t="shared" ref="F21:O21" si="30">F10*F10</f>
        <v>9101.1600000000017</v>
      </c>
      <c r="G21" s="2">
        <f t="shared" si="30"/>
        <v>8208.3599999999988</v>
      </c>
      <c r="H21" s="2">
        <f t="shared" si="30"/>
        <v>9101.1600000000017</v>
      </c>
      <c r="I21" s="2">
        <f t="shared" si="30"/>
        <v>8649</v>
      </c>
      <c r="J21" s="2">
        <f t="shared" si="30"/>
        <v>8649</v>
      </c>
      <c r="K21" s="2">
        <f t="shared" si="30"/>
        <v>8427.24</v>
      </c>
      <c r="L21" s="2">
        <f t="shared" si="30"/>
        <v>8208.3599999999988</v>
      </c>
      <c r="M21" s="2">
        <f t="shared" si="30"/>
        <v>8649</v>
      </c>
      <c r="N21" s="2">
        <f t="shared" si="30"/>
        <v>8427.24</v>
      </c>
      <c r="O21" s="2">
        <f t="shared" si="30"/>
        <v>8987.0399999999991</v>
      </c>
      <c r="Q21" s="21"/>
      <c r="R21" s="35"/>
      <c r="S21" s="35"/>
      <c r="T21" s="35"/>
      <c r="U21" s="57"/>
      <c r="Y21" s="56"/>
      <c r="Z21" s="35"/>
      <c r="AA21" s="56"/>
      <c r="AB21" s="56"/>
      <c r="AC21" s="72"/>
      <c r="AD21" s="5"/>
      <c r="AE21" s="5"/>
      <c r="AF21" s="5"/>
      <c r="AG21" s="5"/>
      <c r="AH21" s="5"/>
      <c r="AI21" s="5"/>
      <c r="AJ21" s="5"/>
      <c r="AK21" s="21"/>
      <c r="AL21" s="5"/>
    </row>
    <row r="22" spans="6:38" x14ac:dyDescent="0.25">
      <c r="F22" s="2">
        <f t="shared" ref="F22:O22" si="31">F11*F11</f>
        <v>97344</v>
      </c>
      <c r="G22" s="2">
        <f t="shared" si="31"/>
        <v>96596.640000000014</v>
      </c>
      <c r="H22" s="2">
        <f t="shared" si="31"/>
        <v>99225</v>
      </c>
      <c r="I22" s="2">
        <f t="shared" si="31"/>
        <v>86436</v>
      </c>
      <c r="J22" s="2">
        <f t="shared" si="31"/>
        <v>89281.44</v>
      </c>
      <c r="K22" s="2">
        <f t="shared" si="31"/>
        <v>94371.839999999997</v>
      </c>
      <c r="L22" s="2">
        <f t="shared" si="31"/>
        <v>96596.640000000014</v>
      </c>
      <c r="M22" s="2">
        <f t="shared" si="31"/>
        <v>93636</v>
      </c>
      <c r="N22" s="2">
        <f t="shared" si="31"/>
        <v>96596.640000000014</v>
      </c>
      <c r="O22" s="2">
        <f t="shared" si="31"/>
        <v>97718.760000000009</v>
      </c>
      <c r="Q22" s="25"/>
      <c r="R22" s="35"/>
      <c r="S22" s="35"/>
      <c r="T22" s="56"/>
      <c r="U22" s="35"/>
      <c r="Y22" s="56"/>
      <c r="Z22" s="35"/>
      <c r="AA22" s="56"/>
      <c r="AB22" s="56"/>
      <c r="AC22" s="70"/>
      <c r="AD22" s="5"/>
      <c r="AE22" s="5"/>
      <c r="AF22" s="5"/>
      <c r="AG22" s="5"/>
      <c r="AH22" s="5"/>
      <c r="AI22" s="5"/>
      <c r="AJ22" s="5"/>
      <c r="AK22" s="21"/>
      <c r="AL22" s="5"/>
    </row>
    <row r="23" spans="6:38" x14ac:dyDescent="0.25">
      <c r="F23" s="2">
        <f t="shared" ref="F23:O23" si="32">F12*F12</f>
        <v>959.14089999999987</v>
      </c>
      <c r="G23" s="2">
        <f t="shared" si="32"/>
        <v>953.57439999999997</v>
      </c>
      <c r="H23" s="2">
        <f t="shared" si="32"/>
        <v>959.14089999999987</v>
      </c>
      <c r="I23" s="2">
        <f t="shared" si="32"/>
        <v>943.71839999999997</v>
      </c>
      <c r="J23" s="2">
        <f t="shared" si="32"/>
        <v>953.57439999999997</v>
      </c>
      <c r="K23" s="2">
        <f t="shared" si="32"/>
        <v>943.71839999999997</v>
      </c>
      <c r="L23" s="2">
        <f t="shared" si="32"/>
        <v>942.49</v>
      </c>
      <c r="M23" s="2">
        <f t="shared" si="32"/>
        <v>953.57439999999997</v>
      </c>
      <c r="N23" s="2">
        <f t="shared" si="32"/>
        <v>957.90249999999992</v>
      </c>
      <c r="O23" s="2">
        <f t="shared" si="32"/>
        <v>957.90249999999992</v>
      </c>
      <c r="R23" s="35"/>
      <c r="S23" s="35"/>
      <c r="T23" s="35"/>
      <c r="U23" s="35"/>
      <c r="Y23" s="35"/>
      <c r="Z23" s="35"/>
      <c r="AA23" s="56"/>
      <c r="AB23" s="56"/>
      <c r="AC23" s="70"/>
    </row>
    <row r="24" spans="6:38" x14ac:dyDescent="0.25">
      <c r="R24" s="35"/>
      <c r="S24" s="35"/>
      <c r="T24" s="35"/>
      <c r="U24" s="35"/>
      <c r="Y24" s="35"/>
      <c r="Z24" s="35"/>
      <c r="AA24" s="56"/>
      <c r="AB24" s="56"/>
      <c r="AC24" s="70"/>
    </row>
    <row r="25" spans="6:38" x14ac:dyDescent="0.25">
      <c r="S25" s="18"/>
      <c r="Y25" s="35"/>
      <c r="Z25" s="35"/>
      <c r="AA25" s="56"/>
      <c r="AB25" s="56"/>
      <c r="AC25" s="70"/>
    </row>
    <row r="26" spans="6:38" x14ac:dyDescent="0.25">
      <c r="Y26" s="35"/>
      <c r="Z26" s="35"/>
      <c r="AA26" s="56"/>
      <c r="AB26" s="56"/>
      <c r="AC26" s="56"/>
    </row>
    <row r="27" spans="6:38" x14ac:dyDescent="0.25">
      <c r="Y27" s="35"/>
      <c r="Z27" s="35"/>
      <c r="AA27" s="35"/>
      <c r="AB27" s="73"/>
      <c r="AC27" s="70"/>
    </row>
    <row r="28" spans="6:38" x14ac:dyDescent="0.25">
      <c r="Y28" s="35"/>
      <c r="Z28" s="35"/>
      <c r="AA28" s="70"/>
      <c r="AB28" s="35"/>
      <c r="AC28" s="35"/>
    </row>
    <row r="29" spans="6:38" x14ac:dyDescent="0.25">
      <c r="Y29" s="56"/>
      <c r="Z29" s="35"/>
      <c r="AA29" s="70"/>
      <c r="AB29" s="35"/>
      <c r="AC29" s="35"/>
    </row>
    <row r="30" spans="6:38" x14ac:dyDescent="0.25">
      <c r="Y30" s="35"/>
      <c r="Z30" s="35"/>
      <c r="AA30" s="70"/>
      <c r="AB30" s="35"/>
      <c r="AC30" s="35"/>
    </row>
    <row r="31" spans="6:38" x14ac:dyDescent="0.25">
      <c r="Y31" s="35"/>
      <c r="Z31" s="35"/>
      <c r="AA31" s="35"/>
      <c r="AB31" s="35"/>
      <c r="AC31" s="35"/>
    </row>
  </sheetData>
  <mergeCells count="5">
    <mergeCell ref="T3:V3"/>
    <mergeCell ref="W3:Z3"/>
    <mergeCell ref="AA3:AM3"/>
    <mergeCell ref="AR3:AS3"/>
    <mergeCell ref="AT3:AV3"/>
  </mergeCells>
  <phoneticPr fontId="1" type="noConversion"/>
  <pageMargins left="0.7" right="0.7" top="0.75" bottom="0.75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P13"/>
  <sheetViews>
    <sheetView tabSelected="1" topLeftCell="C1" workbookViewId="0">
      <selection activeCell="E23" sqref="E23"/>
    </sheetView>
  </sheetViews>
  <sheetFormatPr defaultRowHeight="15" x14ac:dyDescent="0.25"/>
  <cols>
    <col min="5" max="5" width="55.7109375" customWidth="1"/>
    <col min="9" max="9" width="15" customWidth="1"/>
  </cols>
  <sheetData>
    <row r="4" spans="4:16" x14ac:dyDescent="0.25">
      <c r="D4" s="1"/>
      <c r="E4" s="22"/>
      <c r="F4" s="22" t="s">
        <v>30</v>
      </c>
      <c r="G4" s="1" t="s">
        <v>1</v>
      </c>
      <c r="H4" s="1" t="s">
        <v>31</v>
      </c>
      <c r="I4" s="1" t="s">
        <v>32</v>
      </c>
      <c r="J4" s="6" t="s">
        <v>7</v>
      </c>
      <c r="K4" s="4" t="s">
        <v>11</v>
      </c>
      <c r="L4" s="8" t="s">
        <v>24</v>
      </c>
      <c r="M4" s="8" t="s">
        <v>25</v>
      </c>
      <c r="N4" s="44" t="s">
        <v>33</v>
      </c>
      <c r="O4" s="12" t="s">
        <v>34</v>
      </c>
      <c r="P4" s="13" t="s">
        <v>35</v>
      </c>
    </row>
    <row r="5" spans="4:16" ht="15.75" x14ac:dyDescent="0.25">
      <c r="D5" s="45">
        <v>1</v>
      </c>
      <c r="E5" s="16" t="s">
        <v>37</v>
      </c>
      <c r="F5" s="46">
        <v>446.47999999999996</v>
      </c>
      <c r="G5" s="47">
        <v>44.647999999999996</v>
      </c>
      <c r="H5" s="48">
        <v>19935.902199999997</v>
      </c>
      <c r="I5" s="48">
        <v>199344.39039999997</v>
      </c>
      <c r="J5" s="49">
        <v>0.11743776663599231</v>
      </c>
      <c r="K5" s="50">
        <v>0.3825127448857088</v>
      </c>
      <c r="L5" s="51">
        <v>45.413025489771414</v>
      </c>
      <c r="M5" s="51">
        <v>43.882974510228578</v>
      </c>
      <c r="N5" s="52">
        <v>44.647999999999996</v>
      </c>
      <c r="O5" s="53">
        <v>50.89871999999999</v>
      </c>
      <c r="P5" s="54">
        <v>60.320834320929116</v>
      </c>
    </row>
    <row r="6" spans="4:16" ht="15.75" x14ac:dyDescent="0.25">
      <c r="D6" s="45">
        <v>2</v>
      </c>
      <c r="E6" s="16" t="s">
        <v>38</v>
      </c>
      <c r="F6" s="46">
        <v>716.40000000000009</v>
      </c>
      <c r="G6" s="47">
        <v>71.640000000000015</v>
      </c>
      <c r="H6" s="48">
        <v>51383.520000000004</v>
      </c>
      <c r="I6" s="48">
        <v>513228.96000000014</v>
      </c>
      <c r="J6" s="49">
        <v>1.8899634969934114</v>
      </c>
      <c r="K6" s="50">
        <v>2.4621941434419838</v>
      </c>
      <c r="L6" s="51">
        <v>76.564388286883982</v>
      </c>
      <c r="M6" s="51">
        <v>66.715611713116047</v>
      </c>
      <c r="N6" s="52">
        <v>71.640000000000015</v>
      </c>
      <c r="O6" s="53">
        <v>81.669600000000017</v>
      </c>
      <c r="P6" s="54">
        <v>96.787864422849026</v>
      </c>
    </row>
    <row r="7" spans="4:16" ht="15.75" x14ac:dyDescent="0.25">
      <c r="D7" s="45">
        <v>3</v>
      </c>
      <c r="E7" s="16" t="s">
        <v>28</v>
      </c>
      <c r="F7" s="46">
        <v>12000</v>
      </c>
      <c r="G7" s="47">
        <v>1200</v>
      </c>
      <c r="H7" s="47">
        <v>14400000</v>
      </c>
      <c r="I7" s="47">
        <v>144000000</v>
      </c>
      <c r="J7" s="49">
        <v>0</v>
      </c>
      <c r="K7" s="50">
        <v>0</v>
      </c>
      <c r="L7" s="55">
        <v>1200</v>
      </c>
      <c r="M7" s="55">
        <v>1200</v>
      </c>
      <c r="N7" s="52">
        <v>1200</v>
      </c>
      <c r="O7" s="53">
        <v>1367.9999999999998</v>
      </c>
      <c r="P7" s="54">
        <v>1621.237260014221</v>
      </c>
    </row>
    <row r="8" spans="4:16" ht="15.75" x14ac:dyDescent="0.25">
      <c r="D8" s="45">
        <v>4</v>
      </c>
      <c r="E8" s="16" t="s">
        <v>39</v>
      </c>
      <c r="F8" s="46">
        <v>713.39999999999986</v>
      </c>
      <c r="G8" s="47">
        <v>71.339999999999989</v>
      </c>
      <c r="H8" s="48">
        <v>50907.96</v>
      </c>
      <c r="I8" s="48">
        <v>508939.55999999982</v>
      </c>
      <c r="J8" s="49">
        <v>0.44025659942851747</v>
      </c>
      <c r="K8" s="50">
        <v>1.1833849753989611</v>
      </c>
      <c r="L8" s="51">
        <v>73.706769950797906</v>
      </c>
      <c r="M8" s="51">
        <v>68.973230049202073</v>
      </c>
      <c r="N8" s="52">
        <v>71.339999999999989</v>
      </c>
      <c r="O8" s="53">
        <v>81.327599999999975</v>
      </c>
      <c r="P8" s="54">
        <v>96.382555107845434</v>
      </c>
    </row>
    <row r="9" spans="4:16" ht="15.75" x14ac:dyDescent="0.25">
      <c r="D9" s="45">
        <v>5</v>
      </c>
      <c r="E9" s="16" t="s">
        <v>40</v>
      </c>
      <c r="F9" s="46">
        <v>1915.2</v>
      </c>
      <c r="G9" s="47">
        <v>191.52</v>
      </c>
      <c r="H9" s="48">
        <v>366894</v>
      </c>
      <c r="I9" s="48">
        <v>3667991.04</v>
      </c>
      <c r="J9" s="49">
        <v>0.41394212347910753</v>
      </c>
      <c r="K9" s="50">
        <v>3.0805194367184221</v>
      </c>
      <c r="L9" s="51">
        <v>197.68103887343685</v>
      </c>
      <c r="M9" s="51">
        <v>185.35896112656317</v>
      </c>
      <c r="N9" s="52">
        <v>191.52</v>
      </c>
      <c r="O9" s="53">
        <v>218.33279999999999</v>
      </c>
      <c r="P9" s="54">
        <v>258.74946669826971</v>
      </c>
    </row>
    <row r="10" spans="4:16" ht="15.75" x14ac:dyDescent="0.25">
      <c r="D10" s="45">
        <v>6</v>
      </c>
      <c r="E10" s="16" t="s">
        <v>41</v>
      </c>
      <c r="F10" s="46">
        <v>929.39999999999986</v>
      </c>
      <c r="G10" s="47">
        <v>92.939999999999984</v>
      </c>
      <c r="H10" s="48">
        <v>86407.56</v>
      </c>
      <c r="I10" s="48">
        <v>863784.35999999975</v>
      </c>
      <c r="J10" s="49">
        <v>0.53946797554931147</v>
      </c>
      <c r="K10" s="50">
        <v>1.7065755183993503</v>
      </c>
      <c r="L10" s="51">
        <v>96.353151036798678</v>
      </c>
      <c r="M10" s="51">
        <v>89.526848963201289</v>
      </c>
      <c r="N10" s="52">
        <v>92.939999999999984</v>
      </c>
      <c r="O10" s="53">
        <v>105.95159999999997</v>
      </c>
      <c r="P10" s="54">
        <v>125.5648257881014</v>
      </c>
    </row>
    <row r="11" spans="4:16" ht="15.75" x14ac:dyDescent="0.25">
      <c r="D11" s="45">
        <v>7</v>
      </c>
      <c r="E11" s="16" t="s">
        <v>42</v>
      </c>
      <c r="F11" s="46">
        <v>3078</v>
      </c>
      <c r="G11" s="47">
        <v>307.8</v>
      </c>
      <c r="H11" s="48">
        <v>947802.96000000008</v>
      </c>
      <c r="I11" s="48">
        <v>9474084</v>
      </c>
      <c r="J11" s="49">
        <v>0.6663398804572962</v>
      </c>
      <c r="K11" s="50">
        <v>6.2814011175851547</v>
      </c>
      <c r="L11" s="51">
        <v>320.36280223517031</v>
      </c>
      <c r="M11" s="51">
        <v>295.23719776482972</v>
      </c>
      <c r="N11" s="52">
        <v>307.8</v>
      </c>
      <c r="O11" s="53">
        <v>350.892</v>
      </c>
      <c r="P11" s="54">
        <v>415.84735719364778</v>
      </c>
    </row>
    <row r="12" spans="4:16" ht="15.75" x14ac:dyDescent="0.25">
      <c r="D12" s="45">
        <v>8</v>
      </c>
      <c r="E12" s="16" t="s">
        <v>43</v>
      </c>
      <c r="F12" s="46">
        <v>308.61999999999995</v>
      </c>
      <c r="G12" s="47">
        <v>30.861999999999995</v>
      </c>
      <c r="H12" s="48">
        <v>9524.7367999999988</v>
      </c>
      <c r="I12" s="48">
        <v>95246.304399999965</v>
      </c>
      <c r="J12" s="49">
        <v>1.786693993806053E-2</v>
      </c>
      <c r="K12" s="50">
        <v>0.10313098467482992</v>
      </c>
      <c r="L12" s="51">
        <v>31.068261969349656</v>
      </c>
      <c r="M12" s="51">
        <v>30.655738030650333</v>
      </c>
      <c r="N12" s="52">
        <v>30.861999999999995</v>
      </c>
      <c r="O12" s="53">
        <v>35.182679999999991</v>
      </c>
      <c r="P12" s="54">
        <v>41.695520265465738</v>
      </c>
    </row>
    <row r="13" spans="4:16" x14ac:dyDescent="0.25">
      <c r="D13" s="45" t="s">
        <v>36</v>
      </c>
      <c r="E13" s="45"/>
      <c r="F13" s="47">
        <f>SUM(F5:F12)</f>
        <v>20107.5</v>
      </c>
      <c r="G13" s="45"/>
      <c r="H13" s="45"/>
      <c r="I13" s="45"/>
      <c r="J13" s="45"/>
      <c r="K13" s="45"/>
      <c r="L13" s="45"/>
      <c r="M13" s="45"/>
      <c r="N13" s="52">
        <v>2010.75</v>
      </c>
      <c r="O13" s="47">
        <f>SUM(O5:O12)</f>
        <v>2292.2549999999997</v>
      </c>
      <c r="P13" s="47">
        <f>SUM(P5:P12)</f>
        <v>2716.5856838113291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topLeftCell="A4" workbookViewId="0">
      <selection activeCell="D17" sqref="D17"/>
    </sheetView>
  </sheetViews>
  <sheetFormatPr defaultRowHeight="15" x14ac:dyDescent="0.25"/>
  <cols>
    <col min="1" max="1" width="7" style="27" customWidth="1"/>
    <col min="2" max="2" width="24.5703125" style="27" customWidth="1"/>
    <col min="3" max="3" width="16.140625" style="27" customWidth="1"/>
    <col min="4" max="4" width="10" style="27" customWidth="1"/>
    <col min="5" max="5" width="9.140625" style="27"/>
    <col min="6" max="6" width="15.42578125" style="27" customWidth="1"/>
    <col min="7" max="7" width="16.85546875" style="27" customWidth="1"/>
    <col min="8" max="8" width="9.140625" style="27"/>
    <col min="9" max="9" width="10.140625" style="27" bestFit="1" customWidth="1"/>
    <col min="10" max="16384" width="9.140625" style="27"/>
  </cols>
  <sheetData>
    <row r="1" spans="1:15" ht="15.75" x14ac:dyDescent="0.25">
      <c r="A1" s="36"/>
      <c r="B1" s="36"/>
      <c r="C1" s="36"/>
      <c r="D1" s="36"/>
      <c r="E1" s="36"/>
      <c r="F1" s="36"/>
      <c r="G1" s="36"/>
      <c r="H1" s="36"/>
    </row>
    <row r="2" spans="1:15" ht="35.25" customHeight="1" x14ac:dyDescent="0.25">
      <c r="A2" s="37"/>
      <c r="B2" s="38"/>
      <c r="C2" s="37"/>
      <c r="D2" s="37"/>
      <c r="E2" s="37"/>
      <c r="F2" s="37"/>
      <c r="G2" s="37"/>
      <c r="H2" s="37"/>
    </row>
    <row r="3" spans="1:15" ht="24.75" customHeight="1" x14ac:dyDescent="0.25">
      <c r="A3" s="37"/>
      <c r="B3" s="38"/>
      <c r="C3" s="37"/>
      <c r="D3" s="37"/>
      <c r="E3" s="37"/>
      <c r="F3" s="37"/>
      <c r="G3" s="37"/>
      <c r="H3" s="37"/>
    </row>
    <row r="4" spans="1:15" ht="30.75" customHeight="1" x14ac:dyDescent="0.25">
      <c r="A4" s="37"/>
      <c r="B4" s="39"/>
      <c r="C4" s="37"/>
      <c r="D4" s="37"/>
      <c r="E4" s="37"/>
      <c r="F4" s="37"/>
      <c r="G4" s="37"/>
      <c r="H4" s="37"/>
    </row>
    <row r="5" spans="1:15" ht="40.5" customHeight="1" x14ac:dyDescent="0.25">
      <c r="A5" s="37"/>
      <c r="B5" s="39"/>
      <c r="C5" s="37"/>
      <c r="D5" s="37"/>
      <c r="E5" s="37"/>
      <c r="F5" s="37"/>
      <c r="G5" s="37"/>
      <c r="H5" s="37"/>
    </row>
    <row r="6" spans="1:15" ht="21" customHeight="1" x14ac:dyDescent="0.25">
      <c r="A6" s="37"/>
      <c r="B6" s="39"/>
      <c r="C6" s="37"/>
      <c r="D6" s="37"/>
      <c r="E6" s="37"/>
      <c r="F6" s="37"/>
      <c r="G6" s="37"/>
      <c r="H6" s="37"/>
    </row>
    <row r="7" spans="1:15" ht="20.25" customHeight="1" x14ac:dyDescent="0.25">
      <c r="A7" s="37"/>
      <c r="B7" s="39"/>
      <c r="C7" s="37"/>
      <c r="D7" s="37"/>
      <c r="E7" s="37"/>
      <c r="F7" s="37"/>
      <c r="G7" s="37"/>
      <c r="H7" s="37"/>
    </row>
    <row r="8" spans="1:15" ht="31.5" customHeight="1" x14ac:dyDescent="0.25">
      <c r="A8" s="37"/>
      <c r="B8" s="39"/>
      <c r="C8" s="37"/>
      <c r="D8" s="37"/>
      <c r="E8" s="37"/>
      <c r="F8" s="37"/>
      <c r="G8" s="37"/>
      <c r="H8" s="37"/>
    </row>
    <row r="9" spans="1:15" ht="30.75" customHeight="1" x14ac:dyDescent="0.25">
      <c r="A9" s="37"/>
      <c r="B9" s="39"/>
      <c r="C9" s="37"/>
      <c r="D9" s="37"/>
      <c r="E9" s="37"/>
      <c r="F9" s="37"/>
      <c r="G9" s="37"/>
      <c r="H9" s="37"/>
    </row>
    <row r="10" spans="1:15" ht="21" customHeight="1" x14ac:dyDescent="0.25">
      <c r="A10" s="37"/>
      <c r="B10" s="39"/>
      <c r="C10" s="37"/>
      <c r="D10" s="37"/>
      <c r="E10" s="37"/>
      <c r="F10" s="37"/>
      <c r="G10" s="37"/>
      <c r="H10" s="37"/>
    </row>
    <row r="11" spans="1:15" ht="32.25" customHeight="1" x14ac:dyDescent="0.25">
      <c r="A11" s="37"/>
      <c r="B11" s="39"/>
      <c r="C11" s="37"/>
      <c r="D11" s="37"/>
      <c r="E11" s="37"/>
      <c r="F11" s="37"/>
      <c r="G11" s="37"/>
      <c r="H11" s="37"/>
    </row>
    <row r="12" spans="1:15" ht="31.5" customHeight="1" x14ac:dyDescent="0.25">
      <c r="A12" s="37"/>
      <c r="B12" s="39"/>
      <c r="C12" s="37"/>
      <c r="D12" s="37"/>
      <c r="E12" s="37"/>
      <c r="F12" s="37"/>
      <c r="G12" s="37"/>
      <c r="H12" s="37"/>
    </row>
    <row r="15" spans="1:15" ht="15.75" x14ac:dyDescent="0.25">
      <c r="A15" s="36"/>
      <c r="B15" s="36"/>
      <c r="C15" s="36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40"/>
    </row>
    <row r="16" spans="1:15" ht="15.75" x14ac:dyDescent="0.25">
      <c r="A16" s="37"/>
      <c r="B16" s="38"/>
      <c r="C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40"/>
    </row>
    <row r="17" spans="1:15" ht="15.75" x14ac:dyDescent="0.25">
      <c r="A17" s="37"/>
      <c r="B17" s="38"/>
      <c r="C17" s="37"/>
      <c r="D17" s="41"/>
      <c r="E17" s="41"/>
      <c r="F17" s="37"/>
      <c r="G17" s="37"/>
      <c r="H17" s="37"/>
      <c r="I17" s="37"/>
      <c r="J17" s="37"/>
      <c r="K17" s="37"/>
      <c r="L17" s="37"/>
      <c r="M17" s="37"/>
      <c r="N17" s="37"/>
      <c r="O17" s="40"/>
    </row>
    <row r="18" spans="1:15" ht="15.75" x14ac:dyDescent="0.25">
      <c r="A18" s="37"/>
      <c r="B18" s="39"/>
      <c r="C18" s="37"/>
      <c r="D18" s="41"/>
      <c r="E18" s="41"/>
      <c r="F18" s="41"/>
      <c r="G18" s="37"/>
      <c r="H18" s="37"/>
      <c r="I18" s="37"/>
      <c r="J18" s="37"/>
      <c r="K18" s="37"/>
      <c r="L18" s="37"/>
      <c r="M18" s="37"/>
      <c r="N18" s="37"/>
      <c r="O18" s="40"/>
    </row>
    <row r="19" spans="1:15" ht="15.75" x14ac:dyDescent="0.25">
      <c r="A19" s="37"/>
      <c r="B19" s="39"/>
      <c r="C19" s="37"/>
      <c r="D19" s="41"/>
      <c r="E19" s="41"/>
      <c r="F19" s="37"/>
      <c r="G19" s="41"/>
      <c r="H19" s="37"/>
      <c r="I19" s="37"/>
      <c r="J19" s="37"/>
      <c r="K19" s="37"/>
      <c r="L19" s="37"/>
      <c r="M19" s="37"/>
      <c r="N19" s="37"/>
      <c r="O19" s="40"/>
    </row>
    <row r="20" spans="1:15" ht="15.75" x14ac:dyDescent="0.25">
      <c r="A20" s="37"/>
      <c r="B20" s="39"/>
      <c r="C20" s="37"/>
      <c r="D20" s="41"/>
      <c r="E20" s="41"/>
      <c r="F20" s="37"/>
      <c r="G20" s="37"/>
      <c r="H20" s="41"/>
      <c r="I20" s="37"/>
      <c r="J20" s="37"/>
      <c r="K20" s="37"/>
      <c r="L20" s="37"/>
      <c r="M20" s="37"/>
      <c r="N20" s="37"/>
      <c r="O20" s="40"/>
    </row>
    <row r="21" spans="1:15" ht="15.75" x14ac:dyDescent="0.25">
      <c r="A21" s="37"/>
      <c r="B21" s="39"/>
      <c r="C21" s="37"/>
      <c r="D21" s="41"/>
      <c r="E21" s="41"/>
      <c r="F21" s="41"/>
      <c r="G21" s="37"/>
      <c r="H21" s="37"/>
      <c r="I21" s="41"/>
      <c r="J21" s="37"/>
      <c r="K21" s="37"/>
      <c r="L21" s="37"/>
      <c r="M21" s="37"/>
      <c r="N21" s="37"/>
      <c r="O21" s="40"/>
    </row>
    <row r="22" spans="1:15" ht="15.75" x14ac:dyDescent="0.25">
      <c r="A22" s="37"/>
      <c r="B22" s="39"/>
      <c r="C22" s="37"/>
      <c r="D22" s="41"/>
      <c r="E22" s="41"/>
      <c r="F22" s="41"/>
      <c r="G22" s="41"/>
      <c r="H22" s="37"/>
      <c r="I22" s="37"/>
      <c r="J22" s="41"/>
      <c r="K22" s="37"/>
      <c r="L22" s="37"/>
      <c r="M22" s="37"/>
      <c r="N22" s="37"/>
      <c r="O22" s="40"/>
    </row>
    <row r="23" spans="1:15" ht="15.75" x14ac:dyDescent="0.25">
      <c r="A23" s="37"/>
      <c r="B23" s="39"/>
      <c r="C23" s="37"/>
      <c r="D23" s="41"/>
      <c r="E23" s="41"/>
      <c r="F23" s="41"/>
      <c r="G23" s="41"/>
      <c r="H23" s="41"/>
      <c r="I23" s="37"/>
      <c r="J23" s="37"/>
      <c r="K23" s="41"/>
      <c r="L23" s="37"/>
      <c r="M23" s="37"/>
      <c r="N23" s="37"/>
      <c r="O23" s="40"/>
    </row>
    <row r="24" spans="1:15" ht="15.75" x14ac:dyDescent="0.25">
      <c r="A24" s="37"/>
      <c r="B24" s="39"/>
      <c r="C24" s="37"/>
      <c r="D24" s="41"/>
      <c r="E24" s="41"/>
      <c r="F24" s="41"/>
      <c r="G24" s="41"/>
      <c r="H24" s="41"/>
      <c r="I24" s="41"/>
      <c r="J24" s="37"/>
      <c r="K24" s="37"/>
      <c r="L24" s="41"/>
      <c r="M24" s="37"/>
      <c r="N24" s="37"/>
      <c r="O24" s="40"/>
    </row>
    <row r="25" spans="1:15" ht="15.75" x14ac:dyDescent="0.25">
      <c r="A25" s="37"/>
      <c r="B25" s="39"/>
      <c r="C25" s="37"/>
      <c r="D25" s="41"/>
      <c r="E25" s="41"/>
      <c r="F25" s="41"/>
      <c r="G25" s="41"/>
      <c r="H25" s="41"/>
      <c r="I25" s="41"/>
      <c r="J25" s="41"/>
      <c r="K25" s="37"/>
      <c r="L25" s="37"/>
      <c r="M25" s="41"/>
      <c r="N25" s="37"/>
      <c r="O25" s="40"/>
    </row>
    <row r="26" spans="1:15" ht="15.75" x14ac:dyDescent="0.25">
      <c r="A26" s="37"/>
      <c r="B26" s="39"/>
      <c r="C26" s="37"/>
      <c r="D26" s="41"/>
      <c r="E26" s="41"/>
      <c r="F26" s="41"/>
      <c r="G26" s="41"/>
      <c r="H26" s="41"/>
      <c r="I26" s="41"/>
      <c r="J26" s="41"/>
      <c r="K26" s="41"/>
      <c r="L26" s="37"/>
      <c r="M26" s="37"/>
      <c r="O26" s="40"/>
    </row>
    <row r="31" spans="1:15" ht="15.75" x14ac:dyDescent="0.25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</row>
    <row r="32" spans="1:15" ht="15.75" x14ac:dyDescent="0.25">
      <c r="B32" s="40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2:13" ht="15.75" x14ac:dyDescent="0.25">
      <c r="B33" s="40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</row>
    <row r="34" spans="2:13" ht="15.75" x14ac:dyDescent="0.25"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</row>
    <row r="35" spans="2:13" ht="15.75" x14ac:dyDescent="0.25"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</row>
    <row r="36" spans="2:13" ht="15.75" x14ac:dyDescent="0.25"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</row>
    <row r="37" spans="2:13" ht="15.75" x14ac:dyDescent="0.25">
      <c r="B37" s="41"/>
      <c r="C37" s="37"/>
      <c r="D37" s="41"/>
      <c r="E37" s="41"/>
      <c r="F37" s="42"/>
      <c r="G37" s="41"/>
      <c r="H37" s="41"/>
      <c r="I37" s="41"/>
      <c r="J37" s="41"/>
      <c r="K37" s="41"/>
      <c r="L37" s="41"/>
      <c r="M37" s="41"/>
    </row>
    <row r="38" spans="2:13" ht="15.75" x14ac:dyDescent="0.25">
      <c r="B38" s="41"/>
      <c r="C38" s="37"/>
      <c r="D38" s="41"/>
      <c r="E38" s="41"/>
      <c r="F38" s="42"/>
      <c r="G38" s="41"/>
      <c r="H38" s="41"/>
      <c r="I38" s="41"/>
      <c r="J38" s="41"/>
      <c r="K38" s="41"/>
      <c r="L38" s="41"/>
      <c r="M38" s="41"/>
    </row>
    <row r="39" spans="2:13" ht="15.75" x14ac:dyDescent="0.25">
      <c r="B39" s="41"/>
      <c r="C39" s="37"/>
      <c r="D39" s="41"/>
      <c r="E39" s="41"/>
      <c r="F39" s="42"/>
      <c r="G39" s="37"/>
      <c r="H39" s="37"/>
      <c r="I39" s="41"/>
      <c r="J39" s="37"/>
      <c r="K39" s="37"/>
      <c r="L39" s="37"/>
      <c r="M39" s="37"/>
    </row>
    <row r="40" spans="2:13" ht="15.75" x14ac:dyDescent="0.25">
      <c r="B40" s="41"/>
      <c r="C40" s="37"/>
      <c r="D40" s="41"/>
      <c r="E40" s="41"/>
      <c r="F40" s="42"/>
      <c r="G40" s="41"/>
      <c r="H40" s="41"/>
      <c r="I40" s="41"/>
      <c r="J40" s="41"/>
      <c r="K40" s="41"/>
      <c r="L40" s="41"/>
      <c r="M40" s="41"/>
    </row>
    <row r="41" spans="2:13" ht="15.75" x14ac:dyDescent="0.25">
      <c r="B41" s="41"/>
      <c r="C41" s="37"/>
      <c r="D41" s="41"/>
      <c r="E41" s="41"/>
      <c r="F41" s="42"/>
      <c r="G41" s="41"/>
      <c r="H41" s="41"/>
      <c r="I41" s="41"/>
      <c r="J41" s="41"/>
      <c r="K41" s="41"/>
      <c r="L41" s="41"/>
      <c r="M41" s="41"/>
    </row>
    <row r="42" spans="2:13" ht="15.75" x14ac:dyDescent="0.25">
      <c r="B42" s="41"/>
      <c r="C42" s="37"/>
      <c r="D42" s="41"/>
      <c r="E42" s="41"/>
      <c r="F42" s="42"/>
      <c r="G42" s="41"/>
      <c r="H42" s="41"/>
      <c r="I42" s="41"/>
      <c r="J42" s="41"/>
      <c r="K42" s="41"/>
      <c r="L42" s="41"/>
      <c r="M42" s="41"/>
    </row>
    <row r="43" spans="2:13" ht="15.75" x14ac:dyDescent="0.25">
      <c r="B43" s="41"/>
      <c r="C43" s="37"/>
      <c r="D43" s="41"/>
      <c r="E43" s="41"/>
      <c r="F43" s="42"/>
      <c r="G43" s="41"/>
      <c r="H43" s="41"/>
      <c r="I43" s="41"/>
      <c r="J43" s="41"/>
      <c r="K43" s="41"/>
      <c r="L43" s="41"/>
      <c r="M43" s="41"/>
    </row>
    <row r="44" spans="2:13" ht="15.75" x14ac:dyDescent="0.25">
      <c r="B44" s="41"/>
      <c r="C44" s="37"/>
      <c r="D44" s="41"/>
      <c r="E44" s="41"/>
      <c r="F44" s="42"/>
      <c r="G44" s="41"/>
      <c r="H44" s="41"/>
      <c r="I44" s="41"/>
      <c r="J44" s="41"/>
      <c r="K44" s="41"/>
      <c r="L44" s="41"/>
      <c r="M44" s="41"/>
    </row>
    <row r="45" spans="2:13" ht="15.75" x14ac:dyDescent="0.25">
      <c r="B45" s="41"/>
      <c r="C45" s="37"/>
      <c r="D45" s="41"/>
      <c r="E45" s="41"/>
      <c r="F45" s="42"/>
      <c r="G45" s="41"/>
      <c r="H45" s="41"/>
      <c r="I45" s="41"/>
      <c r="J45" s="41"/>
      <c r="K45" s="41"/>
      <c r="L45" s="41"/>
      <c r="M45" s="41"/>
    </row>
    <row r="46" spans="2:13" ht="15.75" x14ac:dyDescent="0.25">
      <c r="B46" s="41"/>
      <c r="C46" s="37"/>
      <c r="D46" s="41"/>
      <c r="E46" s="41"/>
      <c r="F46" s="42"/>
      <c r="G46" s="41"/>
      <c r="H46" s="41"/>
      <c r="I46" s="41"/>
      <c r="J46" s="41"/>
      <c r="K46" s="41"/>
      <c r="L46" s="41"/>
      <c r="M46" s="41"/>
    </row>
    <row r="47" spans="2:13" ht="15.75" x14ac:dyDescent="0.25">
      <c r="B47" s="41"/>
      <c r="C47" s="37"/>
      <c r="D47" s="41"/>
      <c r="E47" s="41"/>
      <c r="F47" s="42"/>
      <c r="G47" s="41"/>
      <c r="H47" s="41"/>
      <c r="I47" s="41"/>
      <c r="J47" s="41"/>
      <c r="K47" s="41"/>
      <c r="L47" s="41"/>
      <c r="M47" s="41"/>
    </row>
    <row r="48" spans="2:13" ht="15.75" x14ac:dyDescent="0.25">
      <c r="B48" s="40"/>
      <c r="C48" s="41"/>
      <c r="D48" s="40"/>
      <c r="E48" s="41"/>
      <c r="F48" s="43"/>
      <c r="I48" s="41"/>
    </row>
    <row r="49" spans="2:7" ht="15.75" x14ac:dyDescent="0.25">
      <c r="B49" s="40"/>
      <c r="C49" s="40"/>
      <c r="D49" s="40"/>
      <c r="E49" s="40"/>
      <c r="F49" s="42"/>
    </row>
    <row r="52" spans="2:7" ht="15.75" x14ac:dyDescent="0.25">
      <c r="B52" s="41"/>
      <c r="C52" s="41"/>
      <c r="D52" s="41"/>
      <c r="E52" s="41"/>
      <c r="F52" s="41"/>
    </row>
    <row r="53" spans="2:7" ht="15.75" x14ac:dyDescent="0.25">
      <c r="B53" s="41"/>
      <c r="C53" s="41"/>
      <c r="D53" s="41"/>
      <c r="E53" s="41"/>
      <c r="F53" s="42"/>
    </row>
    <row r="54" spans="2:7" ht="15.75" x14ac:dyDescent="0.25">
      <c r="B54" s="41"/>
      <c r="C54" s="41"/>
      <c r="D54" s="41"/>
      <c r="E54" s="41"/>
      <c r="F54" s="42"/>
    </row>
    <row r="55" spans="2:7" ht="15.75" x14ac:dyDescent="0.25">
      <c r="B55" s="41"/>
      <c r="C55" s="41"/>
      <c r="D55" s="41"/>
      <c r="E55" s="41"/>
      <c r="F55" s="42"/>
    </row>
    <row r="56" spans="2:7" ht="15.75" x14ac:dyDescent="0.25">
      <c r="B56" s="41"/>
      <c r="C56" s="41"/>
      <c r="D56" s="41"/>
      <c r="E56" s="41"/>
      <c r="F56" s="43"/>
    </row>
    <row r="57" spans="2:7" ht="15.75" x14ac:dyDescent="0.25">
      <c r="B57" s="41"/>
      <c r="C57" s="41"/>
      <c r="D57" s="41"/>
      <c r="E57" s="41"/>
      <c r="F57" s="42"/>
    </row>
    <row r="60" spans="2:7" ht="15.75" x14ac:dyDescent="0.25">
      <c r="B60" s="41"/>
      <c r="C60" s="41"/>
      <c r="D60" s="41"/>
      <c r="E60" s="41"/>
      <c r="F60" s="41"/>
      <c r="G60" s="41"/>
    </row>
    <row r="61" spans="2:7" ht="15.75" x14ac:dyDescent="0.25">
      <c r="B61" s="41"/>
      <c r="C61" s="41"/>
      <c r="D61" s="43"/>
      <c r="E61" s="41"/>
      <c r="F61" s="43"/>
      <c r="G61" s="41"/>
    </row>
    <row r="62" spans="2:7" ht="15.75" x14ac:dyDescent="0.25">
      <c r="B62" s="41"/>
      <c r="C62" s="41"/>
      <c r="D62" s="43"/>
      <c r="E62" s="41"/>
      <c r="F62" s="43"/>
      <c r="G62" s="41"/>
    </row>
    <row r="63" spans="2:7" ht="15.75" x14ac:dyDescent="0.25">
      <c r="B63" s="40"/>
      <c r="C63" s="40"/>
      <c r="D63" s="40"/>
      <c r="E63" s="40"/>
      <c r="F63" s="40"/>
      <c r="G63" s="40"/>
    </row>
    <row r="64" spans="2:7" ht="15.75" x14ac:dyDescent="0.25">
      <c r="B64" s="40"/>
      <c r="C64" s="40"/>
      <c r="D64" s="40"/>
      <c r="E64" s="40"/>
      <c r="F64" s="40"/>
      <c r="G64" s="40"/>
    </row>
    <row r="65" spans="2:7" ht="15.75" x14ac:dyDescent="0.25">
      <c r="B65" s="40"/>
      <c r="C65" s="40"/>
      <c r="D65" s="40"/>
      <c r="E65" s="40"/>
      <c r="F65" s="40"/>
      <c r="G65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PERHITUNGAN</vt:lpstr>
      <vt:lpstr>HASIL PERHITUNGAN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2022-12-08T13:07:39Z</dcterms:created>
  <dcterms:modified xsi:type="dcterms:W3CDTF">2023-08-15T12:28:56Z</dcterms:modified>
</cp:coreProperties>
</file>