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35" windowWidth="20115" windowHeight="793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B27" i="1" l="1"/>
  <c r="C29" i="1" l="1"/>
  <c r="B29" i="1"/>
  <c r="AB29" i="1"/>
  <c r="AA29" i="1"/>
  <c r="AC5" i="1"/>
  <c r="AD5" i="1" s="1"/>
  <c r="AE5" i="1" s="1"/>
  <c r="AC6" i="1"/>
  <c r="AD6" i="1" s="1"/>
  <c r="AE6" i="1" s="1"/>
  <c r="AC7" i="1"/>
  <c r="AD7" i="1" s="1"/>
  <c r="AE7" i="1" s="1"/>
  <c r="AC8" i="1"/>
  <c r="AD8" i="1" s="1"/>
  <c r="AE8" i="1" s="1"/>
  <c r="AC9" i="1"/>
  <c r="AD9" i="1" s="1"/>
  <c r="AE9" i="1" s="1"/>
  <c r="AC10" i="1"/>
  <c r="AD10" i="1" s="1"/>
  <c r="AE10" i="1" s="1"/>
  <c r="AC11" i="1"/>
  <c r="AD11" i="1" s="1"/>
  <c r="AE11" i="1" s="1"/>
  <c r="AC12" i="1"/>
  <c r="AD12" i="1" s="1"/>
  <c r="AE12" i="1" s="1"/>
  <c r="AC13" i="1"/>
  <c r="AD13" i="1" s="1"/>
  <c r="AE13" i="1" s="1"/>
  <c r="AC14" i="1"/>
  <c r="AD14" i="1" s="1"/>
  <c r="AE14" i="1" s="1"/>
  <c r="AC15" i="1"/>
  <c r="AD15" i="1" s="1"/>
  <c r="AE15" i="1" s="1"/>
  <c r="AC16" i="1"/>
  <c r="AD16" i="1" s="1"/>
  <c r="AE16" i="1" s="1"/>
  <c r="AC17" i="1"/>
  <c r="AD17" i="1" s="1"/>
  <c r="AE17" i="1" s="1"/>
  <c r="AC18" i="1"/>
  <c r="AD18" i="1" s="1"/>
  <c r="AE18" i="1" s="1"/>
  <c r="AC19" i="1"/>
  <c r="AD19" i="1" s="1"/>
  <c r="AE19" i="1" s="1"/>
  <c r="AC20" i="1"/>
  <c r="AD20" i="1" s="1"/>
  <c r="AE20" i="1" s="1"/>
  <c r="AC21" i="1"/>
  <c r="AD21" i="1" s="1"/>
  <c r="AE21" i="1" s="1"/>
  <c r="AC22" i="1"/>
  <c r="AD22" i="1" s="1"/>
  <c r="AE22" i="1" s="1"/>
  <c r="AC23" i="1"/>
  <c r="AD23" i="1" s="1"/>
  <c r="AE23" i="1" s="1"/>
  <c r="AC24" i="1"/>
  <c r="AD24" i="1" s="1"/>
  <c r="AE24" i="1" s="1"/>
  <c r="AC25" i="1"/>
  <c r="AD25" i="1" s="1"/>
  <c r="AE25" i="1" s="1"/>
  <c r="AC26" i="1"/>
  <c r="AD26" i="1" s="1"/>
  <c r="AE26" i="1" s="1"/>
  <c r="AC27" i="1"/>
  <c r="AD27" i="1" s="1"/>
  <c r="AE27" i="1" s="1"/>
  <c r="AC28" i="1"/>
  <c r="AD28" i="1" s="1"/>
  <c r="AE28" i="1" s="1"/>
  <c r="AC4" i="1"/>
  <c r="AD4" i="1" s="1"/>
  <c r="AE4" i="1" s="1"/>
  <c r="AC29" i="1" l="1"/>
  <c r="AE29" i="1"/>
  <c r="U4" i="1"/>
  <c r="U5" i="1"/>
  <c r="U6" i="1"/>
  <c r="U7" i="1"/>
  <c r="U8" i="1"/>
  <c r="U9" i="1"/>
  <c r="U10" i="1"/>
  <c r="U11" i="1"/>
  <c r="S4" i="1"/>
  <c r="S5" i="1"/>
  <c r="S6" i="1"/>
  <c r="S7" i="1"/>
  <c r="S8" i="1"/>
  <c r="S9" i="1"/>
  <c r="S10" i="1"/>
  <c r="S11" i="1"/>
  <c r="S12" i="1"/>
  <c r="S13" i="1"/>
  <c r="S14" i="1"/>
  <c r="S15" i="1"/>
  <c r="S16" i="1"/>
  <c r="S17" i="1"/>
  <c r="S18" i="1"/>
  <c r="S19" i="1"/>
  <c r="S20" i="1"/>
  <c r="S21" i="1"/>
  <c r="S22" i="1"/>
  <c r="S23" i="1"/>
  <c r="S24" i="1"/>
  <c r="S25" i="1"/>
  <c r="S26" i="1"/>
  <c r="S27" i="1"/>
  <c r="S3" i="1"/>
  <c r="R4" i="1"/>
  <c r="R5" i="1"/>
  <c r="R6" i="1"/>
  <c r="R7" i="1"/>
  <c r="R8" i="1"/>
  <c r="R9" i="1"/>
  <c r="R10" i="1"/>
  <c r="R11" i="1"/>
  <c r="R12" i="1"/>
  <c r="R13" i="1"/>
  <c r="R14" i="1"/>
  <c r="R15" i="1"/>
  <c r="R16" i="1"/>
  <c r="R17" i="1"/>
  <c r="R18" i="1"/>
  <c r="R19" i="1"/>
  <c r="R20" i="1"/>
  <c r="R21" i="1"/>
  <c r="R22" i="1"/>
  <c r="R23" i="1"/>
  <c r="R24" i="1"/>
  <c r="R25" i="1"/>
  <c r="R26" i="1"/>
  <c r="R27" i="1"/>
  <c r="R3" i="1"/>
  <c r="U12" i="1"/>
  <c r="U13" i="1"/>
  <c r="U14" i="1"/>
  <c r="U15" i="1"/>
  <c r="U16" i="1"/>
  <c r="U17" i="1"/>
  <c r="U18" i="1"/>
  <c r="U19" i="1"/>
  <c r="U20" i="1"/>
  <c r="U21" i="1"/>
  <c r="U22" i="1"/>
  <c r="U23" i="1"/>
  <c r="U24" i="1"/>
  <c r="U25" i="1"/>
  <c r="U26" i="1"/>
  <c r="U27" i="1"/>
  <c r="U3" i="1"/>
  <c r="P31" i="1"/>
  <c r="P29" i="1"/>
  <c r="P28" i="1"/>
  <c r="K17" i="1" l="1"/>
  <c r="K4" i="1"/>
  <c r="K5" i="1"/>
  <c r="K6" i="1"/>
  <c r="K7" i="1"/>
  <c r="K8" i="1"/>
  <c r="K9" i="1"/>
  <c r="K10" i="1"/>
  <c r="K11" i="1"/>
  <c r="K12" i="1"/>
  <c r="K13" i="1"/>
  <c r="K14" i="1"/>
  <c r="K15" i="1"/>
  <c r="K16" i="1"/>
  <c r="K3" i="1"/>
  <c r="F31" i="1"/>
  <c r="F30" i="1" s="1"/>
  <c r="F29" i="1"/>
  <c r="I5" i="1" s="1"/>
  <c r="F28" i="1"/>
  <c r="H27" i="1" l="1"/>
  <c r="H25" i="1"/>
  <c r="H23" i="1"/>
  <c r="H21" i="1"/>
  <c r="H19" i="1"/>
  <c r="H17" i="1"/>
  <c r="H15" i="1"/>
  <c r="H13" i="1"/>
  <c r="H11" i="1"/>
  <c r="H9" i="1"/>
  <c r="H7" i="1"/>
  <c r="H5" i="1"/>
  <c r="I3" i="1"/>
  <c r="I26" i="1"/>
  <c r="I24" i="1"/>
  <c r="I22" i="1"/>
  <c r="I20" i="1"/>
  <c r="I18" i="1"/>
  <c r="I16" i="1"/>
  <c r="I14" i="1"/>
  <c r="I12" i="1"/>
  <c r="I10" i="1"/>
  <c r="I8" i="1"/>
  <c r="I6" i="1"/>
  <c r="I4" i="1"/>
  <c r="H3" i="1"/>
  <c r="H26" i="1"/>
  <c r="H24" i="1"/>
  <c r="H22" i="1"/>
  <c r="H20" i="1"/>
  <c r="H18" i="1"/>
  <c r="H16" i="1"/>
  <c r="H14" i="1"/>
  <c r="H12" i="1"/>
  <c r="H10" i="1"/>
  <c r="H8" i="1"/>
  <c r="H6" i="1"/>
  <c r="H4" i="1"/>
  <c r="I27" i="1"/>
  <c r="I25" i="1"/>
  <c r="I23" i="1"/>
  <c r="I21" i="1"/>
  <c r="I19" i="1"/>
  <c r="I17" i="1"/>
  <c r="I15" i="1"/>
  <c r="I13" i="1"/>
  <c r="I11" i="1"/>
  <c r="I9" i="1"/>
  <c r="I7" i="1"/>
  <c r="P30" i="1"/>
  <c r="W27" i="1"/>
  <c r="W26" i="1"/>
  <c r="W25" i="1"/>
  <c r="W24" i="1"/>
  <c r="W23" i="1"/>
  <c r="W22" i="1"/>
  <c r="W21" i="1"/>
  <c r="W20" i="1"/>
  <c r="W19" i="1"/>
  <c r="W18" i="1"/>
  <c r="W17" i="1"/>
  <c r="W16" i="1"/>
  <c r="W15" i="1"/>
  <c r="W14" i="1"/>
  <c r="W13" i="1"/>
  <c r="W12" i="1"/>
  <c r="W11" i="1"/>
  <c r="W10" i="1"/>
  <c r="W9" i="1"/>
  <c r="W8" i="1"/>
  <c r="W7" i="1"/>
  <c r="W6" i="1"/>
  <c r="V5" i="1"/>
  <c r="W5" i="1"/>
  <c r="W4" i="1"/>
  <c r="V3" i="1"/>
  <c r="M5" i="1"/>
  <c r="M6" i="1"/>
  <c r="M7" i="1"/>
  <c r="M8" i="1"/>
  <c r="M9" i="1"/>
  <c r="M10" i="1"/>
  <c r="M11" i="1"/>
  <c r="M12" i="1"/>
  <c r="M13" i="1"/>
  <c r="M14" i="1"/>
  <c r="M15" i="1"/>
  <c r="M16" i="1"/>
  <c r="M17" i="1"/>
  <c r="L5" i="1"/>
  <c r="L3" i="1"/>
  <c r="K18" i="1"/>
  <c r="M18" i="1" s="1"/>
  <c r="K19" i="1"/>
  <c r="M19" i="1" s="1"/>
  <c r="K20" i="1"/>
  <c r="M20" i="1" s="1"/>
  <c r="K21" i="1"/>
  <c r="M21" i="1" s="1"/>
  <c r="K22" i="1"/>
  <c r="M22" i="1" s="1"/>
  <c r="K23" i="1"/>
  <c r="M23" i="1" s="1"/>
  <c r="K24" i="1"/>
  <c r="M24" i="1" s="1"/>
  <c r="K25" i="1"/>
  <c r="M25" i="1" s="1"/>
  <c r="K26" i="1"/>
  <c r="M26" i="1" s="1"/>
  <c r="K27" i="1"/>
  <c r="M27" i="1" s="1"/>
  <c r="M4" i="1"/>
  <c r="M3" i="1"/>
  <c r="W3" i="1" l="1"/>
  <c r="C27" i="1"/>
</calcChain>
</file>

<file path=xl/sharedStrings.xml><?xml version="1.0" encoding="utf-8"?>
<sst xmlns="http://schemas.openxmlformats.org/spreadsheetml/2006/main" count="100" uniqueCount="56">
  <si>
    <t>nama</t>
  </si>
  <si>
    <t>pre test</t>
  </si>
  <si>
    <t>post test</t>
  </si>
  <si>
    <t>A.J</t>
  </si>
  <si>
    <t>A.R</t>
  </si>
  <si>
    <t>A.N</t>
  </si>
  <si>
    <t>A.K</t>
  </si>
  <si>
    <t>A.C</t>
  </si>
  <si>
    <t>A.L</t>
  </si>
  <si>
    <t>B.P</t>
  </si>
  <si>
    <t>C.R</t>
  </si>
  <si>
    <t>D.A</t>
  </si>
  <si>
    <t>D.R</t>
  </si>
  <si>
    <t>D.W</t>
  </si>
  <si>
    <t>F.A</t>
  </si>
  <si>
    <t>F.Y</t>
  </si>
  <si>
    <t>G.S</t>
  </si>
  <si>
    <t>H.T</t>
  </si>
  <si>
    <t>I.A</t>
  </si>
  <si>
    <t>J.I</t>
  </si>
  <si>
    <t>M.D</t>
  </si>
  <si>
    <t>M.F</t>
  </si>
  <si>
    <t>M.A</t>
  </si>
  <si>
    <t>M.R</t>
  </si>
  <si>
    <t>M.S</t>
  </si>
  <si>
    <t>M.T</t>
  </si>
  <si>
    <t>N.A</t>
  </si>
  <si>
    <t>rata2</t>
  </si>
  <si>
    <t>no</t>
  </si>
  <si>
    <t>n</t>
  </si>
  <si>
    <t>fzi</t>
  </si>
  <si>
    <t>total</t>
  </si>
  <si>
    <t>xi-x 2</t>
  </si>
  <si>
    <t>s</t>
  </si>
  <si>
    <t>var</t>
  </si>
  <si>
    <t>zi</t>
  </si>
  <si>
    <t>xi</t>
  </si>
  <si>
    <t>z tabel</t>
  </si>
  <si>
    <t>szi</t>
  </si>
  <si>
    <t>l hitung</t>
  </si>
  <si>
    <t xml:space="preserve">Nilai </t>
  </si>
  <si>
    <t>Nama</t>
  </si>
  <si>
    <t>No</t>
  </si>
  <si>
    <t>siswa</t>
  </si>
  <si>
    <t>pretest</t>
  </si>
  <si>
    <t>Nilai</t>
  </si>
  <si>
    <t>Posttest</t>
  </si>
  <si>
    <t>d</t>
  </si>
  <si>
    <t>d - md</t>
  </si>
  <si>
    <t>x2 d</t>
  </si>
  <si>
    <t>N=</t>
  </si>
  <si>
    <t>Xi = 56,36</t>
  </si>
  <si>
    <t>Xi= 74,16</t>
  </si>
  <si>
    <t>uji normalitas pre-test</t>
  </si>
  <si>
    <t>uji normalitas post test</t>
  </si>
  <si>
    <t xml:space="preserve"> uji T test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</si>
</sst>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"/>
    <numFmt numFmtId="165" formatCode="0.000"/>
  </numFmts>
  <fonts count="4" x14ac:knownFonts="1">
    <font>
      <sz val="11"/>
      <color theme="1"/>
      <name val="Calibri"/>
      <family val="2"/>
      <charset val="1"/>
      <scheme val="minor"/>
    </font>
    <font>
      <sz val="12"/>
      <color theme="1"/>
      <name val="Times New Roman"/>
      <family val="1"/>
    </font>
    <font>
      <sz val="12"/>
      <color rgb="FF000000"/>
      <name val="Times New Roman"/>
      <family val="1"/>
    </font>
    <font>
      <i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/>
      </bottom>
      <diagonal/>
    </border>
    <border>
      <left style="thin">
        <color indexed="64"/>
      </left>
      <right style="thin">
        <color indexed="64"/>
      </right>
      <top style="thin">
        <color theme="0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0" fillId="0" borderId="0" xfId="0" applyBorder="1"/>
    <xf numFmtId="165" fontId="0" fillId="0" borderId="0" xfId="0" applyNumberFormat="1"/>
    <xf numFmtId="0" fontId="0" fillId="0" borderId="5" xfId="0" applyBorder="1" applyAlignment="1">
      <alignment horizontal="left"/>
    </xf>
    <xf numFmtId="0" fontId="2" fillId="0" borderId="5" xfId="0" applyFont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2" fontId="0" fillId="0" borderId="5" xfId="0" applyNumberFormat="1" applyBorder="1"/>
    <xf numFmtId="0" fontId="0" fillId="0" borderId="5" xfId="0" applyBorder="1"/>
    <xf numFmtId="164" fontId="0" fillId="0" borderId="5" xfId="0" applyNumberFormat="1" applyBorder="1"/>
    <xf numFmtId="0" fontId="2" fillId="0" borderId="0" xfId="0" applyFont="1" applyBorder="1" applyAlignment="1">
      <alignment horizontal="center" vertical="center" wrapText="1"/>
    </xf>
    <xf numFmtId="0" fontId="0" fillId="0" borderId="5" xfId="0" applyBorder="1" applyAlignment="1">
      <alignment horizontal="center"/>
    </xf>
    <xf numFmtId="0" fontId="1" fillId="0" borderId="5" xfId="0" applyFont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 wrapText="1"/>
    </xf>
    <xf numFmtId="0" fontId="0" fillId="0" borderId="9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7" xfId="0" applyBorder="1" applyAlignment="1">
      <alignment horizontal="left"/>
    </xf>
    <xf numFmtId="0" fontId="2" fillId="0" borderId="7" xfId="0" applyFont="1" applyFill="1" applyBorder="1" applyAlignment="1">
      <alignment horizontal="center" vertical="center" wrapText="1"/>
    </xf>
    <xf numFmtId="2" fontId="0" fillId="0" borderId="7" xfId="0" applyNumberFormat="1" applyBorder="1"/>
    <xf numFmtId="0" fontId="0" fillId="0" borderId="7" xfId="0" applyBorder="1"/>
    <xf numFmtId="2" fontId="0" fillId="0" borderId="5" xfId="0" applyNumberFormat="1" applyBorder="1" applyAlignment="1">
      <alignment horizontal="center"/>
    </xf>
    <xf numFmtId="0" fontId="0" fillId="0" borderId="6" xfId="0" applyBorder="1" applyAlignment="1">
      <alignment vertical="center"/>
    </xf>
    <xf numFmtId="0" fontId="0" fillId="0" borderId="7" xfId="0" applyBorder="1" applyAlignment="1">
      <alignment vertical="center"/>
    </xf>
    <xf numFmtId="0" fontId="0" fillId="0" borderId="6" xfId="0" applyBorder="1" applyAlignment="1"/>
    <xf numFmtId="0" fontId="0" fillId="0" borderId="7" xfId="0" applyBorder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33"/>
  <sheetViews>
    <sheetView tabSelected="1" topLeftCell="I7" zoomScale="86" zoomScaleNormal="86" workbookViewId="0">
      <selection activeCell="X11" sqref="X11"/>
    </sheetView>
  </sheetViews>
  <sheetFormatPr defaultRowHeight="15" x14ac:dyDescent="0.25"/>
  <cols>
    <col min="5" max="5" width="6.28515625" customWidth="1"/>
    <col min="6" max="6" width="11.5703125" bestFit="1" customWidth="1"/>
    <col min="8" max="8" width="10.5703125" customWidth="1"/>
    <col min="25" max="25" width="6" customWidth="1"/>
    <col min="26" max="26" width="9.140625" customWidth="1"/>
    <col min="27" max="28" width="10" customWidth="1"/>
  </cols>
  <sheetData>
    <row r="1" spans="1:31" x14ac:dyDescent="0.25">
      <c r="A1" s="12" t="s">
        <v>0</v>
      </c>
      <c r="B1" s="12" t="s">
        <v>1</v>
      </c>
      <c r="C1" s="12" t="s">
        <v>2</v>
      </c>
      <c r="E1" s="24" t="s">
        <v>53</v>
      </c>
      <c r="F1" s="24"/>
      <c r="G1" s="24"/>
      <c r="H1" s="24"/>
      <c r="I1" s="24"/>
      <c r="J1" s="24"/>
      <c r="K1" s="24"/>
      <c r="L1" s="24"/>
      <c r="M1" s="24"/>
      <c r="O1" s="24" t="s">
        <v>54</v>
      </c>
      <c r="P1" s="24"/>
      <c r="Q1" s="24"/>
      <c r="R1" s="24"/>
      <c r="S1" s="24"/>
      <c r="T1" s="24"/>
      <c r="U1" s="24"/>
      <c r="V1" s="24"/>
      <c r="W1" s="24"/>
      <c r="Y1" s="24" t="s">
        <v>55</v>
      </c>
      <c r="Z1" s="24"/>
      <c r="AA1" s="24"/>
      <c r="AB1" s="24"/>
      <c r="AC1" s="24"/>
      <c r="AD1" s="24"/>
      <c r="AE1" s="24"/>
    </row>
    <row r="2" spans="1:31" ht="16.5" thickBot="1" x14ac:dyDescent="0.3">
      <c r="A2" s="1" t="s">
        <v>3</v>
      </c>
      <c r="B2" s="2">
        <v>48</v>
      </c>
      <c r="C2" s="4">
        <v>62</v>
      </c>
      <c r="E2" s="15" t="s">
        <v>28</v>
      </c>
      <c r="F2" s="15" t="s">
        <v>36</v>
      </c>
      <c r="G2" s="15" t="s">
        <v>29</v>
      </c>
      <c r="H2" s="15" t="s">
        <v>32</v>
      </c>
      <c r="I2" s="15" t="s">
        <v>35</v>
      </c>
      <c r="J2" s="15" t="s">
        <v>37</v>
      </c>
      <c r="K2" s="15" t="s">
        <v>30</v>
      </c>
      <c r="L2" s="15" t="s">
        <v>38</v>
      </c>
      <c r="M2" s="15" t="s">
        <v>39</v>
      </c>
      <c r="O2" s="15" t="s">
        <v>28</v>
      </c>
      <c r="P2" s="15" t="s">
        <v>36</v>
      </c>
      <c r="Q2" s="15" t="s">
        <v>29</v>
      </c>
      <c r="R2" s="15" t="s">
        <v>32</v>
      </c>
      <c r="S2" s="15" t="s">
        <v>35</v>
      </c>
      <c r="T2" s="15" t="s">
        <v>37</v>
      </c>
      <c r="U2" s="15" t="s">
        <v>30</v>
      </c>
      <c r="V2" s="15" t="s">
        <v>38</v>
      </c>
      <c r="W2" s="15" t="s">
        <v>39</v>
      </c>
      <c r="Y2" s="30" t="s">
        <v>42</v>
      </c>
      <c r="Z2" s="18" t="s">
        <v>41</v>
      </c>
      <c r="AA2" s="18" t="s">
        <v>40</v>
      </c>
      <c r="AB2" s="20" t="s">
        <v>45</v>
      </c>
      <c r="AC2" s="30" t="s">
        <v>47</v>
      </c>
      <c r="AD2" s="30" t="s">
        <v>48</v>
      </c>
      <c r="AE2" s="30" t="s">
        <v>49</v>
      </c>
    </row>
    <row r="3" spans="1:31" ht="16.5" thickBot="1" x14ac:dyDescent="0.3">
      <c r="A3" s="1" t="s">
        <v>4</v>
      </c>
      <c r="B3" s="2">
        <v>40</v>
      </c>
      <c r="C3" s="4">
        <v>65</v>
      </c>
      <c r="E3" s="8">
        <v>1</v>
      </c>
      <c r="F3" s="9">
        <v>32</v>
      </c>
      <c r="G3" s="10">
        <v>1</v>
      </c>
      <c r="H3" s="11">
        <f>(F3-$F$29)*(F3-$F$29)</f>
        <v>593.40959999999995</v>
      </c>
      <c r="I3" s="11">
        <f>(F3-$F$29)/$F$30</f>
        <v>-1.6928372102532159</v>
      </c>
      <c r="J3" s="12">
        <v>4.5499999999999999E-2</v>
      </c>
      <c r="K3" s="12">
        <f>0.5-J3</f>
        <v>0.45450000000000002</v>
      </c>
      <c r="L3" s="12">
        <f>1/25</f>
        <v>0.04</v>
      </c>
      <c r="M3" s="12">
        <f>K3-L3</f>
        <v>0.41450000000000004</v>
      </c>
      <c r="O3" s="8">
        <v>1</v>
      </c>
      <c r="P3" s="9">
        <v>44</v>
      </c>
      <c r="Q3" s="10">
        <v>1</v>
      </c>
      <c r="R3" s="29">
        <f>((P3-$P$29))^2</f>
        <v>909.62559999999985</v>
      </c>
      <c r="S3" s="29">
        <f>(P3-$P$29)/$P$30</f>
        <v>-2.4828582128736572</v>
      </c>
      <c r="T3" s="15">
        <v>6.6E-3</v>
      </c>
      <c r="U3" s="15">
        <f>0.5-T3</f>
        <v>0.49340000000000001</v>
      </c>
      <c r="V3" s="15">
        <f>1/25</f>
        <v>0.04</v>
      </c>
      <c r="W3" s="15">
        <f>U3-V3</f>
        <v>0.45340000000000003</v>
      </c>
      <c r="Y3" s="31"/>
      <c r="Z3" s="17" t="s">
        <v>43</v>
      </c>
      <c r="AA3" s="19" t="s">
        <v>44</v>
      </c>
      <c r="AB3" s="21" t="s">
        <v>46</v>
      </c>
      <c r="AC3" s="31"/>
      <c r="AD3" s="31"/>
      <c r="AE3" s="31"/>
    </row>
    <row r="4" spans="1:31" ht="16.5" thickBot="1" x14ac:dyDescent="0.3">
      <c r="A4" s="1" t="s">
        <v>5</v>
      </c>
      <c r="B4" s="2">
        <v>70</v>
      </c>
      <c r="C4" s="4">
        <v>95</v>
      </c>
      <c r="E4" s="8">
        <v>2</v>
      </c>
      <c r="F4" s="9">
        <v>36</v>
      </c>
      <c r="G4" s="10">
        <v>1</v>
      </c>
      <c r="H4" s="11">
        <f t="shared" ref="H4:H27" si="0">(F4-$F$29)*(F4-$F$29)</f>
        <v>414.52959999999996</v>
      </c>
      <c r="I4" s="11">
        <f t="shared" ref="I4:I27" si="1">(F4-$F$29)/$F$30</f>
        <v>-1.4148672249899621</v>
      </c>
      <c r="J4" s="12">
        <v>7.3899999999999993E-2</v>
      </c>
      <c r="K4" s="12">
        <f t="shared" ref="K4:K16" si="2">0.5-J4</f>
        <v>0.42610000000000003</v>
      </c>
      <c r="L4" s="11">
        <v>0.08</v>
      </c>
      <c r="M4" s="12">
        <f t="shared" ref="M4:M27" si="3">K4-L4</f>
        <v>0.34610000000000002</v>
      </c>
      <c r="O4" s="25">
        <v>2</v>
      </c>
      <c r="P4" s="14">
        <v>56</v>
      </c>
      <c r="Q4" s="26">
        <v>1</v>
      </c>
      <c r="R4" s="27">
        <f t="shared" ref="R4:R27" si="4">((P4-$P$29))^2</f>
        <v>329.78559999999987</v>
      </c>
      <c r="S4" s="27">
        <f t="shared" ref="S4:S27" si="5">(P4-$P$29)/$P$30</f>
        <v>-1.4949835923668968</v>
      </c>
      <c r="T4" s="28">
        <v>6.8099999999999994E-2</v>
      </c>
      <c r="U4" s="28">
        <f t="shared" ref="U4:U11" si="6">0.5-T4</f>
        <v>0.43190000000000001</v>
      </c>
      <c r="V4" s="27">
        <v>0.08</v>
      </c>
      <c r="W4" s="28">
        <f t="shared" ref="W4:W27" si="7">U4-V4</f>
        <v>0.35189999999999999</v>
      </c>
      <c r="Y4" s="15">
        <v>1</v>
      </c>
      <c r="Z4" s="16" t="s">
        <v>3</v>
      </c>
      <c r="AA4" s="9">
        <v>48</v>
      </c>
      <c r="AB4" s="9">
        <v>62</v>
      </c>
      <c r="AC4" s="15">
        <f>AB4-AA4</f>
        <v>14</v>
      </c>
      <c r="AD4" s="15">
        <f>AC4-$AC$30</f>
        <v>-3.8000000000000007</v>
      </c>
      <c r="AE4" s="15">
        <f>AD4^2</f>
        <v>14.440000000000005</v>
      </c>
    </row>
    <row r="5" spans="1:31" ht="16.5" thickBot="1" x14ac:dyDescent="0.3">
      <c r="A5" s="1" t="s">
        <v>6</v>
      </c>
      <c r="B5" s="2">
        <v>56</v>
      </c>
      <c r="C5" s="4">
        <v>75</v>
      </c>
      <c r="E5" s="8">
        <v>3</v>
      </c>
      <c r="F5" s="9">
        <v>40</v>
      </c>
      <c r="G5" s="10">
        <v>1</v>
      </c>
      <c r="H5" s="11">
        <f t="shared" si="0"/>
        <v>267.64959999999996</v>
      </c>
      <c r="I5" s="11">
        <f t="shared" si="1"/>
        <v>-1.1368972397267081</v>
      </c>
      <c r="J5" s="12">
        <v>0.12709999999999999</v>
      </c>
      <c r="K5" s="12">
        <f t="shared" si="2"/>
        <v>0.37290000000000001</v>
      </c>
      <c r="L5" s="11">
        <f>3/25</f>
        <v>0.12</v>
      </c>
      <c r="M5" s="12">
        <f t="shared" si="3"/>
        <v>0.25290000000000001</v>
      </c>
      <c r="O5" s="8">
        <v>3</v>
      </c>
      <c r="P5" s="3">
        <v>60</v>
      </c>
      <c r="Q5" s="10">
        <v>1</v>
      </c>
      <c r="R5" s="11">
        <f t="shared" si="4"/>
        <v>200.5055999999999</v>
      </c>
      <c r="S5" s="11">
        <f t="shared" si="5"/>
        <v>-1.1656920521979768</v>
      </c>
      <c r="T5" s="12">
        <v>0.11899999999999999</v>
      </c>
      <c r="U5" s="12">
        <f t="shared" si="6"/>
        <v>0.38100000000000001</v>
      </c>
      <c r="V5" s="11">
        <f>3/25</f>
        <v>0.12</v>
      </c>
      <c r="W5" s="12">
        <f t="shared" si="7"/>
        <v>0.26100000000000001</v>
      </c>
      <c r="Y5" s="15">
        <v>2</v>
      </c>
      <c r="Z5" s="16" t="s">
        <v>4</v>
      </c>
      <c r="AA5" s="9">
        <v>40</v>
      </c>
      <c r="AB5" s="9">
        <v>65</v>
      </c>
      <c r="AC5" s="15">
        <f t="shared" ref="AC5:AC28" si="8">AB5-AA5</f>
        <v>25</v>
      </c>
      <c r="AD5" s="15">
        <f>AC5-$AC$30</f>
        <v>7.1999999999999993</v>
      </c>
      <c r="AE5" s="15">
        <f t="shared" ref="AE5:AE28" si="9">AD5^2</f>
        <v>51.839999999999989</v>
      </c>
    </row>
    <row r="6" spans="1:31" ht="16.5" thickBot="1" x14ac:dyDescent="0.3">
      <c r="A6" s="1" t="s">
        <v>4</v>
      </c>
      <c r="B6" s="2">
        <v>40</v>
      </c>
      <c r="C6" s="4">
        <v>65</v>
      </c>
      <c r="E6" s="8">
        <v>4</v>
      </c>
      <c r="F6" s="9">
        <v>40</v>
      </c>
      <c r="G6" s="10">
        <v>1</v>
      </c>
      <c r="H6" s="11">
        <f t="shared" si="0"/>
        <v>267.64959999999996</v>
      </c>
      <c r="I6" s="11">
        <f t="shared" si="1"/>
        <v>-1.1368972397267081</v>
      </c>
      <c r="J6" s="12">
        <v>0.12709999999999999</v>
      </c>
      <c r="K6" s="12">
        <f t="shared" si="2"/>
        <v>0.37290000000000001</v>
      </c>
      <c r="L6" s="12">
        <v>0.16</v>
      </c>
      <c r="M6" s="12">
        <f t="shared" si="3"/>
        <v>0.21290000000000001</v>
      </c>
      <c r="O6" s="8">
        <v>4</v>
      </c>
      <c r="P6" s="4">
        <v>62</v>
      </c>
      <c r="Q6" s="10">
        <v>1</v>
      </c>
      <c r="R6" s="11">
        <f t="shared" si="4"/>
        <v>147.86559999999992</v>
      </c>
      <c r="S6" s="11">
        <f t="shared" si="5"/>
        <v>-1.0010462821135167</v>
      </c>
      <c r="T6" s="12">
        <v>0.15870000000000001</v>
      </c>
      <c r="U6" s="12">
        <f t="shared" si="6"/>
        <v>0.34129999999999999</v>
      </c>
      <c r="V6" s="12">
        <v>0.16</v>
      </c>
      <c r="W6" s="12">
        <f t="shared" si="7"/>
        <v>0.18129999999999999</v>
      </c>
      <c r="Y6" s="15">
        <v>3</v>
      </c>
      <c r="Z6" s="16" t="s">
        <v>5</v>
      </c>
      <c r="AA6" s="9">
        <v>70</v>
      </c>
      <c r="AB6" s="9">
        <v>95</v>
      </c>
      <c r="AC6" s="15">
        <f t="shared" si="8"/>
        <v>25</v>
      </c>
      <c r="AD6" s="15">
        <f>AC6-$AC$30</f>
        <v>7.1999999999999993</v>
      </c>
      <c r="AE6" s="15">
        <f t="shared" si="9"/>
        <v>51.839999999999989</v>
      </c>
    </row>
    <row r="7" spans="1:31" ht="16.5" thickBot="1" x14ac:dyDescent="0.3">
      <c r="A7" s="1" t="s">
        <v>7</v>
      </c>
      <c r="B7" s="2">
        <v>56</v>
      </c>
      <c r="C7" s="4">
        <v>82</v>
      </c>
      <c r="E7" s="8">
        <v>5</v>
      </c>
      <c r="F7" s="9">
        <v>40</v>
      </c>
      <c r="G7" s="10">
        <v>1</v>
      </c>
      <c r="H7" s="11">
        <f t="shared" si="0"/>
        <v>267.64959999999996</v>
      </c>
      <c r="I7" s="11">
        <f t="shared" si="1"/>
        <v>-1.1368972397267081</v>
      </c>
      <c r="J7" s="12">
        <v>0.12709999999999999</v>
      </c>
      <c r="K7" s="12">
        <f t="shared" si="2"/>
        <v>0.37290000000000001</v>
      </c>
      <c r="L7" s="12">
        <v>0.2</v>
      </c>
      <c r="M7" s="12">
        <f t="shared" si="3"/>
        <v>0.1729</v>
      </c>
      <c r="O7" s="8">
        <v>5</v>
      </c>
      <c r="P7" s="4">
        <v>64</v>
      </c>
      <c r="Q7" s="10">
        <v>1</v>
      </c>
      <c r="R7" s="11">
        <f t="shared" si="4"/>
        <v>103.22559999999993</v>
      </c>
      <c r="S7" s="11">
        <f t="shared" si="5"/>
        <v>-0.83640051202905674</v>
      </c>
      <c r="T7" s="12">
        <v>0.20050000000000001</v>
      </c>
      <c r="U7" s="12">
        <f t="shared" si="6"/>
        <v>0.29949999999999999</v>
      </c>
      <c r="V7" s="12">
        <v>0.2</v>
      </c>
      <c r="W7" s="12">
        <f t="shared" si="7"/>
        <v>9.9499999999999977E-2</v>
      </c>
      <c r="Y7" s="15">
        <v>4</v>
      </c>
      <c r="Z7" s="16" t="s">
        <v>6</v>
      </c>
      <c r="AA7" s="9">
        <v>56</v>
      </c>
      <c r="AB7" s="9">
        <v>75</v>
      </c>
      <c r="AC7" s="15">
        <f t="shared" si="8"/>
        <v>19</v>
      </c>
      <c r="AD7" s="15">
        <f>AC7-$AC$30</f>
        <v>1.1999999999999993</v>
      </c>
      <c r="AE7" s="15">
        <f t="shared" si="9"/>
        <v>1.4399999999999984</v>
      </c>
    </row>
    <row r="8" spans="1:31" ht="16.5" thickBot="1" x14ac:dyDescent="0.3">
      <c r="A8" s="1" t="s">
        <v>8</v>
      </c>
      <c r="B8" s="2">
        <v>80</v>
      </c>
      <c r="C8" s="4">
        <v>90</v>
      </c>
      <c r="E8" s="8">
        <v>6</v>
      </c>
      <c r="F8" s="9">
        <v>44</v>
      </c>
      <c r="G8" s="10">
        <v>1</v>
      </c>
      <c r="H8" s="11">
        <f t="shared" si="0"/>
        <v>152.7696</v>
      </c>
      <c r="I8" s="11">
        <f t="shared" si="1"/>
        <v>-0.8589272544634543</v>
      </c>
      <c r="J8" s="12">
        <v>0.19489999999999999</v>
      </c>
      <c r="K8" s="12">
        <f t="shared" si="2"/>
        <v>0.30510000000000004</v>
      </c>
      <c r="L8" s="12">
        <v>0.24</v>
      </c>
      <c r="M8" s="12">
        <f t="shared" si="3"/>
        <v>6.5100000000000047E-2</v>
      </c>
      <c r="O8" s="8">
        <v>6</v>
      </c>
      <c r="P8" s="4">
        <v>65</v>
      </c>
      <c r="Q8" s="10">
        <v>1</v>
      </c>
      <c r="R8" s="11">
        <f t="shared" si="4"/>
        <v>83.905599999999936</v>
      </c>
      <c r="S8" s="11">
        <f t="shared" si="5"/>
        <v>-0.75407762698682668</v>
      </c>
      <c r="T8" s="12">
        <v>0.2266</v>
      </c>
      <c r="U8" s="12">
        <f t="shared" si="6"/>
        <v>0.27339999999999998</v>
      </c>
      <c r="V8" s="12">
        <v>0.24</v>
      </c>
      <c r="W8" s="12">
        <f t="shared" si="7"/>
        <v>3.3399999999999985E-2</v>
      </c>
      <c r="Y8" s="15">
        <v>5</v>
      </c>
      <c r="Z8" s="16" t="s">
        <v>4</v>
      </c>
      <c r="AA8" s="9">
        <v>40</v>
      </c>
      <c r="AB8" s="9">
        <v>65</v>
      </c>
      <c r="AC8" s="15">
        <f t="shared" si="8"/>
        <v>25</v>
      </c>
      <c r="AD8" s="15">
        <f>AC8-$AC$30</f>
        <v>7.1999999999999993</v>
      </c>
      <c r="AE8" s="15">
        <f t="shared" si="9"/>
        <v>51.839999999999989</v>
      </c>
    </row>
    <row r="9" spans="1:31" ht="16.5" thickBot="1" x14ac:dyDescent="0.3">
      <c r="A9" s="1" t="s">
        <v>9</v>
      </c>
      <c r="B9" s="2">
        <v>72</v>
      </c>
      <c r="C9" s="4">
        <v>76</v>
      </c>
      <c r="E9" s="8">
        <v>7</v>
      </c>
      <c r="F9" s="9">
        <v>44</v>
      </c>
      <c r="G9" s="10">
        <v>1</v>
      </c>
      <c r="H9" s="11">
        <f t="shared" si="0"/>
        <v>152.7696</v>
      </c>
      <c r="I9" s="11">
        <f t="shared" si="1"/>
        <v>-0.8589272544634543</v>
      </c>
      <c r="J9" s="12">
        <v>0.19489999999999999</v>
      </c>
      <c r="K9" s="12">
        <f t="shared" si="2"/>
        <v>0.30510000000000004</v>
      </c>
      <c r="L9" s="12">
        <v>0.28000000000000003</v>
      </c>
      <c r="M9" s="12">
        <f t="shared" si="3"/>
        <v>2.5100000000000011E-2</v>
      </c>
      <c r="O9" s="8">
        <v>7</v>
      </c>
      <c r="P9" s="4">
        <v>65</v>
      </c>
      <c r="Q9" s="10">
        <v>1</v>
      </c>
      <c r="R9" s="11">
        <f t="shared" si="4"/>
        <v>83.905599999999936</v>
      </c>
      <c r="S9" s="11">
        <f t="shared" si="5"/>
        <v>-0.75407762698682668</v>
      </c>
      <c r="T9" s="12">
        <v>0.2266</v>
      </c>
      <c r="U9" s="12">
        <f t="shared" si="6"/>
        <v>0.27339999999999998</v>
      </c>
      <c r="V9" s="12">
        <v>0.28000000000000003</v>
      </c>
      <c r="W9" s="12">
        <f t="shared" si="7"/>
        <v>-6.6000000000000503E-3</v>
      </c>
      <c r="Y9" s="15">
        <v>6</v>
      </c>
      <c r="Z9" s="16" t="s">
        <v>7</v>
      </c>
      <c r="AA9" s="9">
        <v>56</v>
      </c>
      <c r="AB9" s="9">
        <v>82</v>
      </c>
      <c r="AC9" s="15">
        <f t="shared" si="8"/>
        <v>26</v>
      </c>
      <c r="AD9" s="15">
        <f>AC9-$AC$30</f>
        <v>8.1999999999999993</v>
      </c>
      <c r="AE9" s="15">
        <f t="shared" si="9"/>
        <v>67.239999999999995</v>
      </c>
    </row>
    <row r="10" spans="1:31" ht="16.5" thickBot="1" x14ac:dyDescent="0.3">
      <c r="A10" s="1" t="s">
        <v>10</v>
      </c>
      <c r="B10" s="2">
        <v>44</v>
      </c>
      <c r="C10" s="4">
        <v>66</v>
      </c>
      <c r="E10" s="8">
        <v>8</v>
      </c>
      <c r="F10" s="9">
        <v>48</v>
      </c>
      <c r="G10" s="10">
        <v>1</v>
      </c>
      <c r="H10" s="11">
        <f t="shared" si="0"/>
        <v>69.889599999999987</v>
      </c>
      <c r="I10" s="11">
        <f t="shared" si="1"/>
        <v>-0.58095726920020052</v>
      </c>
      <c r="J10" s="13">
        <v>0.28100000000000003</v>
      </c>
      <c r="K10" s="13">
        <f t="shared" si="2"/>
        <v>0.21899999999999997</v>
      </c>
      <c r="L10" s="12">
        <v>0.32</v>
      </c>
      <c r="M10" s="12">
        <f t="shared" si="3"/>
        <v>-0.10100000000000003</v>
      </c>
      <c r="O10" s="8">
        <v>8</v>
      </c>
      <c r="P10" s="4">
        <v>65</v>
      </c>
      <c r="Q10" s="10">
        <v>1</v>
      </c>
      <c r="R10" s="11">
        <f t="shared" si="4"/>
        <v>83.905599999999936</v>
      </c>
      <c r="S10" s="11">
        <f t="shared" si="5"/>
        <v>-0.75407762698682668</v>
      </c>
      <c r="T10" s="12">
        <v>0.2266</v>
      </c>
      <c r="U10" s="12">
        <f t="shared" si="6"/>
        <v>0.27339999999999998</v>
      </c>
      <c r="V10" s="12">
        <v>0.32</v>
      </c>
      <c r="W10" s="12">
        <f t="shared" si="7"/>
        <v>-4.660000000000003E-2</v>
      </c>
      <c r="Y10" s="15">
        <v>7</v>
      </c>
      <c r="Z10" s="16" t="s">
        <v>8</v>
      </c>
      <c r="AA10" s="9">
        <v>80</v>
      </c>
      <c r="AB10" s="9">
        <v>90</v>
      </c>
      <c r="AC10" s="15">
        <f t="shared" si="8"/>
        <v>10</v>
      </c>
      <c r="AD10" s="15">
        <f>AC10-$AC$30</f>
        <v>-7.8000000000000007</v>
      </c>
      <c r="AE10" s="15">
        <f t="shared" si="9"/>
        <v>60.840000000000011</v>
      </c>
    </row>
    <row r="11" spans="1:31" ht="16.5" thickBot="1" x14ac:dyDescent="0.3">
      <c r="A11" s="1" t="s">
        <v>11</v>
      </c>
      <c r="B11" s="2">
        <v>48</v>
      </c>
      <c r="C11" s="4">
        <v>56</v>
      </c>
      <c r="E11" s="8">
        <v>9</v>
      </c>
      <c r="F11" s="9">
        <v>48</v>
      </c>
      <c r="G11" s="10">
        <v>1</v>
      </c>
      <c r="H11" s="11">
        <f t="shared" si="0"/>
        <v>69.889599999999987</v>
      </c>
      <c r="I11" s="11">
        <f t="shared" si="1"/>
        <v>-0.58095726920020052</v>
      </c>
      <c r="J11" s="13">
        <v>0.28100000000000003</v>
      </c>
      <c r="K11" s="13">
        <f t="shared" si="2"/>
        <v>0.21899999999999997</v>
      </c>
      <c r="L11" s="12">
        <v>0.36</v>
      </c>
      <c r="M11" s="12">
        <f t="shared" si="3"/>
        <v>-0.14100000000000001</v>
      </c>
      <c r="O11" s="8">
        <v>9</v>
      </c>
      <c r="P11" s="4">
        <v>66</v>
      </c>
      <c r="Q11" s="10">
        <v>1</v>
      </c>
      <c r="R11" s="11">
        <f t="shared" si="4"/>
        <v>66.585599999999943</v>
      </c>
      <c r="S11" s="11">
        <f t="shared" si="5"/>
        <v>-0.67175474194459672</v>
      </c>
      <c r="T11" s="12">
        <v>0.25140000000000001</v>
      </c>
      <c r="U11" s="12">
        <f t="shared" si="6"/>
        <v>0.24859999999999999</v>
      </c>
      <c r="V11" s="12">
        <v>0.36</v>
      </c>
      <c r="W11" s="12">
        <f t="shared" si="7"/>
        <v>-0.1114</v>
      </c>
      <c r="Y11" s="15">
        <v>8</v>
      </c>
      <c r="Z11" s="16" t="s">
        <v>9</v>
      </c>
      <c r="AA11" s="9">
        <v>72</v>
      </c>
      <c r="AB11" s="9">
        <v>76</v>
      </c>
      <c r="AC11" s="15">
        <f t="shared" si="8"/>
        <v>4</v>
      </c>
      <c r="AD11" s="15">
        <f>AC11-$AC$30</f>
        <v>-13.8</v>
      </c>
      <c r="AE11" s="15">
        <f t="shared" si="9"/>
        <v>190.44000000000003</v>
      </c>
    </row>
    <row r="12" spans="1:31" ht="16.5" thickBot="1" x14ac:dyDescent="0.3">
      <c r="A12" s="1" t="s">
        <v>12</v>
      </c>
      <c r="B12" s="2">
        <v>60</v>
      </c>
      <c r="C12" s="4">
        <v>76</v>
      </c>
      <c r="E12" s="8">
        <v>10</v>
      </c>
      <c r="F12" s="9">
        <v>48</v>
      </c>
      <c r="G12" s="10">
        <v>1</v>
      </c>
      <c r="H12" s="11">
        <f t="shared" si="0"/>
        <v>69.889599999999987</v>
      </c>
      <c r="I12" s="11">
        <f t="shared" si="1"/>
        <v>-0.58095726920020052</v>
      </c>
      <c r="J12" s="13">
        <v>0.28100000000000003</v>
      </c>
      <c r="K12" s="13">
        <f t="shared" si="2"/>
        <v>0.21899999999999997</v>
      </c>
      <c r="L12" s="12">
        <v>0.4</v>
      </c>
      <c r="M12" s="12">
        <f t="shared" si="3"/>
        <v>-0.18100000000000005</v>
      </c>
      <c r="O12" s="8">
        <v>10</v>
      </c>
      <c r="P12" s="4">
        <v>75</v>
      </c>
      <c r="Q12" s="10">
        <v>1</v>
      </c>
      <c r="R12" s="11">
        <f t="shared" si="4"/>
        <v>0.70560000000000578</v>
      </c>
      <c r="S12" s="11">
        <f t="shared" si="5"/>
        <v>6.9151223435473502E-2</v>
      </c>
      <c r="T12" s="12">
        <v>0.47210000000000002</v>
      </c>
      <c r="U12" s="12">
        <f t="shared" ref="U12:U27" si="10">0.5+T12</f>
        <v>0.97209999999999996</v>
      </c>
      <c r="V12" s="12">
        <v>0.4</v>
      </c>
      <c r="W12" s="12">
        <f t="shared" si="7"/>
        <v>0.57209999999999994</v>
      </c>
      <c r="Y12" s="15">
        <v>9</v>
      </c>
      <c r="Z12" s="16" t="s">
        <v>10</v>
      </c>
      <c r="AA12" s="9">
        <v>44</v>
      </c>
      <c r="AB12" s="9">
        <v>66</v>
      </c>
      <c r="AC12" s="15">
        <f t="shared" si="8"/>
        <v>22</v>
      </c>
      <c r="AD12" s="15">
        <f>AC12-$AC$30</f>
        <v>4.1999999999999993</v>
      </c>
      <c r="AE12" s="15">
        <f t="shared" si="9"/>
        <v>17.639999999999993</v>
      </c>
    </row>
    <row r="13" spans="1:31" ht="16.5" thickBot="1" x14ac:dyDescent="0.3">
      <c r="A13" s="1" t="s">
        <v>13</v>
      </c>
      <c r="B13" s="2">
        <v>44</v>
      </c>
      <c r="C13" s="4">
        <v>60</v>
      </c>
      <c r="E13" s="8">
        <v>11</v>
      </c>
      <c r="F13" s="9">
        <v>56</v>
      </c>
      <c r="G13" s="10">
        <v>1</v>
      </c>
      <c r="H13" s="11">
        <f t="shared" si="0"/>
        <v>0.1295999999999996</v>
      </c>
      <c r="I13" s="11">
        <f t="shared" si="1"/>
        <v>-2.5017298673692807E-2</v>
      </c>
      <c r="J13" s="12">
        <v>0.48799999999999999</v>
      </c>
      <c r="K13" s="12">
        <f t="shared" si="2"/>
        <v>1.2000000000000011E-2</v>
      </c>
      <c r="L13" s="12">
        <v>0.44</v>
      </c>
      <c r="M13" s="12">
        <f t="shared" si="3"/>
        <v>-0.42799999999999999</v>
      </c>
      <c r="O13" s="8">
        <v>11</v>
      </c>
      <c r="P13" s="4">
        <v>75</v>
      </c>
      <c r="Q13" s="10">
        <v>1</v>
      </c>
      <c r="R13" s="11">
        <f t="shared" si="4"/>
        <v>0.70560000000000578</v>
      </c>
      <c r="S13" s="11">
        <f t="shared" si="5"/>
        <v>6.9151223435473502E-2</v>
      </c>
      <c r="T13" s="12">
        <v>0.47210000000000002</v>
      </c>
      <c r="U13" s="12">
        <f t="shared" si="10"/>
        <v>0.97209999999999996</v>
      </c>
      <c r="V13" s="12">
        <v>0.44</v>
      </c>
      <c r="W13" s="12">
        <f t="shared" si="7"/>
        <v>0.53210000000000002</v>
      </c>
      <c r="Y13" s="15">
        <v>10</v>
      </c>
      <c r="Z13" s="16" t="s">
        <v>11</v>
      </c>
      <c r="AA13" s="9">
        <v>48</v>
      </c>
      <c r="AB13" s="9">
        <v>56</v>
      </c>
      <c r="AC13" s="15">
        <f t="shared" si="8"/>
        <v>8</v>
      </c>
      <c r="AD13" s="15">
        <f>AC13-$AC$30</f>
        <v>-9.8000000000000007</v>
      </c>
      <c r="AE13" s="15">
        <f t="shared" si="9"/>
        <v>96.04000000000002</v>
      </c>
    </row>
    <row r="14" spans="1:31" ht="16.5" thickBot="1" x14ac:dyDescent="0.3">
      <c r="A14" s="1" t="s">
        <v>14</v>
      </c>
      <c r="B14" s="2">
        <v>32</v>
      </c>
      <c r="C14" s="4">
        <v>78</v>
      </c>
      <c r="E14" s="8">
        <v>12</v>
      </c>
      <c r="F14" s="9">
        <v>56</v>
      </c>
      <c r="G14" s="10">
        <v>1</v>
      </c>
      <c r="H14" s="11">
        <f t="shared" si="0"/>
        <v>0.1295999999999996</v>
      </c>
      <c r="I14" s="11">
        <f t="shared" si="1"/>
        <v>-2.5017298673692807E-2</v>
      </c>
      <c r="J14" s="12">
        <v>0.48799999999999999</v>
      </c>
      <c r="K14" s="12">
        <f t="shared" si="2"/>
        <v>1.2000000000000011E-2</v>
      </c>
      <c r="L14" s="12">
        <v>0.48</v>
      </c>
      <c r="M14" s="12">
        <f t="shared" si="3"/>
        <v>-0.46799999999999997</v>
      </c>
      <c r="O14" s="8">
        <v>12</v>
      </c>
      <c r="P14" s="4">
        <v>76</v>
      </c>
      <c r="Q14" s="10">
        <v>1</v>
      </c>
      <c r="R14" s="11">
        <f t="shared" si="4"/>
        <v>3.3856000000000126</v>
      </c>
      <c r="S14" s="11">
        <f t="shared" si="5"/>
        <v>0.15147410847770351</v>
      </c>
      <c r="T14" s="12">
        <v>0.55959999999999999</v>
      </c>
      <c r="U14" s="12">
        <f t="shared" si="10"/>
        <v>1.0596000000000001</v>
      </c>
      <c r="V14" s="12">
        <v>0.48</v>
      </c>
      <c r="W14" s="12">
        <f t="shared" si="7"/>
        <v>0.57960000000000012</v>
      </c>
      <c r="X14" s="12" t="s">
        <v>39</v>
      </c>
      <c r="Y14" s="15">
        <v>11</v>
      </c>
      <c r="Z14" s="16" t="s">
        <v>12</v>
      </c>
      <c r="AA14" s="9">
        <v>60</v>
      </c>
      <c r="AB14" s="9">
        <v>76</v>
      </c>
      <c r="AC14" s="15">
        <f t="shared" si="8"/>
        <v>16</v>
      </c>
      <c r="AD14" s="15">
        <f>AC14-$AC$30</f>
        <v>-1.8000000000000007</v>
      </c>
      <c r="AE14" s="15">
        <f t="shared" si="9"/>
        <v>3.2400000000000024</v>
      </c>
    </row>
    <row r="15" spans="1:31" ht="16.5" thickBot="1" x14ac:dyDescent="0.3">
      <c r="A15" s="1" t="s">
        <v>15</v>
      </c>
      <c r="B15" s="2">
        <v>36</v>
      </c>
      <c r="C15" s="4">
        <v>65</v>
      </c>
      <c r="E15" s="8">
        <v>13</v>
      </c>
      <c r="F15" s="9">
        <v>56</v>
      </c>
      <c r="G15" s="10">
        <v>1</v>
      </c>
      <c r="H15" s="11">
        <f t="shared" si="0"/>
        <v>0.1295999999999996</v>
      </c>
      <c r="I15" s="11">
        <f t="shared" si="1"/>
        <v>-2.5017298673692807E-2</v>
      </c>
      <c r="J15" s="12">
        <v>0.48799999999999999</v>
      </c>
      <c r="K15" s="12">
        <f t="shared" si="2"/>
        <v>1.2000000000000011E-2</v>
      </c>
      <c r="L15" s="12">
        <v>0.52</v>
      </c>
      <c r="M15" s="12">
        <f t="shared" si="3"/>
        <v>-0.50800000000000001</v>
      </c>
      <c r="O15" s="8">
        <v>13</v>
      </c>
      <c r="P15" s="4">
        <v>76</v>
      </c>
      <c r="Q15" s="10">
        <v>1</v>
      </c>
      <c r="R15" s="11">
        <f t="shared" si="4"/>
        <v>3.3856000000000126</v>
      </c>
      <c r="S15" s="11">
        <f t="shared" si="5"/>
        <v>0.15147410847770351</v>
      </c>
      <c r="T15" s="12">
        <v>0.55959999999999999</v>
      </c>
      <c r="U15" s="12">
        <f t="shared" si="10"/>
        <v>1.0596000000000001</v>
      </c>
      <c r="V15" s="12">
        <v>0.52</v>
      </c>
      <c r="W15" s="12">
        <f t="shared" si="7"/>
        <v>0.53960000000000008</v>
      </c>
      <c r="Y15" s="15">
        <v>12</v>
      </c>
      <c r="Z15" s="16" t="s">
        <v>13</v>
      </c>
      <c r="AA15" s="9">
        <v>44</v>
      </c>
      <c r="AB15" s="9">
        <v>60</v>
      </c>
      <c r="AC15" s="15">
        <f t="shared" si="8"/>
        <v>16</v>
      </c>
      <c r="AD15" s="15">
        <f>AC15-$AC$30</f>
        <v>-1.8000000000000007</v>
      </c>
      <c r="AE15" s="15">
        <f t="shared" si="9"/>
        <v>3.2400000000000024</v>
      </c>
    </row>
    <row r="16" spans="1:31" ht="16.5" thickBot="1" x14ac:dyDescent="0.3">
      <c r="A16" s="1" t="s">
        <v>16</v>
      </c>
      <c r="B16" s="2">
        <v>60</v>
      </c>
      <c r="C16" s="4">
        <v>64</v>
      </c>
      <c r="E16" s="8">
        <v>14</v>
      </c>
      <c r="F16" s="9">
        <v>56</v>
      </c>
      <c r="G16" s="10">
        <v>1</v>
      </c>
      <c r="H16" s="11">
        <f t="shared" si="0"/>
        <v>0.1295999999999996</v>
      </c>
      <c r="I16" s="11">
        <f t="shared" si="1"/>
        <v>-2.5017298673692807E-2</v>
      </c>
      <c r="J16" s="12">
        <v>0.48799999999999999</v>
      </c>
      <c r="K16" s="12">
        <f t="shared" si="2"/>
        <v>1.2000000000000011E-2</v>
      </c>
      <c r="L16" s="12">
        <v>0.56000000000000005</v>
      </c>
      <c r="M16" s="12">
        <f t="shared" si="3"/>
        <v>-0.54800000000000004</v>
      </c>
      <c r="O16" s="8">
        <v>14</v>
      </c>
      <c r="P16" s="4">
        <v>76</v>
      </c>
      <c r="Q16" s="10">
        <v>1</v>
      </c>
      <c r="R16" s="11">
        <f t="shared" si="4"/>
        <v>3.3856000000000126</v>
      </c>
      <c r="S16" s="11">
        <f t="shared" si="5"/>
        <v>0.15147410847770351</v>
      </c>
      <c r="T16" s="12">
        <v>0.55959999999999999</v>
      </c>
      <c r="U16" s="12">
        <f t="shared" si="10"/>
        <v>1.0596000000000001</v>
      </c>
      <c r="V16" s="12">
        <v>0.56000000000000005</v>
      </c>
      <c r="W16" s="12">
        <f t="shared" si="7"/>
        <v>0.49960000000000004</v>
      </c>
      <c r="Y16" s="15">
        <v>13</v>
      </c>
      <c r="Z16" s="16" t="s">
        <v>14</v>
      </c>
      <c r="AA16" s="9">
        <v>32</v>
      </c>
      <c r="AB16" s="9">
        <v>78</v>
      </c>
      <c r="AC16" s="15">
        <f t="shared" si="8"/>
        <v>46</v>
      </c>
      <c r="AD16" s="15">
        <f>AC16-$AC$30</f>
        <v>28.2</v>
      </c>
      <c r="AE16" s="15">
        <f t="shared" si="9"/>
        <v>795.24</v>
      </c>
    </row>
    <row r="17" spans="1:31" ht="16.5" thickBot="1" x14ac:dyDescent="0.3">
      <c r="A17" s="1" t="s">
        <v>17</v>
      </c>
      <c r="B17" s="2">
        <v>80</v>
      </c>
      <c r="C17" s="4">
        <v>90</v>
      </c>
      <c r="E17" s="8">
        <v>15</v>
      </c>
      <c r="F17" s="9">
        <v>60</v>
      </c>
      <c r="G17" s="10">
        <v>1</v>
      </c>
      <c r="H17" s="11">
        <f t="shared" si="0"/>
        <v>13.249600000000004</v>
      </c>
      <c r="I17" s="11">
        <f t="shared" si="1"/>
        <v>0.25295268658956105</v>
      </c>
      <c r="J17" s="12">
        <v>0.60260000000000002</v>
      </c>
      <c r="K17" s="12">
        <f>0.5+J17</f>
        <v>1.1026</v>
      </c>
      <c r="L17" s="12">
        <v>0.6</v>
      </c>
      <c r="M17" s="12">
        <f t="shared" si="3"/>
        <v>0.50260000000000005</v>
      </c>
      <c r="O17" s="8">
        <v>15</v>
      </c>
      <c r="P17" s="4">
        <v>78</v>
      </c>
      <c r="Q17" s="10">
        <v>1</v>
      </c>
      <c r="R17" s="11">
        <f t="shared" si="4"/>
        <v>14.745600000000026</v>
      </c>
      <c r="S17" s="11">
        <f t="shared" si="5"/>
        <v>0.31611987856216356</v>
      </c>
      <c r="T17" s="12">
        <v>0.62549999999999994</v>
      </c>
      <c r="U17" s="12">
        <f t="shared" si="10"/>
        <v>1.1254999999999999</v>
      </c>
      <c r="V17" s="12">
        <v>0.6</v>
      </c>
      <c r="W17" s="12">
        <f t="shared" si="7"/>
        <v>0.52549999999999997</v>
      </c>
      <c r="Y17" s="15">
        <v>14</v>
      </c>
      <c r="Z17" s="16" t="s">
        <v>15</v>
      </c>
      <c r="AA17" s="9">
        <v>36</v>
      </c>
      <c r="AB17" s="9">
        <v>65</v>
      </c>
      <c r="AC17" s="15">
        <f t="shared" si="8"/>
        <v>29</v>
      </c>
      <c r="AD17" s="15">
        <f>AC17-$AC$30</f>
        <v>11.2</v>
      </c>
      <c r="AE17" s="15">
        <f t="shared" si="9"/>
        <v>125.43999999999998</v>
      </c>
    </row>
    <row r="18" spans="1:31" ht="16.5" thickBot="1" x14ac:dyDescent="0.3">
      <c r="A18" s="1" t="s">
        <v>18</v>
      </c>
      <c r="B18" s="2">
        <v>56</v>
      </c>
      <c r="C18" s="4">
        <v>78</v>
      </c>
      <c r="E18" s="8">
        <v>16</v>
      </c>
      <c r="F18" s="9">
        <v>60</v>
      </c>
      <c r="G18" s="10">
        <v>1</v>
      </c>
      <c r="H18" s="11">
        <f t="shared" si="0"/>
        <v>13.249600000000004</v>
      </c>
      <c r="I18" s="11">
        <f t="shared" si="1"/>
        <v>0.25295268658956105</v>
      </c>
      <c r="J18" s="12">
        <v>0.60260000000000002</v>
      </c>
      <c r="K18" s="12">
        <f t="shared" ref="K18:K27" si="11">0.5+J18</f>
        <v>1.1026</v>
      </c>
      <c r="L18" s="12">
        <v>0.64</v>
      </c>
      <c r="M18" s="12">
        <f t="shared" si="3"/>
        <v>0.46260000000000001</v>
      </c>
      <c r="O18" s="8">
        <v>16</v>
      </c>
      <c r="P18" s="4">
        <v>78</v>
      </c>
      <c r="Q18" s="10">
        <v>1</v>
      </c>
      <c r="R18" s="11">
        <f t="shared" si="4"/>
        <v>14.745600000000026</v>
      </c>
      <c r="S18" s="11">
        <f t="shared" si="5"/>
        <v>0.31611987856216356</v>
      </c>
      <c r="T18" s="12">
        <v>0.62549999999999994</v>
      </c>
      <c r="U18" s="12">
        <f t="shared" si="10"/>
        <v>1.1254999999999999</v>
      </c>
      <c r="V18" s="12">
        <v>0.64</v>
      </c>
      <c r="W18" s="12">
        <f t="shared" si="7"/>
        <v>0.48549999999999993</v>
      </c>
      <c r="Y18" s="15">
        <v>15</v>
      </c>
      <c r="Z18" s="16" t="s">
        <v>16</v>
      </c>
      <c r="AA18" s="9">
        <v>60</v>
      </c>
      <c r="AB18" s="9">
        <v>64</v>
      </c>
      <c r="AC18" s="15">
        <f t="shared" si="8"/>
        <v>4</v>
      </c>
      <c r="AD18" s="15">
        <f>AC18-$AC$30</f>
        <v>-13.8</v>
      </c>
      <c r="AE18" s="15">
        <f t="shared" si="9"/>
        <v>190.44000000000003</v>
      </c>
    </row>
    <row r="19" spans="1:31" ht="16.5" thickBot="1" x14ac:dyDescent="0.3">
      <c r="A19" s="1" t="s">
        <v>19</v>
      </c>
      <c r="B19" s="2">
        <v>75</v>
      </c>
      <c r="C19" s="4">
        <v>90</v>
      </c>
      <c r="E19" s="8">
        <v>17</v>
      </c>
      <c r="F19" s="9">
        <v>60</v>
      </c>
      <c r="G19" s="10">
        <v>1</v>
      </c>
      <c r="H19" s="11">
        <f t="shared" si="0"/>
        <v>13.249600000000004</v>
      </c>
      <c r="I19" s="11">
        <f t="shared" si="1"/>
        <v>0.25295268658956105</v>
      </c>
      <c r="J19" s="12">
        <v>0.60260000000000002</v>
      </c>
      <c r="K19" s="12">
        <f t="shared" si="11"/>
        <v>1.1026</v>
      </c>
      <c r="L19" s="12">
        <v>0.68</v>
      </c>
      <c r="M19" s="12">
        <f t="shared" si="3"/>
        <v>0.42259999999999998</v>
      </c>
      <c r="O19" s="8">
        <v>17</v>
      </c>
      <c r="P19" s="4">
        <v>78</v>
      </c>
      <c r="Q19" s="10">
        <v>1</v>
      </c>
      <c r="R19" s="11">
        <f t="shared" si="4"/>
        <v>14.745600000000026</v>
      </c>
      <c r="S19" s="11">
        <f t="shared" si="5"/>
        <v>0.31611987856216356</v>
      </c>
      <c r="T19" s="12">
        <v>0.62549999999999994</v>
      </c>
      <c r="U19" s="12">
        <f t="shared" si="10"/>
        <v>1.1254999999999999</v>
      </c>
      <c r="V19" s="12">
        <v>0.68</v>
      </c>
      <c r="W19" s="12">
        <f t="shared" si="7"/>
        <v>0.4454999999999999</v>
      </c>
      <c r="Y19" s="15">
        <v>16</v>
      </c>
      <c r="Z19" s="16" t="s">
        <v>17</v>
      </c>
      <c r="AA19" s="9">
        <v>80</v>
      </c>
      <c r="AB19" s="9">
        <v>90</v>
      </c>
      <c r="AC19" s="15">
        <f t="shared" si="8"/>
        <v>10</v>
      </c>
      <c r="AD19" s="15">
        <f>AC19-$AC$30</f>
        <v>-7.8000000000000007</v>
      </c>
      <c r="AE19" s="15">
        <f t="shared" si="9"/>
        <v>60.840000000000011</v>
      </c>
    </row>
    <row r="20" spans="1:31" ht="16.5" thickBot="1" x14ac:dyDescent="0.3">
      <c r="A20" s="1" t="s">
        <v>20</v>
      </c>
      <c r="B20" s="2">
        <v>48</v>
      </c>
      <c r="C20" s="4">
        <v>75</v>
      </c>
      <c r="E20" s="8">
        <v>18</v>
      </c>
      <c r="F20" s="9">
        <v>60</v>
      </c>
      <c r="G20" s="10">
        <v>1</v>
      </c>
      <c r="H20" s="11">
        <f t="shared" si="0"/>
        <v>13.249600000000004</v>
      </c>
      <c r="I20" s="11">
        <f t="shared" si="1"/>
        <v>0.25295268658956105</v>
      </c>
      <c r="J20" s="12">
        <v>0.60260000000000002</v>
      </c>
      <c r="K20" s="12">
        <f t="shared" si="11"/>
        <v>1.1026</v>
      </c>
      <c r="L20" s="12">
        <v>0.72</v>
      </c>
      <c r="M20" s="12">
        <f t="shared" si="3"/>
        <v>0.38260000000000005</v>
      </c>
      <c r="O20" s="8">
        <v>18</v>
      </c>
      <c r="P20" s="4">
        <v>80</v>
      </c>
      <c r="Q20" s="10">
        <v>1</v>
      </c>
      <c r="R20" s="11">
        <f t="shared" si="4"/>
        <v>34.105600000000038</v>
      </c>
      <c r="S20" s="11">
        <f t="shared" si="5"/>
        <v>0.48076564864662358</v>
      </c>
      <c r="T20" s="12">
        <v>0.68440000000000001</v>
      </c>
      <c r="U20" s="12">
        <f t="shared" si="10"/>
        <v>1.1844000000000001</v>
      </c>
      <c r="V20" s="12">
        <v>0.72</v>
      </c>
      <c r="W20" s="12">
        <f t="shared" si="7"/>
        <v>0.46440000000000015</v>
      </c>
      <c r="Y20" s="15">
        <v>17</v>
      </c>
      <c r="Z20" s="16" t="s">
        <v>18</v>
      </c>
      <c r="AA20" s="9">
        <v>56</v>
      </c>
      <c r="AB20" s="9">
        <v>78</v>
      </c>
      <c r="AC20" s="15">
        <f t="shared" si="8"/>
        <v>22</v>
      </c>
      <c r="AD20" s="15">
        <f>AC20-$AC$30</f>
        <v>4.1999999999999993</v>
      </c>
      <c r="AE20" s="15">
        <f t="shared" si="9"/>
        <v>17.639999999999993</v>
      </c>
    </row>
    <row r="21" spans="1:31" ht="16.5" thickBot="1" x14ac:dyDescent="0.3">
      <c r="A21" s="1" t="s">
        <v>21</v>
      </c>
      <c r="B21" s="2">
        <v>80</v>
      </c>
      <c r="C21" s="4">
        <v>84</v>
      </c>
      <c r="E21" s="8">
        <v>19</v>
      </c>
      <c r="F21" s="9">
        <v>68</v>
      </c>
      <c r="G21" s="10">
        <v>1</v>
      </c>
      <c r="H21" s="11">
        <f t="shared" si="0"/>
        <v>135.48960000000002</v>
      </c>
      <c r="I21" s="11">
        <f t="shared" si="1"/>
        <v>0.80889265711606873</v>
      </c>
      <c r="J21" s="12">
        <v>0.79100000000000004</v>
      </c>
      <c r="K21" s="12">
        <f t="shared" si="11"/>
        <v>1.2909999999999999</v>
      </c>
      <c r="L21" s="12">
        <v>0.76</v>
      </c>
      <c r="M21" s="12">
        <f t="shared" si="3"/>
        <v>0.53099999999999992</v>
      </c>
      <c r="O21" s="8">
        <v>19</v>
      </c>
      <c r="P21" s="4">
        <v>82</v>
      </c>
      <c r="Q21" s="10">
        <v>1</v>
      </c>
      <c r="R21" s="11">
        <f t="shared" si="4"/>
        <v>61.465600000000052</v>
      </c>
      <c r="S21" s="11">
        <f t="shared" si="5"/>
        <v>0.64541141873108365</v>
      </c>
      <c r="T21" s="12">
        <v>0.74219999999999997</v>
      </c>
      <c r="U21" s="12">
        <f t="shared" si="10"/>
        <v>1.2422</v>
      </c>
      <c r="V21" s="12">
        <v>0.76</v>
      </c>
      <c r="W21" s="12">
        <f t="shared" si="7"/>
        <v>0.48219999999999996</v>
      </c>
      <c r="Y21" s="15">
        <v>18</v>
      </c>
      <c r="Z21" s="16" t="s">
        <v>19</v>
      </c>
      <c r="AA21" s="9">
        <v>75</v>
      </c>
      <c r="AB21" s="9">
        <v>90</v>
      </c>
      <c r="AC21" s="15">
        <f t="shared" si="8"/>
        <v>15</v>
      </c>
      <c r="AD21" s="15">
        <f>AC21-$AC$30</f>
        <v>-2.8000000000000007</v>
      </c>
      <c r="AE21" s="15">
        <f t="shared" si="9"/>
        <v>7.8400000000000043</v>
      </c>
    </row>
    <row r="22" spans="1:31" ht="16.5" thickBot="1" x14ac:dyDescent="0.3">
      <c r="A22" s="1" t="s">
        <v>22</v>
      </c>
      <c r="B22" s="2">
        <v>60</v>
      </c>
      <c r="C22" s="4">
        <v>80</v>
      </c>
      <c r="E22" s="8">
        <v>20</v>
      </c>
      <c r="F22" s="9">
        <v>70</v>
      </c>
      <c r="G22" s="10">
        <v>1</v>
      </c>
      <c r="H22" s="11">
        <f t="shared" si="0"/>
        <v>186.04960000000003</v>
      </c>
      <c r="I22" s="11">
        <f t="shared" si="1"/>
        <v>0.94787764974769562</v>
      </c>
      <c r="J22" s="12">
        <v>0.83150000000000002</v>
      </c>
      <c r="K22" s="12">
        <f t="shared" si="11"/>
        <v>1.3315000000000001</v>
      </c>
      <c r="L22" s="12">
        <v>0.8</v>
      </c>
      <c r="M22" s="12">
        <f t="shared" si="3"/>
        <v>0.53150000000000008</v>
      </c>
      <c r="O22" s="8">
        <v>20</v>
      </c>
      <c r="P22" s="4">
        <v>84</v>
      </c>
      <c r="Q22" s="10">
        <v>1</v>
      </c>
      <c r="R22" s="11">
        <f t="shared" si="4"/>
        <v>96.825600000000065</v>
      </c>
      <c r="S22" s="11">
        <f t="shared" si="5"/>
        <v>0.81005718881554367</v>
      </c>
      <c r="T22" s="12">
        <v>0.79100000000000004</v>
      </c>
      <c r="U22" s="12">
        <f t="shared" si="10"/>
        <v>1.2909999999999999</v>
      </c>
      <c r="V22" s="12">
        <v>0.8</v>
      </c>
      <c r="W22" s="12">
        <f t="shared" si="7"/>
        <v>0.49099999999999988</v>
      </c>
      <c r="Y22" s="15">
        <v>19</v>
      </c>
      <c r="Z22" s="16" t="s">
        <v>20</v>
      </c>
      <c r="AA22" s="9">
        <v>48</v>
      </c>
      <c r="AB22" s="9">
        <v>75</v>
      </c>
      <c r="AC22" s="15">
        <f t="shared" si="8"/>
        <v>27</v>
      </c>
      <c r="AD22" s="15">
        <f>AC22-$AC$30</f>
        <v>9.1999999999999993</v>
      </c>
      <c r="AE22" s="15">
        <f t="shared" si="9"/>
        <v>84.639999999999986</v>
      </c>
    </row>
    <row r="23" spans="1:31" ht="16.5" thickBot="1" x14ac:dyDescent="0.3">
      <c r="A23" s="1" t="s">
        <v>23</v>
      </c>
      <c r="B23" s="2">
        <v>40</v>
      </c>
      <c r="C23" s="4">
        <v>44</v>
      </c>
      <c r="E23" s="8">
        <v>21</v>
      </c>
      <c r="F23" s="9">
        <v>72</v>
      </c>
      <c r="G23" s="10">
        <v>1</v>
      </c>
      <c r="H23" s="11">
        <f t="shared" si="0"/>
        <v>244.60960000000003</v>
      </c>
      <c r="I23" s="11">
        <f t="shared" si="1"/>
        <v>1.0868626423793226</v>
      </c>
      <c r="J23" s="13">
        <v>0.86209999999999998</v>
      </c>
      <c r="K23" s="12">
        <f t="shared" si="11"/>
        <v>1.3620999999999999</v>
      </c>
      <c r="L23" s="12">
        <v>0.84</v>
      </c>
      <c r="M23" s="12">
        <f t="shared" si="3"/>
        <v>0.5220999999999999</v>
      </c>
      <c r="O23" s="8">
        <v>21</v>
      </c>
      <c r="P23" s="4">
        <v>84</v>
      </c>
      <c r="Q23" s="10">
        <v>1</v>
      </c>
      <c r="R23" s="11">
        <f t="shared" si="4"/>
        <v>96.825600000000065</v>
      </c>
      <c r="S23" s="11">
        <f t="shared" si="5"/>
        <v>0.81005718881554367</v>
      </c>
      <c r="T23" s="12">
        <v>0.79100000000000004</v>
      </c>
      <c r="U23" s="12">
        <f t="shared" si="10"/>
        <v>1.2909999999999999</v>
      </c>
      <c r="V23" s="12">
        <v>0.84</v>
      </c>
      <c r="W23" s="12">
        <f t="shared" si="7"/>
        <v>0.45099999999999996</v>
      </c>
      <c r="Y23" s="15">
        <v>20</v>
      </c>
      <c r="Z23" s="16" t="s">
        <v>21</v>
      </c>
      <c r="AA23" s="9">
        <v>80</v>
      </c>
      <c r="AB23" s="9">
        <v>84</v>
      </c>
      <c r="AC23" s="15">
        <f t="shared" si="8"/>
        <v>4</v>
      </c>
      <c r="AD23" s="15">
        <f>AC23-$AC$30</f>
        <v>-13.8</v>
      </c>
      <c r="AE23" s="15">
        <f t="shared" si="9"/>
        <v>190.44000000000003</v>
      </c>
    </row>
    <row r="24" spans="1:31" ht="16.5" thickBot="1" x14ac:dyDescent="0.3">
      <c r="A24" s="1" t="s">
        <v>24</v>
      </c>
      <c r="B24" s="2">
        <v>56</v>
      </c>
      <c r="C24" s="4">
        <v>78</v>
      </c>
      <c r="E24" s="8">
        <v>22</v>
      </c>
      <c r="F24" s="9">
        <v>75</v>
      </c>
      <c r="G24" s="10">
        <v>1</v>
      </c>
      <c r="H24" s="11">
        <f t="shared" si="0"/>
        <v>347.44960000000003</v>
      </c>
      <c r="I24" s="11">
        <f t="shared" si="1"/>
        <v>1.295340131326763</v>
      </c>
      <c r="J24" s="13">
        <v>0.9032</v>
      </c>
      <c r="K24" s="12">
        <f>0.5+J24</f>
        <v>1.4032</v>
      </c>
      <c r="L24" s="12">
        <v>0.88</v>
      </c>
      <c r="M24" s="12">
        <f t="shared" si="3"/>
        <v>0.5232</v>
      </c>
      <c r="O24" s="8">
        <v>22</v>
      </c>
      <c r="P24" s="4">
        <v>90</v>
      </c>
      <c r="Q24" s="10">
        <v>1</v>
      </c>
      <c r="R24" s="11">
        <f t="shared" si="4"/>
        <v>250.90560000000011</v>
      </c>
      <c r="S24" s="11">
        <f t="shared" si="5"/>
        <v>1.3039944990689238</v>
      </c>
      <c r="T24" s="13">
        <v>0.9032</v>
      </c>
      <c r="U24" s="12">
        <f t="shared" si="10"/>
        <v>1.4032</v>
      </c>
      <c r="V24" s="12">
        <v>0.88</v>
      </c>
      <c r="W24" s="12">
        <f t="shared" si="7"/>
        <v>0.5232</v>
      </c>
      <c r="Y24" s="15">
        <v>21</v>
      </c>
      <c r="Z24" s="16" t="s">
        <v>22</v>
      </c>
      <c r="AA24" s="9">
        <v>60</v>
      </c>
      <c r="AB24" s="9">
        <v>80</v>
      </c>
      <c r="AC24" s="15">
        <f t="shared" si="8"/>
        <v>20</v>
      </c>
      <c r="AD24" s="15">
        <f>AC24-$AC$30</f>
        <v>2.1999999999999993</v>
      </c>
      <c r="AE24" s="15">
        <f t="shared" si="9"/>
        <v>4.8399999999999972</v>
      </c>
    </row>
    <row r="25" spans="1:31" ht="16.5" thickBot="1" x14ac:dyDescent="0.3">
      <c r="A25" s="1" t="s">
        <v>25</v>
      </c>
      <c r="B25" s="2">
        <v>60</v>
      </c>
      <c r="C25" s="4">
        <v>76</v>
      </c>
      <c r="E25" s="8">
        <v>23</v>
      </c>
      <c r="F25" s="9">
        <v>80</v>
      </c>
      <c r="G25" s="10">
        <v>1</v>
      </c>
      <c r="H25" s="11">
        <f t="shared" si="0"/>
        <v>558.84960000000001</v>
      </c>
      <c r="I25" s="11">
        <f t="shared" si="1"/>
        <v>1.6428026129058302</v>
      </c>
      <c r="J25" s="12">
        <v>0.94950000000000001</v>
      </c>
      <c r="K25" s="12">
        <f>0.5+J25</f>
        <v>1.4495</v>
      </c>
      <c r="L25" s="12">
        <v>0.92</v>
      </c>
      <c r="M25" s="12">
        <f t="shared" si="3"/>
        <v>0.52949999999999997</v>
      </c>
      <c r="N25" t="s">
        <v>39</v>
      </c>
      <c r="O25" s="8">
        <v>23</v>
      </c>
      <c r="P25" s="4">
        <v>90</v>
      </c>
      <c r="Q25" s="10">
        <v>1</v>
      </c>
      <c r="R25" s="11">
        <f t="shared" si="4"/>
        <v>250.90560000000011</v>
      </c>
      <c r="S25" s="11">
        <f t="shared" si="5"/>
        <v>1.3039944990689238</v>
      </c>
      <c r="T25" s="13">
        <v>0.9032</v>
      </c>
      <c r="U25" s="12">
        <f t="shared" si="10"/>
        <v>1.4032</v>
      </c>
      <c r="V25" s="12">
        <v>0.92</v>
      </c>
      <c r="W25" s="12">
        <f t="shared" si="7"/>
        <v>0.48319999999999996</v>
      </c>
      <c r="Y25" s="15">
        <v>22</v>
      </c>
      <c r="Z25" s="16" t="s">
        <v>23</v>
      </c>
      <c r="AA25" s="9">
        <v>40</v>
      </c>
      <c r="AB25" s="9">
        <v>44</v>
      </c>
      <c r="AC25" s="15">
        <f t="shared" si="8"/>
        <v>4</v>
      </c>
      <c r="AD25" s="15">
        <f>AC25-$AC$30</f>
        <v>-13.8</v>
      </c>
      <c r="AE25" s="15">
        <f t="shared" si="9"/>
        <v>190.44000000000003</v>
      </c>
    </row>
    <row r="26" spans="1:31" ht="16.5" thickBot="1" x14ac:dyDescent="0.3">
      <c r="A26" s="1" t="s">
        <v>26</v>
      </c>
      <c r="B26" s="2">
        <v>68</v>
      </c>
      <c r="C26" s="4">
        <v>84</v>
      </c>
      <c r="E26" s="8">
        <v>24</v>
      </c>
      <c r="F26" s="9">
        <v>80</v>
      </c>
      <c r="G26" s="10">
        <v>1</v>
      </c>
      <c r="H26" s="11">
        <f t="shared" si="0"/>
        <v>558.84960000000001</v>
      </c>
      <c r="I26" s="11">
        <f t="shared" si="1"/>
        <v>1.6428026129058302</v>
      </c>
      <c r="J26" s="12">
        <v>0.94950000000000001</v>
      </c>
      <c r="K26" s="12">
        <f t="shared" si="11"/>
        <v>1.4495</v>
      </c>
      <c r="L26" s="12">
        <v>0.96</v>
      </c>
      <c r="M26" s="12">
        <f t="shared" si="3"/>
        <v>0.48950000000000005</v>
      </c>
      <c r="O26" s="8">
        <v>24</v>
      </c>
      <c r="P26" s="4">
        <v>90</v>
      </c>
      <c r="Q26" s="10">
        <v>1</v>
      </c>
      <c r="R26" s="11">
        <f t="shared" si="4"/>
        <v>250.90560000000011</v>
      </c>
      <c r="S26" s="11">
        <f t="shared" si="5"/>
        <v>1.3039944990689238</v>
      </c>
      <c r="T26" s="13">
        <v>0.9032</v>
      </c>
      <c r="U26" s="12">
        <f t="shared" si="10"/>
        <v>1.4032</v>
      </c>
      <c r="V26" s="12">
        <v>0.96</v>
      </c>
      <c r="W26" s="12">
        <f t="shared" si="7"/>
        <v>0.44320000000000004</v>
      </c>
      <c r="Y26" s="15">
        <v>23</v>
      </c>
      <c r="Z26" s="16" t="s">
        <v>24</v>
      </c>
      <c r="AA26" s="9">
        <v>56</v>
      </c>
      <c r="AB26" s="9">
        <v>78</v>
      </c>
      <c r="AC26" s="15">
        <f t="shared" si="8"/>
        <v>22</v>
      </c>
      <c r="AD26" s="15">
        <f>AC26-$AC$30</f>
        <v>4.1999999999999993</v>
      </c>
      <c r="AE26" s="15">
        <f t="shared" si="9"/>
        <v>17.639999999999993</v>
      </c>
    </row>
    <row r="27" spans="1:31" ht="16.5" thickBot="1" x14ac:dyDescent="0.3">
      <c r="A27" s="5" t="s">
        <v>27</v>
      </c>
      <c r="B27" s="6">
        <f>AVERAGE(B2:B26)</f>
        <v>56.36</v>
      </c>
      <c r="C27" s="6">
        <f>AVERAGE(C2:C26)</f>
        <v>74.16</v>
      </c>
      <c r="E27" s="8">
        <v>25</v>
      </c>
      <c r="F27" s="9">
        <v>80</v>
      </c>
      <c r="G27" s="10">
        <v>1</v>
      </c>
      <c r="H27" s="11">
        <f t="shared" si="0"/>
        <v>558.84960000000001</v>
      </c>
      <c r="I27" s="11">
        <f t="shared" si="1"/>
        <v>1.6428026129058302</v>
      </c>
      <c r="J27" s="12">
        <v>0.94950000000000001</v>
      </c>
      <c r="K27" s="12">
        <f t="shared" si="11"/>
        <v>1.4495</v>
      </c>
      <c r="L27" s="12">
        <v>1</v>
      </c>
      <c r="M27" s="12">
        <f t="shared" si="3"/>
        <v>0.44950000000000001</v>
      </c>
      <c r="O27" s="8">
        <v>25</v>
      </c>
      <c r="P27" s="4">
        <v>95</v>
      </c>
      <c r="Q27" s="10">
        <v>1</v>
      </c>
      <c r="R27" s="11">
        <f t="shared" si="4"/>
        <v>434.30560000000014</v>
      </c>
      <c r="S27" s="11">
        <f t="shared" si="5"/>
        <v>1.7156089242800738</v>
      </c>
      <c r="T27" s="12">
        <v>0.95730000000000004</v>
      </c>
      <c r="U27" s="12">
        <f t="shared" si="10"/>
        <v>1.4573</v>
      </c>
      <c r="V27" s="12">
        <v>1</v>
      </c>
      <c r="W27" s="12">
        <f t="shared" si="7"/>
        <v>0.45730000000000004</v>
      </c>
      <c r="Y27" s="15">
        <v>24</v>
      </c>
      <c r="Z27" s="16" t="s">
        <v>25</v>
      </c>
      <c r="AA27" s="9">
        <v>60</v>
      </c>
      <c r="AB27" s="9">
        <v>76</v>
      </c>
      <c r="AC27" s="15">
        <f t="shared" si="8"/>
        <v>16</v>
      </c>
      <c r="AD27" s="15">
        <f>AC27-$AC$30</f>
        <v>-1.8000000000000007</v>
      </c>
      <c r="AE27" s="15">
        <f t="shared" si="9"/>
        <v>3.2400000000000024</v>
      </c>
    </row>
    <row r="28" spans="1:31" ht="15.75" x14ac:dyDescent="0.25">
      <c r="E28" t="s">
        <v>31</v>
      </c>
      <c r="F28">
        <f>SUM(F3:F27)</f>
        <v>1409</v>
      </c>
      <c r="O28" t="s">
        <v>31</v>
      </c>
      <c r="P28">
        <f>SUM(P3:P27)</f>
        <v>1854</v>
      </c>
      <c r="Y28" s="15">
        <v>25</v>
      </c>
      <c r="Z28" s="16" t="s">
        <v>26</v>
      </c>
      <c r="AA28" s="9">
        <v>68</v>
      </c>
      <c r="AB28" s="9">
        <v>84</v>
      </c>
      <c r="AC28" s="15">
        <f t="shared" si="8"/>
        <v>16</v>
      </c>
      <c r="AD28" s="15">
        <f>AC28-$AC$30</f>
        <v>-1.8000000000000007</v>
      </c>
      <c r="AE28" s="15">
        <f t="shared" si="9"/>
        <v>3.2400000000000024</v>
      </c>
    </row>
    <row r="29" spans="1:31" ht="15.75" x14ac:dyDescent="0.25">
      <c r="B29">
        <f>SUM(B2:B26)</f>
        <v>1409</v>
      </c>
      <c r="C29">
        <f>SUM(C2:C26)</f>
        <v>1854</v>
      </c>
      <c r="E29" t="s">
        <v>27</v>
      </c>
      <c r="F29" s="6">
        <f>AVERAGE(F3:F27)</f>
        <v>56.36</v>
      </c>
      <c r="M29">
        <v>0.17299999999999999</v>
      </c>
      <c r="O29" t="s">
        <v>27</v>
      </c>
      <c r="P29" s="6">
        <f>AVERAGE(P3:P27)</f>
        <v>74.16</v>
      </c>
      <c r="W29">
        <v>0.17299999999999999</v>
      </c>
      <c r="Y29" s="22" t="s">
        <v>50</v>
      </c>
      <c r="Z29" s="32"/>
      <c r="AA29" s="15">
        <f>SUM(AA4:AA28)</f>
        <v>1409</v>
      </c>
      <c r="AB29" s="15">
        <f>SUM(AB4:AB28)</f>
        <v>1854</v>
      </c>
      <c r="AC29" s="15">
        <f>SUM(AC4:AC28)</f>
        <v>445</v>
      </c>
      <c r="AD29" s="15"/>
      <c r="AE29" s="15">
        <f>SUM(AE4:AE28)</f>
        <v>2302</v>
      </c>
    </row>
    <row r="30" spans="1:31" x14ac:dyDescent="0.25">
      <c r="E30" t="s">
        <v>33</v>
      </c>
      <c r="F30" s="7">
        <f>SQRT(F31)</f>
        <v>14.390042853769863</v>
      </c>
      <c r="O30" t="s">
        <v>33</v>
      </c>
      <c r="P30" s="7">
        <f>SQRT(P31)</f>
        <v>12.147290507214606</v>
      </c>
      <c r="Y30" s="23">
        <v>25</v>
      </c>
      <c r="Z30" s="33"/>
      <c r="AA30" s="15" t="s">
        <v>51</v>
      </c>
      <c r="AB30" s="15" t="s">
        <v>52</v>
      </c>
      <c r="AC30" s="15">
        <v>17.8</v>
      </c>
      <c r="AD30" s="15"/>
      <c r="AE30" s="15"/>
    </row>
    <row r="31" spans="1:31" x14ac:dyDescent="0.25">
      <c r="E31" t="s">
        <v>34</v>
      </c>
      <c r="F31">
        <f>VAR(F3:F27)</f>
        <v>207.07333333333312</v>
      </c>
      <c r="O31" t="s">
        <v>34</v>
      </c>
      <c r="P31">
        <f>VAR(P3:P27)</f>
        <v>147.55666666666608</v>
      </c>
      <c r="U31">
        <v>3.8359999999999999</v>
      </c>
    </row>
    <row r="32" spans="1:31" x14ac:dyDescent="0.25">
      <c r="U32">
        <v>1.95</v>
      </c>
    </row>
    <row r="33" spans="1:2" x14ac:dyDescent="0.25">
      <c r="A33" t="s">
        <v>28</v>
      </c>
      <c r="B33" t="s">
        <v>0</v>
      </c>
    </row>
  </sheetData>
  <sortState ref="P2:P27">
    <sortCondition ref="P2"/>
  </sortState>
  <mergeCells count="3">
    <mergeCell ref="E1:M1"/>
    <mergeCell ref="O1:W1"/>
    <mergeCell ref="Y1:AE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samsung</dc:creator>
  <cp:lastModifiedBy>samsung</cp:lastModifiedBy>
  <dcterms:created xsi:type="dcterms:W3CDTF">2023-05-26T22:49:50Z</dcterms:created>
  <dcterms:modified xsi:type="dcterms:W3CDTF">2023-08-01T11:47:15Z</dcterms:modified>
</cp:coreProperties>
</file>