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iftakhul Jannah\Desktop\BISMILLAH!! SKRIPSWEET\FILE SIDANG SKRIPSI\"/>
    </mc:Choice>
  </mc:AlternateContent>
  <bookViews>
    <workbookView xWindow="0" yWindow="0" windowWidth="10665" windowHeight="6735" activeTab="4"/>
  </bookViews>
  <sheets>
    <sheet name="Sheet2" sheetId="2" r:id="rId1"/>
    <sheet name=" X1 (GO)" sheetId="3" r:id="rId2"/>
    <sheet name=" X2 (DC)" sheetId="4" r:id="rId3"/>
    <sheet name=" X3 (IM)" sheetId="5" r:id="rId4"/>
    <sheet name=" X4 (RL)" sheetId="6" r:id="rId5"/>
    <sheet name="Y (CONNAC)" sheetId="7" r:id="rId6"/>
    <sheet name="Sheet1" sheetId="8" r:id="rId7"/>
  </sheets>
  <calcPr calcId="162913" calcMode="manual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6" i="2" l="1"/>
  <c r="H67" i="2"/>
  <c r="H68" i="2"/>
  <c r="H69" i="2"/>
  <c r="H70" i="2"/>
  <c r="H71" i="2"/>
  <c r="H60" i="2"/>
  <c r="H61" i="2"/>
  <c r="H62" i="2"/>
  <c r="H104" i="2" l="1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65" i="2"/>
  <c r="H64" i="2"/>
  <c r="H63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F118" i="3"/>
  <c r="H118" i="6"/>
  <c r="H117" i="6"/>
  <c r="H116" i="6"/>
  <c r="H115" i="6"/>
  <c r="H114" i="6"/>
  <c r="H113" i="6"/>
  <c r="H112" i="6"/>
  <c r="H111" i="6"/>
  <c r="H110" i="6"/>
  <c r="H109" i="6"/>
  <c r="H108" i="6"/>
  <c r="H107" i="6"/>
  <c r="H106" i="6"/>
  <c r="H105" i="6"/>
  <c r="H104" i="6"/>
  <c r="H103" i="6"/>
  <c r="H102" i="6"/>
  <c r="H101" i="6"/>
  <c r="H100" i="6"/>
  <c r="H99" i="6"/>
  <c r="H98" i="6"/>
  <c r="H97" i="6"/>
  <c r="H96" i="6"/>
  <c r="H95" i="6"/>
  <c r="H94" i="6"/>
  <c r="H93" i="6"/>
  <c r="H92" i="6"/>
  <c r="H91" i="6"/>
  <c r="H90" i="6"/>
  <c r="H89" i="6"/>
  <c r="H88" i="6"/>
  <c r="H87" i="6"/>
  <c r="H86" i="6"/>
  <c r="H85" i="6"/>
  <c r="H84" i="6"/>
  <c r="H83" i="6"/>
  <c r="H82" i="6"/>
  <c r="H81" i="6"/>
  <c r="H80" i="6"/>
  <c r="H79" i="6"/>
  <c r="H78" i="6"/>
  <c r="H77" i="6"/>
  <c r="H76" i="6"/>
  <c r="H75" i="6"/>
  <c r="H74" i="6"/>
  <c r="H73" i="6"/>
  <c r="H72" i="6"/>
  <c r="H71" i="6"/>
  <c r="H70" i="6"/>
  <c r="H69" i="6"/>
  <c r="H68" i="6"/>
  <c r="H67" i="6"/>
  <c r="H66" i="6"/>
  <c r="H65" i="6"/>
  <c r="H64" i="6"/>
  <c r="H63" i="6"/>
  <c r="H62" i="6"/>
  <c r="H61" i="6"/>
  <c r="H60" i="6"/>
  <c r="H59" i="6"/>
  <c r="H58" i="6"/>
  <c r="H57" i="6"/>
  <c r="H56" i="6"/>
  <c r="H55" i="6"/>
  <c r="H54" i="6"/>
  <c r="H53" i="6"/>
  <c r="H52" i="6"/>
  <c r="H51" i="6"/>
  <c r="H50" i="6"/>
  <c r="H49" i="6"/>
  <c r="H48" i="6"/>
  <c r="H47" i="6"/>
  <c r="H46" i="6"/>
  <c r="H45" i="6"/>
  <c r="H44" i="6"/>
  <c r="H43" i="6"/>
  <c r="H42" i="6"/>
  <c r="H41" i="6"/>
  <c r="H40" i="6"/>
  <c r="H39" i="6"/>
  <c r="H38" i="6"/>
  <c r="H37" i="6"/>
  <c r="H36" i="6"/>
  <c r="H35" i="6"/>
  <c r="H34" i="6"/>
  <c r="H33" i="6"/>
  <c r="H32" i="6"/>
  <c r="H31" i="6"/>
  <c r="H30" i="6"/>
  <c r="H29" i="6"/>
  <c r="H28" i="6"/>
  <c r="H27" i="6"/>
  <c r="H26" i="6"/>
  <c r="H25" i="6"/>
  <c r="H24" i="6"/>
  <c r="H23" i="6"/>
  <c r="H22" i="6"/>
  <c r="H21" i="6"/>
  <c r="H20" i="6"/>
  <c r="H19" i="6"/>
  <c r="H18" i="6"/>
  <c r="H17" i="6"/>
  <c r="H16" i="6"/>
  <c r="H15" i="6"/>
  <c r="H14" i="6"/>
  <c r="H13" i="6"/>
  <c r="H12" i="6"/>
  <c r="H11" i="6"/>
  <c r="H10" i="6"/>
  <c r="H9" i="6"/>
  <c r="H8" i="6"/>
  <c r="H7" i="6"/>
  <c r="H6" i="6"/>
  <c r="H5" i="6"/>
  <c r="F5" i="3" l="1"/>
  <c r="G72" i="7"/>
  <c r="G73" i="7"/>
  <c r="G74" i="7"/>
  <c r="G75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G89" i="7"/>
  <c r="G90" i="7"/>
  <c r="G91" i="7"/>
  <c r="G92" i="7"/>
  <c r="G93" i="7"/>
  <c r="G94" i="7"/>
  <c r="G95" i="7"/>
  <c r="G96" i="7"/>
  <c r="G97" i="7"/>
  <c r="G98" i="7"/>
  <c r="G99" i="7"/>
  <c r="G100" i="7"/>
  <c r="G101" i="7"/>
  <c r="G102" i="7"/>
  <c r="G103" i="7"/>
  <c r="G104" i="7"/>
  <c r="G105" i="7"/>
  <c r="G106" i="7"/>
  <c r="G107" i="7"/>
  <c r="G108" i="7"/>
  <c r="G109" i="7"/>
  <c r="G110" i="7"/>
  <c r="G111" i="7"/>
  <c r="G112" i="7"/>
  <c r="G113" i="7"/>
  <c r="G114" i="7"/>
  <c r="G115" i="7"/>
  <c r="G116" i="7"/>
  <c r="G117" i="7"/>
  <c r="G118" i="7"/>
  <c r="G71" i="7"/>
  <c r="U118" i="7"/>
  <c r="V118" i="7" s="1"/>
  <c r="U117" i="7"/>
  <c r="V117" i="7" s="1"/>
  <c r="U116" i="7"/>
  <c r="V116" i="7" s="1"/>
  <c r="V115" i="7"/>
  <c r="V114" i="7"/>
  <c r="V113" i="7"/>
  <c r="V112" i="7"/>
  <c r="V111" i="7"/>
  <c r="V110" i="7"/>
  <c r="U109" i="7"/>
  <c r="V109" i="7" s="1"/>
  <c r="U108" i="7"/>
  <c r="V108" i="7" s="1"/>
  <c r="U107" i="7"/>
  <c r="V107" i="7" s="1"/>
  <c r="U106" i="7"/>
  <c r="V106" i="7" s="1"/>
  <c r="U105" i="7"/>
  <c r="V105" i="7" s="1"/>
  <c r="U104" i="7"/>
  <c r="V104" i="7" s="1"/>
  <c r="U103" i="7"/>
  <c r="V103" i="7" s="1"/>
  <c r="U102" i="7"/>
  <c r="V102" i="7" s="1"/>
  <c r="U101" i="7"/>
  <c r="V101" i="7" s="1"/>
  <c r="U100" i="7"/>
  <c r="V100" i="7" s="1"/>
  <c r="U99" i="7"/>
  <c r="V99" i="7" s="1"/>
  <c r="U98" i="7"/>
  <c r="V98" i="7" s="1"/>
  <c r="U97" i="7"/>
  <c r="V97" i="7" s="1"/>
  <c r="U96" i="7"/>
  <c r="V96" i="7" s="1"/>
  <c r="U95" i="7"/>
  <c r="V95" i="7" s="1"/>
  <c r="U94" i="7"/>
  <c r="V94" i="7" s="1"/>
  <c r="U93" i="7"/>
  <c r="V93" i="7" s="1"/>
  <c r="U92" i="7"/>
  <c r="V92" i="7" s="1"/>
  <c r="V91" i="7"/>
  <c r="V90" i="7"/>
  <c r="V89" i="7"/>
  <c r="V88" i="7"/>
  <c r="U88" i="7"/>
  <c r="V87" i="7"/>
  <c r="U87" i="7"/>
  <c r="V86" i="7"/>
  <c r="U86" i="7"/>
  <c r="V85" i="7"/>
  <c r="U85" i="7"/>
  <c r="V84" i="7"/>
  <c r="U84" i="7"/>
  <c r="V83" i="7"/>
  <c r="U83" i="7"/>
  <c r="V82" i="7"/>
  <c r="V81" i="7"/>
  <c r="V80" i="7"/>
  <c r="V79" i="7"/>
  <c r="V78" i="7"/>
  <c r="V77" i="7"/>
  <c r="V76" i="7"/>
  <c r="U76" i="7"/>
  <c r="V75" i="7"/>
  <c r="U75" i="7"/>
  <c r="V74" i="7"/>
  <c r="U74" i="7"/>
  <c r="V73" i="7"/>
  <c r="U73" i="7"/>
  <c r="V72" i="7"/>
  <c r="U72" i="7"/>
  <c r="V71" i="7"/>
  <c r="U71" i="7"/>
  <c r="G60" i="7" l="1"/>
  <c r="G61" i="7"/>
  <c r="G62" i="7"/>
  <c r="G63" i="7"/>
  <c r="G64" i="7"/>
  <c r="G65" i="7"/>
  <c r="G66" i="7"/>
  <c r="G67" i="7"/>
  <c r="G68" i="7"/>
  <c r="G69" i="7"/>
  <c r="G70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6" i="7"/>
  <c r="G7" i="7"/>
  <c r="G8" i="7"/>
  <c r="G9" i="7"/>
  <c r="G10" i="7"/>
  <c r="G11" i="7"/>
  <c r="G12" i="7"/>
  <c r="G5" i="7"/>
  <c r="L117" i="7"/>
  <c r="P118" i="7" l="1"/>
  <c r="Q118" i="7" s="1"/>
  <c r="P117" i="7"/>
  <c r="Q117" i="7" s="1"/>
  <c r="P116" i="7"/>
  <c r="Q116" i="7" s="1"/>
  <c r="Q115" i="7"/>
  <c r="Q114" i="7"/>
  <c r="Q113" i="7"/>
  <c r="Q112" i="7"/>
  <c r="Q111" i="7"/>
  <c r="Q110" i="7"/>
  <c r="P109" i="7"/>
  <c r="Q109" i="7" s="1"/>
  <c r="P108" i="7"/>
  <c r="Q108" i="7" s="1"/>
  <c r="P107" i="7"/>
  <c r="Q107" i="7" s="1"/>
  <c r="P106" i="7"/>
  <c r="Q106" i="7" s="1"/>
  <c r="P105" i="7"/>
  <c r="Q105" i="7" s="1"/>
  <c r="P104" i="7"/>
  <c r="Q104" i="7" s="1"/>
  <c r="P103" i="7"/>
  <c r="Q103" i="7" s="1"/>
  <c r="P102" i="7"/>
  <c r="Q102" i="7" s="1"/>
  <c r="P101" i="7"/>
  <c r="Q101" i="7" s="1"/>
  <c r="P100" i="7"/>
  <c r="Q100" i="7" s="1"/>
  <c r="P99" i="7"/>
  <c r="Q99" i="7" s="1"/>
  <c r="P98" i="7"/>
  <c r="Q98" i="7" s="1"/>
  <c r="P97" i="7"/>
  <c r="Q97" i="7" s="1"/>
  <c r="P96" i="7"/>
  <c r="Q96" i="7" s="1"/>
  <c r="P95" i="7"/>
  <c r="Q95" i="7" s="1"/>
  <c r="P94" i="7"/>
  <c r="Q94" i="7" s="1"/>
  <c r="P93" i="7"/>
  <c r="Q93" i="7" s="1"/>
  <c r="P92" i="7"/>
  <c r="Q92" i="7" s="1"/>
  <c r="Q91" i="7"/>
  <c r="Q90" i="7"/>
  <c r="Q89" i="7"/>
  <c r="P88" i="7"/>
  <c r="Q88" i="7" s="1"/>
  <c r="Q87" i="7"/>
  <c r="P87" i="7"/>
  <c r="P86" i="7"/>
  <c r="Q86" i="7" s="1"/>
  <c r="Q85" i="7"/>
  <c r="P85" i="7"/>
  <c r="P84" i="7"/>
  <c r="Q84" i="7" s="1"/>
  <c r="Q83" i="7"/>
  <c r="P83" i="7"/>
  <c r="Q82" i="7"/>
  <c r="Q81" i="7"/>
  <c r="Q80" i="7"/>
  <c r="Q79" i="7"/>
  <c r="Q78" i="7"/>
  <c r="Q77" i="7"/>
  <c r="Q76" i="7"/>
  <c r="P76" i="7"/>
  <c r="P75" i="7"/>
  <c r="Q75" i="7" s="1"/>
  <c r="Q74" i="7"/>
  <c r="P74" i="7"/>
  <c r="P73" i="7"/>
  <c r="Q73" i="7" s="1"/>
  <c r="Q72" i="7"/>
  <c r="P72" i="7"/>
  <c r="P71" i="7"/>
  <c r="Q71" i="7" s="1"/>
  <c r="K118" i="7"/>
  <c r="L118" i="7" s="1"/>
  <c r="K117" i="7"/>
  <c r="K116" i="7"/>
  <c r="L116" i="7" s="1"/>
  <c r="L115" i="7"/>
  <c r="L114" i="7"/>
  <c r="L113" i="7"/>
  <c r="L112" i="7"/>
  <c r="L111" i="7"/>
  <c r="L110" i="7"/>
  <c r="K109" i="7"/>
  <c r="L109" i="7" s="1"/>
  <c r="K108" i="7"/>
  <c r="L108" i="7" s="1"/>
  <c r="K107" i="7"/>
  <c r="L107" i="7" s="1"/>
  <c r="K106" i="7"/>
  <c r="L106" i="7" s="1"/>
  <c r="K105" i="7"/>
  <c r="L105" i="7" s="1"/>
  <c r="K104" i="7"/>
  <c r="L104" i="7" s="1"/>
  <c r="K103" i="7"/>
  <c r="L103" i="7" s="1"/>
  <c r="K102" i="7"/>
  <c r="L102" i="7" s="1"/>
  <c r="K101" i="7"/>
  <c r="L101" i="7" s="1"/>
  <c r="K100" i="7"/>
  <c r="L100" i="7" s="1"/>
  <c r="K99" i="7"/>
  <c r="L99" i="7" s="1"/>
  <c r="K98" i="7"/>
  <c r="L98" i="7" s="1"/>
  <c r="K97" i="7"/>
  <c r="L97" i="7" s="1"/>
  <c r="K96" i="7"/>
  <c r="L96" i="7" s="1"/>
  <c r="K95" i="7"/>
  <c r="L95" i="7" s="1"/>
  <c r="K94" i="7"/>
  <c r="L94" i="7" s="1"/>
  <c r="K93" i="7"/>
  <c r="L93" i="7" s="1"/>
  <c r="K92" i="7"/>
  <c r="L92" i="7" s="1"/>
  <c r="L91" i="7"/>
  <c r="L90" i="7"/>
  <c r="L89" i="7"/>
  <c r="L88" i="7"/>
  <c r="K88" i="7"/>
  <c r="K87" i="7"/>
  <c r="L87" i="7" s="1"/>
  <c r="L86" i="7"/>
  <c r="K86" i="7"/>
  <c r="K85" i="7"/>
  <c r="L85" i="7" s="1"/>
  <c r="L84" i="7"/>
  <c r="K84" i="7"/>
  <c r="K83" i="7"/>
  <c r="L83" i="7" s="1"/>
  <c r="L82" i="7"/>
  <c r="L81" i="7"/>
  <c r="L80" i="7"/>
  <c r="L79" i="7"/>
  <c r="L78" i="7"/>
  <c r="L77" i="7"/>
  <c r="K76" i="7"/>
  <c r="L76" i="7" s="1"/>
  <c r="L75" i="7"/>
  <c r="K75" i="7"/>
  <c r="K74" i="7"/>
  <c r="L74" i="7" s="1"/>
  <c r="L73" i="7"/>
  <c r="K73" i="7"/>
  <c r="K72" i="7"/>
  <c r="L72" i="7" s="1"/>
  <c r="L71" i="7"/>
  <c r="K71" i="7"/>
  <c r="E5" i="8" l="1"/>
  <c r="E71" i="8" l="1"/>
  <c r="E72" i="8"/>
  <c r="E73" i="8"/>
  <c r="E74" i="8"/>
  <c r="E75" i="8"/>
  <c r="E76" i="8"/>
  <c r="E77" i="8"/>
  <c r="E78" i="8"/>
  <c r="E79" i="8"/>
  <c r="E80" i="8"/>
  <c r="E81" i="8"/>
  <c r="E82" i="8"/>
  <c r="E83" i="8"/>
  <c r="E84" i="8"/>
  <c r="E85" i="8"/>
  <c r="E86" i="8"/>
  <c r="E87" i="8"/>
  <c r="E88" i="8"/>
  <c r="E89" i="8"/>
  <c r="E90" i="8"/>
  <c r="E91" i="8"/>
  <c r="E92" i="8"/>
  <c r="E93" i="8"/>
  <c r="E94" i="8"/>
  <c r="E95" i="8"/>
  <c r="E96" i="8"/>
  <c r="E97" i="8"/>
  <c r="E98" i="8"/>
  <c r="E99" i="8"/>
  <c r="E100" i="8"/>
  <c r="E101" i="8"/>
  <c r="E102" i="8"/>
  <c r="E103" i="8"/>
  <c r="E104" i="8"/>
  <c r="E105" i="8"/>
  <c r="E106" i="8"/>
  <c r="E107" i="8"/>
  <c r="E108" i="8"/>
  <c r="E109" i="8"/>
  <c r="E110" i="8"/>
  <c r="E111" i="8"/>
  <c r="E112" i="8"/>
  <c r="E113" i="8"/>
  <c r="E114" i="8"/>
  <c r="E115" i="8"/>
  <c r="E116" i="8"/>
  <c r="E117" i="8"/>
  <c r="E118" i="8"/>
  <c r="E49" i="8"/>
  <c r="E50" i="8"/>
  <c r="E51" i="8"/>
  <c r="E52" i="8"/>
  <c r="E53" i="8"/>
  <c r="E54" i="8"/>
  <c r="E55" i="8"/>
  <c r="E56" i="8"/>
  <c r="E57" i="8"/>
  <c r="E58" i="8"/>
  <c r="E59" i="8"/>
  <c r="E60" i="8"/>
  <c r="E61" i="8"/>
  <c r="E62" i="8"/>
  <c r="E63" i="8"/>
  <c r="E64" i="8"/>
  <c r="E65" i="8"/>
  <c r="E66" i="8"/>
  <c r="E67" i="8"/>
  <c r="E68" i="8"/>
  <c r="E69" i="8"/>
  <c r="E70" i="8"/>
  <c r="E33" i="8"/>
  <c r="E34" i="8"/>
  <c r="E35" i="8"/>
  <c r="E36" i="8"/>
  <c r="E37" i="8"/>
  <c r="E38" i="8"/>
  <c r="E39" i="8"/>
  <c r="E40" i="8"/>
  <c r="E41" i="8"/>
  <c r="E42" i="8"/>
  <c r="E43" i="8"/>
  <c r="E44" i="8"/>
  <c r="E45" i="8"/>
  <c r="E46" i="8"/>
  <c r="E47" i="8"/>
  <c r="E48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6" i="8"/>
  <c r="E7" i="8"/>
  <c r="E8" i="8"/>
  <c r="E9" i="8"/>
  <c r="E10" i="8"/>
  <c r="E11" i="8"/>
  <c r="E12" i="8"/>
  <c r="E13" i="8"/>
  <c r="M108" i="6"/>
  <c r="V118" i="6"/>
  <c r="W118" i="6" s="1"/>
  <c r="V117" i="6"/>
  <c r="W117" i="6" s="1"/>
  <c r="V116" i="6"/>
  <c r="W116" i="6" s="1"/>
  <c r="W115" i="6"/>
  <c r="W114" i="6"/>
  <c r="W113" i="6"/>
  <c r="W112" i="6"/>
  <c r="W111" i="6"/>
  <c r="W110" i="6"/>
  <c r="V109" i="6"/>
  <c r="W109" i="6" s="1"/>
  <c r="V108" i="6"/>
  <c r="W108" i="6" s="1"/>
  <c r="V107" i="6"/>
  <c r="W107" i="6" s="1"/>
  <c r="V106" i="6"/>
  <c r="W106" i="6" s="1"/>
  <c r="V105" i="6"/>
  <c r="W105" i="6" s="1"/>
  <c r="V104" i="6"/>
  <c r="W104" i="6" s="1"/>
  <c r="V103" i="6"/>
  <c r="W103" i="6" s="1"/>
  <c r="V102" i="6"/>
  <c r="W102" i="6" s="1"/>
  <c r="V101" i="6"/>
  <c r="W101" i="6" s="1"/>
  <c r="V100" i="6"/>
  <c r="W100" i="6" s="1"/>
  <c r="V99" i="6"/>
  <c r="W99" i="6" s="1"/>
  <c r="V98" i="6"/>
  <c r="W98" i="6" s="1"/>
  <c r="V97" i="6"/>
  <c r="W97" i="6" s="1"/>
  <c r="V96" i="6"/>
  <c r="W96" i="6" s="1"/>
  <c r="V95" i="6"/>
  <c r="W95" i="6" s="1"/>
  <c r="V94" i="6"/>
  <c r="W94" i="6" s="1"/>
  <c r="V93" i="6"/>
  <c r="W93" i="6" s="1"/>
  <c r="V92" i="6"/>
  <c r="W92" i="6" s="1"/>
  <c r="W91" i="6"/>
  <c r="W90" i="6"/>
  <c r="W89" i="6"/>
  <c r="W88" i="6"/>
  <c r="V88" i="6"/>
  <c r="V87" i="6"/>
  <c r="W87" i="6" s="1"/>
  <c r="W86" i="6"/>
  <c r="V86" i="6"/>
  <c r="V85" i="6"/>
  <c r="W85" i="6" s="1"/>
  <c r="W84" i="6"/>
  <c r="V84" i="6"/>
  <c r="V83" i="6"/>
  <c r="W83" i="6" s="1"/>
  <c r="W82" i="6"/>
  <c r="W81" i="6"/>
  <c r="W80" i="6"/>
  <c r="W79" i="6"/>
  <c r="W78" i="6"/>
  <c r="W77" i="6"/>
  <c r="V76" i="6"/>
  <c r="W76" i="6" s="1"/>
  <c r="W75" i="6"/>
  <c r="V75" i="6"/>
  <c r="V74" i="6"/>
  <c r="W74" i="6" s="1"/>
  <c r="W73" i="6"/>
  <c r="V73" i="6"/>
  <c r="V72" i="6"/>
  <c r="W72" i="6" s="1"/>
  <c r="W71" i="6"/>
  <c r="V71" i="6"/>
  <c r="Q118" i="6"/>
  <c r="R118" i="6" s="1"/>
  <c r="Q117" i="6"/>
  <c r="R117" i="6" s="1"/>
  <c r="Q116" i="6"/>
  <c r="R116" i="6" s="1"/>
  <c r="R115" i="6"/>
  <c r="R114" i="6"/>
  <c r="R113" i="6"/>
  <c r="R112" i="6"/>
  <c r="R111" i="6"/>
  <c r="R110" i="6"/>
  <c r="Q109" i="6"/>
  <c r="R109" i="6" s="1"/>
  <c r="Q108" i="6"/>
  <c r="R108" i="6" s="1"/>
  <c r="Q107" i="6"/>
  <c r="R107" i="6" s="1"/>
  <c r="Q106" i="6"/>
  <c r="R106" i="6" s="1"/>
  <c r="Q105" i="6"/>
  <c r="R105" i="6" s="1"/>
  <c r="Q104" i="6"/>
  <c r="R104" i="6" s="1"/>
  <c r="Q103" i="6"/>
  <c r="R103" i="6" s="1"/>
  <c r="Q102" i="6"/>
  <c r="R102" i="6" s="1"/>
  <c r="Q101" i="6"/>
  <c r="R101" i="6" s="1"/>
  <c r="Q100" i="6"/>
  <c r="R100" i="6" s="1"/>
  <c r="Q99" i="6"/>
  <c r="R99" i="6" s="1"/>
  <c r="Q98" i="6"/>
  <c r="R98" i="6" s="1"/>
  <c r="Q97" i="6"/>
  <c r="R97" i="6" s="1"/>
  <c r="Q96" i="6"/>
  <c r="R96" i="6" s="1"/>
  <c r="Q95" i="6"/>
  <c r="R95" i="6" s="1"/>
  <c r="Q94" i="6"/>
  <c r="R94" i="6" s="1"/>
  <c r="Q93" i="6"/>
  <c r="R93" i="6" s="1"/>
  <c r="Q92" i="6"/>
  <c r="R92" i="6" s="1"/>
  <c r="R91" i="6"/>
  <c r="R90" i="6"/>
  <c r="R89" i="6"/>
  <c r="R88" i="6"/>
  <c r="Q88" i="6"/>
  <c r="Q87" i="6"/>
  <c r="R87" i="6" s="1"/>
  <c r="R86" i="6"/>
  <c r="Q86" i="6"/>
  <c r="Q85" i="6"/>
  <c r="R85" i="6" s="1"/>
  <c r="R84" i="6"/>
  <c r="Q84" i="6"/>
  <c r="Q83" i="6"/>
  <c r="R83" i="6" s="1"/>
  <c r="R82" i="6"/>
  <c r="R81" i="6"/>
  <c r="R80" i="6"/>
  <c r="R79" i="6"/>
  <c r="R78" i="6"/>
  <c r="R77" i="6"/>
  <c r="Q76" i="6"/>
  <c r="R76" i="6" s="1"/>
  <c r="R75" i="6"/>
  <c r="Q75" i="6"/>
  <c r="Q74" i="6"/>
  <c r="R74" i="6" s="1"/>
  <c r="R73" i="6"/>
  <c r="Q73" i="6"/>
  <c r="Q72" i="6"/>
  <c r="R72" i="6" s="1"/>
  <c r="R71" i="6"/>
  <c r="Q71" i="6"/>
  <c r="L118" i="6"/>
  <c r="M118" i="6" s="1"/>
  <c r="M117" i="6"/>
  <c r="L117" i="6"/>
  <c r="L116" i="6"/>
  <c r="M116" i="6" s="1"/>
  <c r="M115" i="6"/>
  <c r="M114" i="6"/>
  <c r="M113" i="6"/>
  <c r="M112" i="6"/>
  <c r="M111" i="6"/>
  <c r="M110" i="6"/>
  <c r="L109" i="6"/>
  <c r="M109" i="6" s="1"/>
  <c r="L108" i="6"/>
  <c r="L107" i="6"/>
  <c r="M107" i="6" s="1"/>
  <c r="M106" i="6"/>
  <c r="L106" i="6"/>
  <c r="L105" i="6"/>
  <c r="M105" i="6" s="1"/>
  <c r="M104" i="6"/>
  <c r="L104" i="6"/>
  <c r="L103" i="6"/>
  <c r="M103" i="6" s="1"/>
  <c r="M102" i="6"/>
  <c r="L102" i="6"/>
  <c r="L101" i="6"/>
  <c r="M101" i="6" s="1"/>
  <c r="M100" i="6"/>
  <c r="L100" i="6"/>
  <c r="L99" i="6"/>
  <c r="M99" i="6" s="1"/>
  <c r="M98" i="6"/>
  <c r="L98" i="6"/>
  <c r="L97" i="6"/>
  <c r="M97" i="6" s="1"/>
  <c r="M96" i="6"/>
  <c r="L96" i="6"/>
  <c r="L95" i="6"/>
  <c r="M95" i="6" s="1"/>
  <c r="M94" i="6"/>
  <c r="L94" i="6"/>
  <c r="L93" i="6"/>
  <c r="M93" i="6" s="1"/>
  <c r="M92" i="6"/>
  <c r="L92" i="6"/>
  <c r="M91" i="6"/>
  <c r="M90" i="6"/>
  <c r="M89" i="6"/>
  <c r="L88" i="6"/>
  <c r="M88" i="6" s="1"/>
  <c r="L87" i="6"/>
  <c r="M87" i="6" s="1"/>
  <c r="L86" i="6"/>
  <c r="M86" i="6" s="1"/>
  <c r="M85" i="6"/>
  <c r="L85" i="6"/>
  <c r="L84" i="6"/>
  <c r="M84" i="6" s="1"/>
  <c r="L83" i="6"/>
  <c r="M83" i="6" s="1"/>
  <c r="M82" i="6"/>
  <c r="M81" i="6"/>
  <c r="M80" i="6"/>
  <c r="M79" i="6"/>
  <c r="M78" i="6"/>
  <c r="M77" i="6"/>
  <c r="L76" i="6"/>
  <c r="M76" i="6" s="1"/>
  <c r="L75" i="6"/>
  <c r="M75" i="6" s="1"/>
  <c r="L74" i="6"/>
  <c r="M74" i="6" s="1"/>
  <c r="L73" i="6"/>
  <c r="M73" i="6" s="1"/>
  <c r="L72" i="6"/>
  <c r="M72" i="6" s="1"/>
  <c r="L71" i="6"/>
  <c r="M71" i="6" s="1"/>
  <c r="J118" i="5" l="1"/>
  <c r="K118" i="5" s="1"/>
  <c r="J117" i="5"/>
  <c r="K117" i="5" s="1"/>
  <c r="K116" i="5"/>
  <c r="J116" i="5"/>
  <c r="K115" i="5"/>
  <c r="K114" i="5"/>
  <c r="K113" i="5"/>
  <c r="K112" i="5"/>
  <c r="K111" i="5"/>
  <c r="K110" i="5"/>
  <c r="K109" i="5"/>
  <c r="J109" i="5"/>
  <c r="J108" i="5"/>
  <c r="K108" i="5" s="1"/>
  <c r="K107" i="5"/>
  <c r="J107" i="5"/>
  <c r="J106" i="5"/>
  <c r="K106" i="5" s="1"/>
  <c r="K105" i="5"/>
  <c r="J105" i="5"/>
  <c r="J104" i="5"/>
  <c r="K104" i="5" s="1"/>
  <c r="K103" i="5"/>
  <c r="J103" i="5"/>
  <c r="J102" i="5"/>
  <c r="K102" i="5" s="1"/>
  <c r="K101" i="5"/>
  <c r="J101" i="5"/>
  <c r="J100" i="5"/>
  <c r="K100" i="5" s="1"/>
  <c r="K99" i="5"/>
  <c r="J99" i="5"/>
  <c r="J98" i="5"/>
  <c r="K98" i="5" s="1"/>
  <c r="K97" i="5"/>
  <c r="J97" i="5"/>
  <c r="J96" i="5"/>
  <c r="K96" i="5" s="1"/>
  <c r="K95" i="5"/>
  <c r="J95" i="5"/>
  <c r="J94" i="5"/>
  <c r="K94" i="5" s="1"/>
  <c r="K93" i="5"/>
  <c r="J93" i="5"/>
  <c r="J92" i="5"/>
  <c r="K92" i="5" s="1"/>
  <c r="K91" i="5"/>
  <c r="K90" i="5"/>
  <c r="K89" i="5"/>
  <c r="K88" i="5"/>
  <c r="J88" i="5"/>
  <c r="J87" i="5"/>
  <c r="K87" i="5" s="1"/>
  <c r="K86" i="5"/>
  <c r="J86" i="5"/>
  <c r="J85" i="5"/>
  <c r="K85" i="5" s="1"/>
  <c r="K84" i="5"/>
  <c r="J84" i="5"/>
  <c r="J83" i="5"/>
  <c r="K83" i="5" s="1"/>
  <c r="K82" i="5"/>
  <c r="K81" i="5"/>
  <c r="K80" i="5"/>
  <c r="K79" i="5"/>
  <c r="K78" i="5"/>
  <c r="K77" i="5"/>
  <c r="J76" i="5"/>
  <c r="K76" i="5" s="1"/>
  <c r="K75" i="5"/>
  <c r="J75" i="5"/>
  <c r="J74" i="5"/>
  <c r="K74" i="5" s="1"/>
  <c r="K73" i="5"/>
  <c r="J73" i="5"/>
  <c r="J72" i="5"/>
  <c r="K72" i="5" s="1"/>
  <c r="K71" i="5"/>
  <c r="J7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100" i="5"/>
  <c r="F101" i="5"/>
  <c r="F102" i="5"/>
  <c r="F103" i="5"/>
  <c r="F104" i="5"/>
  <c r="F105" i="5"/>
  <c r="F106" i="5"/>
  <c r="F107" i="5"/>
  <c r="F108" i="5"/>
  <c r="F109" i="5"/>
  <c r="F110" i="5"/>
  <c r="F111" i="5"/>
  <c r="F112" i="5"/>
  <c r="F113" i="5"/>
  <c r="F114" i="5"/>
  <c r="F115" i="5"/>
  <c r="F116" i="5"/>
  <c r="F117" i="5"/>
  <c r="F118" i="5"/>
  <c r="F6" i="5"/>
  <c r="F7" i="5"/>
  <c r="F8" i="5"/>
  <c r="F9" i="5"/>
  <c r="F10" i="5"/>
  <c r="F11" i="5"/>
  <c r="F5" i="5"/>
  <c r="E112" i="4" l="1"/>
  <c r="E118" i="4"/>
  <c r="E117" i="4"/>
  <c r="E116" i="4"/>
  <c r="E115" i="4"/>
  <c r="E114" i="4"/>
  <c r="E113" i="4"/>
  <c r="E111" i="4"/>
  <c r="E110" i="4"/>
  <c r="E109" i="4"/>
  <c r="E108" i="4"/>
  <c r="E107" i="4"/>
  <c r="E106" i="4"/>
  <c r="E105" i="4"/>
  <c r="E104" i="4"/>
  <c r="E103" i="4"/>
  <c r="E102" i="4"/>
  <c r="E101" i="4"/>
  <c r="E100" i="4"/>
  <c r="E99" i="4"/>
  <c r="E98" i="4"/>
  <c r="E97" i="4"/>
  <c r="E96" i="4"/>
  <c r="E95" i="4"/>
  <c r="E94" i="4"/>
  <c r="E93" i="4"/>
  <c r="E92" i="4"/>
  <c r="E91" i="4"/>
  <c r="E90" i="4"/>
  <c r="E89" i="4"/>
  <c r="E88" i="4"/>
  <c r="E87" i="4"/>
  <c r="E86" i="4"/>
  <c r="E85" i="4"/>
  <c r="E84" i="4"/>
  <c r="E83" i="4"/>
  <c r="E82" i="4"/>
  <c r="E81" i="4"/>
  <c r="E80" i="4"/>
  <c r="E79" i="4"/>
  <c r="E78" i="4"/>
  <c r="E77" i="4"/>
  <c r="E76" i="4"/>
  <c r="E75" i="4"/>
  <c r="E74" i="4"/>
  <c r="E73" i="4"/>
  <c r="E72" i="4"/>
  <c r="E71" i="4"/>
  <c r="O72" i="4"/>
  <c r="O73" i="4"/>
  <c r="O74" i="4"/>
  <c r="O75" i="4"/>
  <c r="O76" i="4"/>
  <c r="O77" i="4"/>
  <c r="O78" i="4"/>
  <c r="O79" i="4"/>
  <c r="O80" i="4"/>
  <c r="O81" i="4"/>
  <c r="O82" i="4"/>
  <c r="O83" i="4"/>
  <c r="O84" i="4"/>
  <c r="O85" i="4"/>
  <c r="O86" i="4"/>
  <c r="O87" i="4"/>
  <c r="O88" i="4"/>
  <c r="O89" i="4"/>
  <c r="O90" i="4"/>
  <c r="O91" i="4"/>
  <c r="O92" i="4"/>
  <c r="O93" i="4"/>
  <c r="O94" i="4"/>
  <c r="O95" i="4"/>
  <c r="O96" i="4"/>
  <c r="O97" i="4"/>
  <c r="O98" i="4"/>
  <c r="O99" i="4"/>
  <c r="O100" i="4"/>
  <c r="O101" i="4"/>
  <c r="O102" i="4"/>
  <c r="O103" i="4"/>
  <c r="O104" i="4"/>
  <c r="O105" i="4"/>
  <c r="O106" i="4"/>
  <c r="O107" i="4"/>
  <c r="O108" i="4"/>
  <c r="O109" i="4"/>
  <c r="O110" i="4"/>
  <c r="O111" i="4"/>
  <c r="O112" i="4"/>
  <c r="O113" i="4"/>
  <c r="O114" i="4"/>
  <c r="O115" i="4"/>
  <c r="O116" i="4"/>
  <c r="O117" i="4"/>
  <c r="O118" i="4"/>
  <c r="O71" i="4"/>
  <c r="N118" i="4"/>
  <c r="N117" i="4"/>
  <c r="N116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88" i="4"/>
  <c r="N87" i="4"/>
  <c r="N86" i="4"/>
  <c r="N85" i="4"/>
  <c r="N84" i="4"/>
  <c r="N83" i="4"/>
  <c r="N76" i="4"/>
  <c r="N75" i="4"/>
  <c r="N74" i="4"/>
  <c r="N73" i="4"/>
  <c r="N72" i="4"/>
  <c r="N71" i="4"/>
  <c r="I71" i="4"/>
  <c r="J87" i="4"/>
  <c r="J88" i="4"/>
  <c r="J89" i="4"/>
  <c r="J90" i="4"/>
  <c r="J91" i="4"/>
  <c r="J92" i="4"/>
  <c r="J93" i="4"/>
  <c r="J94" i="4"/>
  <c r="J95" i="4"/>
  <c r="J96" i="4"/>
  <c r="J97" i="4"/>
  <c r="J98" i="4"/>
  <c r="J99" i="4"/>
  <c r="J100" i="4"/>
  <c r="J101" i="4"/>
  <c r="J102" i="4"/>
  <c r="J103" i="4"/>
  <c r="J104" i="4"/>
  <c r="J105" i="4"/>
  <c r="J106" i="4"/>
  <c r="J107" i="4"/>
  <c r="J108" i="4"/>
  <c r="J109" i="4"/>
  <c r="J110" i="4"/>
  <c r="J111" i="4"/>
  <c r="J112" i="4"/>
  <c r="J113" i="4"/>
  <c r="J114" i="4"/>
  <c r="J115" i="4"/>
  <c r="J116" i="4"/>
  <c r="J117" i="4"/>
  <c r="J118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71" i="4"/>
  <c r="I118" i="4"/>
  <c r="I117" i="4"/>
  <c r="I116" i="4"/>
  <c r="I109" i="4"/>
  <c r="I108" i="4"/>
  <c r="I107" i="4"/>
  <c r="I106" i="4"/>
  <c r="I105" i="4"/>
  <c r="I104" i="4"/>
  <c r="I103" i="4"/>
  <c r="I102" i="4"/>
  <c r="I101" i="4"/>
  <c r="I100" i="4"/>
  <c r="I99" i="4"/>
  <c r="I98" i="4"/>
  <c r="I97" i="4"/>
  <c r="I96" i="4"/>
  <c r="I95" i="4"/>
  <c r="I94" i="4"/>
  <c r="I93" i="4"/>
  <c r="I92" i="4"/>
  <c r="I88" i="4"/>
  <c r="I87" i="4"/>
  <c r="I86" i="4"/>
  <c r="I85" i="4"/>
  <c r="I84" i="4"/>
  <c r="I83" i="4"/>
  <c r="I76" i="4"/>
  <c r="I75" i="4"/>
  <c r="I74" i="4"/>
  <c r="I73" i="4"/>
  <c r="I72" i="4"/>
  <c r="J71" i="3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5" i="4"/>
  <c r="F89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90" i="3"/>
  <c r="F91" i="3"/>
  <c r="F92" i="3"/>
  <c r="J117" i="3"/>
  <c r="K117" i="3" s="1"/>
  <c r="J118" i="3"/>
  <c r="K118" i="3" s="1"/>
  <c r="J116" i="3"/>
  <c r="K116" i="3" s="1"/>
  <c r="K113" i="3"/>
  <c r="K114" i="3"/>
  <c r="K115" i="3"/>
  <c r="K110" i="3"/>
  <c r="K111" i="3"/>
  <c r="K112" i="3"/>
  <c r="J108" i="3"/>
  <c r="K108" i="3" s="1"/>
  <c r="J109" i="3"/>
  <c r="K109" i="3" s="1"/>
  <c r="J107" i="3"/>
  <c r="K107" i="3" s="1"/>
  <c r="J106" i="3"/>
  <c r="K106" i="3" l="1"/>
  <c r="K91" i="3"/>
  <c r="K90" i="3"/>
  <c r="K89" i="3"/>
  <c r="J105" i="3"/>
  <c r="K105" i="3" s="1"/>
  <c r="J104" i="3"/>
  <c r="K104" i="3" s="1"/>
  <c r="J102" i="3"/>
  <c r="K102" i="3" s="1"/>
  <c r="J103" i="3"/>
  <c r="K103" i="3" s="1"/>
  <c r="J101" i="3"/>
  <c r="K101" i="3" s="1"/>
  <c r="J99" i="3"/>
  <c r="K99" i="3" s="1"/>
  <c r="J100" i="3"/>
  <c r="K100" i="3" s="1"/>
  <c r="J98" i="3"/>
  <c r="K98" i="3" s="1"/>
  <c r="J93" i="3"/>
  <c r="K93" i="3" s="1"/>
  <c r="J92" i="3"/>
  <c r="K92" i="3" s="1"/>
  <c r="J94" i="3"/>
  <c r="K94" i="3" s="1"/>
  <c r="J95" i="3"/>
  <c r="K95" i="3" s="1"/>
  <c r="J96" i="3"/>
  <c r="K96" i="3" s="1"/>
  <c r="J97" i="3"/>
  <c r="K97" i="3" s="1"/>
  <c r="J87" i="3"/>
  <c r="K87" i="3" s="1"/>
  <c r="J88" i="3"/>
  <c r="K88" i="3" s="1"/>
  <c r="J86" i="3"/>
  <c r="K86" i="3" s="1"/>
  <c r="K78" i="3"/>
  <c r="K79" i="3"/>
  <c r="K80" i="3"/>
  <c r="K81" i="3"/>
  <c r="K82" i="3"/>
  <c r="K77" i="3"/>
  <c r="J84" i="3"/>
  <c r="K84" i="3" s="1"/>
  <c r="J85" i="3"/>
  <c r="K85" i="3" s="1"/>
  <c r="J83" i="3"/>
  <c r="K83" i="3" s="1"/>
  <c r="J75" i="3"/>
  <c r="K75" i="3" s="1"/>
  <c r="J76" i="3"/>
  <c r="K76" i="3" s="1"/>
  <c r="J74" i="3"/>
  <c r="K74" i="3" s="1"/>
  <c r="J73" i="3"/>
  <c r="K73" i="3" s="1"/>
  <c r="F71" i="3"/>
  <c r="K71" i="3"/>
  <c r="J72" i="3"/>
  <c r="K72" i="3" s="1"/>
  <c r="F68" i="3" l="1"/>
  <c r="F69" i="3"/>
  <c r="F70" i="3"/>
  <c r="F53" i="3" l="1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47" i="3"/>
  <c r="F48" i="3"/>
  <c r="F49" i="3"/>
  <c r="F50" i="3"/>
  <c r="F51" i="3"/>
  <c r="F52" i="3"/>
  <c r="F46" i="3"/>
  <c r="F21" i="3"/>
  <c r="F22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20" i="3"/>
  <c r="F23" i="3"/>
  <c r="F24" i="3"/>
  <c r="F25" i="3"/>
  <c r="F26" i="3"/>
  <c r="F27" i="3"/>
  <c r="F28" i="3"/>
  <c r="F29" i="3"/>
  <c r="F30" i="3"/>
  <c r="F8" i="3"/>
  <c r="F6" i="3"/>
  <c r="F7" i="3"/>
  <c r="F9" i="3"/>
  <c r="F10" i="3"/>
  <c r="F11" i="3"/>
  <c r="F12" i="3"/>
  <c r="F13" i="3"/>
  <c r="F14" i="3"/>
  <c r="F15" i="3"/>
  <c r="F16" i="3"/>
  <c r="F17" i="3"/>
  <c r="F18" i="3"/>
  <c r="F19" i="3"/>
</calcChain>
</file>

<file path=xl/sharedStrings.xml><?xml version="1.0" encoding="utf-8"?>
<sst xmlns="http://schemas.openxmlformats.org/spreadsheetml/2006/main" count="1005" uniqueCount="141">
  <si>
    <t xml:space="preserve">TCPI </t>
  </si>
  <si>
    <t>PT Transcoal Pacific Tbk</t>
  </si>
  <si>
    <t>TMAS</t>
  </si>
  <si>
    <t>PT Temas Tbk.</t>
  </si>
  <si>
    <t>BIRD</t>
  </si>
  <si>
    <t>PT Blue Bird Tbk</t>
  </si>
  <si>
    <t>ASSA</t>
  </si>
  <si>
    <t>Adi Sarana Armada Tbk</t>
  </si>
  <si>
    <t>PORT</t>
  </si>
  <si>
    <t>PT Nusantara Pelabuhan Handal Tbk.</t>
  </si>
  <si>
    <t>IPCM</t>
  </si>
  <si>
    <t>PT Jasa Armada Indonesia Tbk.</t>
  </si>
  <si>
    <t>NELY</t>
  </si>
  <si>
    <t>Pelayaran Nelly Dwi Putri Tbk</t>
  </si>
  <si>
    <t>BPTR</t>
  </si>
  <si>
    <t>PT Batavia Prosperindo Trans Tbk.</t>
  </si>
  <si>
    <t>SAPX</t>
  </si>
  <si>
    <t>PT Satria Antaran Prima Tbk.</t>
  </si>
  <si>
    <t>TAXI</t>
  </si>
  <si>
    <t>HELI</t>
  </si>
  <si>
    <t>PT Jaya Trishindo Tbk</t>
  </si>
  <si>
    <t>MIRA</t>
  </si>
  <si>
    <t>Mitra International Resources Tbk</t>
  </si>
  <si>
    <t>AKSI</t>
  </si>
  <si>
    <t>PT Mineral Sumberdaya Mandiri Tbk</t>
  </si>
  <si>
    <t>WEHA</t>
  </si>
  <si>
    <t>PT WEHA Transportasi Indonesia Tbk</t>
  </si>
  <si>
    <t>SAFE</t>
  </si>
  <si>
    <t>Steady Safe Tbk</t>
  </si>
  <si>
    <t>TNCA</t>
  </si>
  <si>
    <t>PT Trimuda Nuansa Citra Tbk.</t>
  </si>
  <si>
    <t>JAYA</t>
  </si>
  <si>
    <t>PT Armada Berjaya Trans Tbk.</t>
  </si>
  <si>
    <t>SDMU</t>
  </si>
  <si>
    <t>Sidomulyo Selaras Tbk</t>
  </si>
  <si>
    <t>LRNA</t>
  </si>
  <si>
    <t>PT Eka Sari Lorena Transport Tbk.</t>
  </si>
  <si>
    <t>TRUK</t>
  </si>
  <si>
    <t>PT Guna Timur Raya Tbk.</t>
  </si>
  <si>
    <t>CMPP</t>
  </si>
  <si>
    <t>PT AirAsia Indonesia Tbk</t>
  </si>
  <si>
    <t>DEAL</t>
  </si>
  <si>
    <t>PT Dewata Freightinternational Tbk.</t>
  </si>
  <si>
    <t>GIAA</t>
  </si>
  <si>
    <t>Garuda Indonesia (Persero) Tbk</t>
  </si>
  <si>
    <t>SMDR</t>
  </si>
  <si>
    <t>Samudera Indonesia Tbk</t>
  </si>
  <si>
    <t>PSSI</t>
  </si>
  <si>
    <t>IATA</t>
  </si>
  <si>
    <t>SHIP</t>
  </si>
  <si>
    <t>PT Sillo Maritime Perdana Tbk</t>
  </si>
  <si>
    <t>BBRM</t>
  </si>
  <si>
    <t>Pelayaran Nasional Bina Buana Raya Tbk</t>
  </si>
  <si>
    <t>HITS</t>
  </si>
  <si>
    <t>MBSS</t>
  </si>
  <si>
    <t>Mitrabahtera Segara Sejati Tbk</t>
  </si>
  <si>
    <t>BULL</t>
  </si>
  <si>
    <t>PT Buana Lintas Lautan Tbk.</t>
  </si>
  <si>
    <t>TAMU</t>
  </si>
  <si>
    <t>PT Pelayaran Tamarin Samudra Tbk.</t>
  </si>
  <si>
    <t>WINS</t>
  </si>
  <si>
    <t>Wintermar Offshore Marine Tbk</t>
  </si>
  <si>
    <t>BLTA</t>
  </si>
  <si>
    <t>Berlian Laju Tanker Tbk</t>
  </si>
  <si>
    <t>SOCI</t>
  </si>
  <si>
    <t>PT Soechi Lines Tbk.</t>
  </si>
  <si>
    <t>TPMA</t>
  </si>
  <si>
    <t>Trans Power Marine Tbk</t>
  </si>
  <si>
    <t>LEAD</t>
  </si>
  <si>
    <t>PT Logindo Samudramakmur Tbk.</t>
  </si>
  <si>
    <t>PTIS</t>
  </si>
  <si>
    <t>Indo Straits Tbk</t>
  </si>
  <si>
    <t>X2</t>
  </si>
  <si>
    <t>X3</t>
  </si>
  <si>
    <t>X4</t>
  </si>
  <si>
    <t>Y</t>
  </si>
  <si>
    <t xml:space="preserve">TABULASI DATA EXCEL </t>
  </si>
  <si>
    <t xml:space="preserve">No </t>
  </si>
  <si>
    <t xml:space="preserve">Nama Perusahaan </t>
  </si>
  <si>
    <t>Kode Perusahaan</t>
  </si>
  <si>
    <t>Tahun</t>
  </si>
  <si>
    <t>X1</t>
  </si>
  <si>
    <t>GROWTH OPPORTUNITY</t>
  </si>
  <si>
    <t>GO = Saham beredar X Harga Penutupan saham / total ekuitas</t>
  </si>
  <si>
    <t xml:space="preserve"> SAHAM BEREDAR </t>
  </si>
  <si>
    <t xml:space="preserve">HARGA PENUTUPAN SAHAM </t>
  </si>
  <si>
    <t xml:space="preserve">EKUITAS </t>
  </si>
  <si>
    <t>Market to book value equitas</t>
  </si>
  <si>
    <t xml:space="preserve">konversi mata uang </t>
  </si>
  <si>
    <t>jumlah ekuitas (USD)</t>
  </si>
  <si>
    <t xml:space="preserve">KURS </t>
  </si>
  <si>
    <t xml:space="preserve">nilai rupiah </t>
  </si>
  <si>
    <t>ekuitas (RP)</t>
  </si>
  <si>
    <t xml:space="preserve">DEBT COVENANT </t>
  </si>
  <si>
    <t xml:space="preserve">DAR = JUMLAH HUTANG / JUMLAH ASET </t>
  </si>
  <si>
    <t xml:space="preserve">JUMLAH HUTANG </t>
  </si>
  <si>
    <t xml:space="preserve">JUMLAH ASET </t>
  </si>
  <si>
    <t>DAR</t>
  </si>
  <si>
    <t>Jumlah Aset (USD)</t>
  </si>
  <si>
    <t>Jumlah Aset (RP)</t>
  </si>
  <si>
    <t>Jumlah liabilitas (USD)</t>
  </si>
  <si>
    <t>Jumlah Liabilitas (RP)</t>
  </si>
  <si>
    <t xml:space="preserve"> </t>
  </si>
  <si>
    <t xml:space="preserve">INTENSITAS MODAL </t>
  </si>
  <si>
    <t xml:space="preserve">TOTAL ASET </t>
  </si>
  <si>
    <t xml:space="preserve">INTENSITAS MODAL = ASET TETAP / TOTAL ASET </t>
  </si>
  <si>
    <t>ASET TETAP</t>
  </si>
  <si>
    <t>ASET TETAP(USD)</t>
  </si>
  <si>
    <t xml:space="preserve"> Aset TETAP (RP)</t>
  </si>
  <si>
    <t xml:space="preserve">RESIKO LITIGASI </t>
  </si>
  <si>
    <t>RL = UP + ( UTL / TA) + (UL /AL)</t>
  </si>
  <si>
    <t>UTANG TIDAK LANCAR</t>
  </si>
  <si>
    <t>UTANG LANCAR</t>
  </si>
  <si>
    <t>ASET LANCAR</t>
  </si>
  <si>
    <t xml:space="preserve">RL </t>
  </si>
  <si>
    <t>UP</t>
  </si>
  <si>
    <t>HUTANG TIDAK LANCAR</t>
  </si>
  <si>
    <t>HUTANG LANCAR</t>
  </si>
  <si>
    <t>UTL(USD)</t>
  </si>
  <si>
    <t xml:space="preserve"> UTL (RP)</t>
  </si>
  <si>
    <t>UL(USD)</t>
  </si>
  <si>
    <t xml:space="preserve"> UL (RP)</t>
  </si>
  <si>
    <t>AL (USD)</t>
  </si>
  <si>
    <t>AL  (RP)</t>
  </si>
  <si>
    <t>DER = TOTAL LIABILITAS / TOTAL EKUITAS</t>
  </si>
  <si>
    <t>TOTAL LIABILITAS</t>
  </si>
  <si>
    <t xml:space="preserve">TOTAL EKUITAS </t>
  </si>
  <si>
    <t>DER</t>
  </si>
  <si>
    <t xml:space="preserve">KONSERVATISME AKUNTANSI </t>
  </si>
  <si>
    <t xml:space="preserve">CONNACC </t>
  </si>
  <si>
    <t>Total Aset</t>
  </si>
  <si>
    <t>NIO (Net Income Of Current Years)</t>
  </si>
  <si>
    <t>DEP (Depreciation Of Fixed Assets Of Current Years)</t>
  </si>
  <si>
    <t>CFO (Net Amount Of Cash Flow From Operating Activities Of Current Years)</t>
  </si>
  <si>
    <t>NIO(USD)</t>
  </si>
  <si>
    <t xml:space="preserve"> NIO (RP)</t>
  </si>
  <si>
    <t>DEP(USD)</t>
  </si>
  <si>
    <t xml:space="preserve"> DEP (RP)</t>
  </si>
  <si>
    <t>CFO(USD)</t>
  </si>
  <si>
    <t xml:space="preserve"> CFO (RP)</t>
  </si>
  <si>
    <t>KJEN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</si>
</sst>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"/>
    <numFmt numFmtId="165" formatCode="&quot;$&quot;#,##0.00"/>
    <numFmt numFmtId="166" formatCode="_-[$Rp-3809]* #,##0.00_-;\-[$Rp-3809]* #,##0.00_-;_-[$Rp-3809]* &quot;-&quot;??_-;_-@_-"/>
    <numFmt numFmtId="167" formatCode="0.000000"/>
    <numFmt numFmtId="168" formatCode="_-[$Rp]* #,##0.00_-;\-[$Rp]* #,##0.00_-;_-[$Rp]* &quot;-&quot;??_-;_-@_-" x16r2:formatCode16="_-[$Rp-jv-Java-ID]* #,##0.00_-;\-[$Rp-jv-Java-ID]* #,##0.00_-;_-[$Rp-jv-Java-ID]* &quot;-&quot;??_-;_-@_-"/>
    <numFmt numFmtId="169" formatCode="_-[$Rp-3809]* #,##0_-;\-[$Rp-3809]* #,##0_-;_-[$Rp-3809]* &quot;-&quot;_-;_-@_-"/>
    <numFmt numFmtId="170" formatCode="_(&quot;$&quot;* #,##0_);_(&quot;$&quot;* \(#,##0\);_(&quot;$&quot;* &quot;-&quot;??_);_(@_)"/>
    <numFmt numFmtId="171" formatCode="_-[$Rp-3809]* #,##0_-;\-[$Rp-3809]* #,##0_-;_-[$Rp-3809]* &quot;-&quot;??_-;_-@_-"/>
    <numFmt numFmtId="172" formatCode="&quot;$&quot;#,##0"/>
  </numFmts>
  <fonts count="3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12"/>
      <color theme="4" tint="-0.249977111117893"/>
      <name val="Times New Roman"/>
      <family val="1"/>
    </font>
    <font>
      <b/>
      <sz val="10"/>
      <color theme="1"/>
      <name val="Calibri"/>
      <family val="2"/>
      <scheme val="minor"/>
    </font>
    <font>
      <sz val="10"/>
      <color rgb="FF232A31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12"/>
      <color theme="4" tint="-0.249977111117893"/>
      <name val="Calibri Light"/>
      <family val="2"/>
      <scheme val="maj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8" tint="-0.249977111117893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b/>
      <sz val="15"/>
      <color theme="5"/>
      <name val="Calibri"/>
      <family val="2"/>
      <scheme val="minor"/>
    </font>
    <font>
      <sz val="11"/>
      <color theme="5"/>
      <name val="Calibri"/>
      <family val="2"/>
      <scheme val="minor"/>
    </font>
    <font>
      <sz val="25"/>
      <color theme="1"/>
      <name val="Calibri"/>
      <family val="2"/>
      <scheme val="minor"/>
    </font>
    <font>
      <b/>
      <sz val="15"/>
      <color rgb="FFFF0066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0"/>
      <color theme="1"/>
      <name val="Calibri Light"/>
      <family val="2"/>
      <scheme val="major"/>
    </font>
    <font>
      <sz val="10"/>
      <color theme="5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sz val="15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5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5"/>
      <name val="Calibri Light"/>
      <family val="2"/>
      <scheme val="major"/>
    </font>
    <font>
      <b/>
      <sz val="11"/>
      <color theme="4" tint="-0.249977111117893"/>
      <name val="Calibri Light"/>
      <family val="2"/>
      <scheme val="maj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148">
    <xf numFmtId="0" fontId="0" fillId="0" borderId="0" xfId="0"/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/>
    <xf numFmtId="1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0" fillId="0" borderId="1" xfId="0" applyBorder="1"/>
    <xf numFmtId="0" fontId="0" fillId="0" borderId="0" xfId="0" applyAlignment="1">
      <alignment vertical="center"/>
    </xf>
    <xf numFmtId="0" fontId="0" fillId="0" borderId="1" xfId="0" applyBorder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1" fillId="3" borderId="0" xfId="0" applyFont="1" applyFill="1"/>
    <xf numFmtId="0" fontId="1" fillId="3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3" fontId="0" fillId="0" borderId="1" xfId="0" applyNumberFormat="1" applyBorder="1"/>
    <xf numFmtId="3" fontId="0" fillId="0" borderId="0" xfId="0" applyNumberFormat="1"/>
    <xf numFmtId="0" fontId="6" fillId="3" borderId="1" xfId="0" applyFont="1" applyFill="1" applyBorder="1" applyAlignment="1">
      <alignment horizontal="center" wrapText="1"/>
    </xf>
    <xf numFmtId="0" fontId="1" fillId="0" borderId="0" xfId="0" applyFont="1" applyFill="1"/>
    <xf numFmtId="3" fontId="7" fillId="4" borderId="2" xfId="0" applyNumberFormat="1" applyFont="1" applyFill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3" fontId="8" fillId="0" borderId="1" xfId="0" applyNumberFormat="1" applyFont="1" applyBorder="1"/>
    <xf numFmtId="0" fontId="8" fillId="0" borderId="1" xfId="0" applyFont="1" applyBorder="1"/>
    <xf numFmtId="0" fontId="9" fillId="0" borderId="1" xfId="0" applyFont="1" applyBorder="1" applyAlignment="1">
      <alignment horizontal="center"/>
    </xf>
    <xf numFmtId="3" fontId="8" fillId="0" borderId="1" xfId="0" applyNumberFormat="1" applyFont="1" applyBorder="1" applyAlignment="1">
      <alignment horizontal="right"/>
    </xf>
    <xf numFmtId="1" fontId="9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1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/>
    </xf>
    <xf numFmtId="165" fontId="0" fillId="0" borderId="0" xfId="0" applyNumberFormat="1"/>
    <xf numFmtId="166" fontId="0" fillId="0" borderId="0" xfId="0" applyNumberFormat="1"/>
    <xf numFmtId="166" fontId="8" fillId="0" borderId="1" xfId="0" applyNumberFormat="1" applyFont="1" applyBorder="1"/>
    <xf numFmtId="166" fontId="0" fillId="0" borderId="1" xfId="0" applyNumberFormat="1" applyBorder="1"/>
    <xf numFmtId="0" fontId="0" fillId="0" borderId="1" xfId="0" applyBorder="1" applyAlignment="1">
      <alignment horizontal="right"/>
    </xf>
    <xf numFmtId="164" fontId="0" fillId="0" borderId="1" xfId="0" applyNumberFormat="1" applyBorder="1" applyAlignment="1">
      <alignment horizontal="right"/>
    </xf>
    <xf numFmtId="167" fontId="0" fillId="0" borderId="1" xfId="0" applyNumberFormat="1" applyBorder="1" applyAlignment="1">
      <alignment horizontal="right"/>
    </xf>
    <xf numFmtId="0" fontId="0" fillId="0" borderId="1" xfId="0" applyNumberFormat="1" applyBorder="1" applyAlignment="1">
      <alignment horizontal="right"/>
    </xf>
    <xf numFmtId="168" fontId="0" fillId="0" borderId="1" xfId="0" applyNumberFormat="1" applyBorder="1"/>
    <xf numFmtId="0" fontId="8" fillId="0" borderId="1" xfId="0" applyNumberFormat="1" applyFont="1" applyBorder="1"/>
    <xf numFmtId="0" fontId="11" fillId="5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center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44" fontId="0" fillId="0" borderId="1" xfId="0" applyNumberFormat="1" applyBorder="1"/>
    <xf numFmtId="169" fontId="0" fillId="0" borderId="0" xfId="0" applyNumberFormat="1"/>
    <xf numFmtId="169" fontId="0" fillId="0" borderId="1" xfId="0" applyNumberFormat="1" applyBorder="1"/>
    <xf numFmtId="169" fontId="0" fillId="0" borderId="1" xfId="1" applyNumberFormat="1" applyFont="1" applyBorder="1"/>
    <xf numFmtId="169" fontId="0" fillId="0" borderId="4" xfId="0" applyNumberFormat="1" applyBorder="1"/>
    <xf numFmtId="0" fontId="0" fillId="0" borderId="5" xfId="0" applyBorder="1"/>
    <xf numFmtId="44" fontId="0" fillId="0" borderId="1" xfId="0" applyNumberFormat="1" applyBorder="1" applyAlignment="1">
      <alignment horizontal="right"/>
    </xf>
    <xf numFmtId="44" fontId="0" fillId="0" borderId="3" xfId="0" applyNumberFormat="1" applyBorder="1"/>
    <xf numFmtId="170" fontId="0" fillId="0" borderId="1" xfId="0" applyNumberFormat="1" applyBorder="1"/>
    <xf numFmtId="42" fontId="0" fillId="0" borderId="1" xfId="0" applyNumberFormat="1" applyBorder="1"/>
    <xf numFmtId="169" fontId="1" fillId="0" borderId="1" xfId="0" applyNumberFormat="1" applyFont="1" applyBorder="1"/>
    <xf numFmtId="169" fontId="1" fillId="0" borderId="1" xfId="2" applyNumberFormat="1" applyFont="1" applyBorder="1"/>
    <xf numFmtId="0" fontId="19" fillId="0" borderId="0" xfId="0" applyFont="1" applyAlignment="1">
      <alignment horizontal="center"/>
    </xf>
    <xf numFmtId="0" fontId="8" fillId="0" borderId="4" xfId="0" applyFont="1" applyBorder="1"/>
    <xf numFmtId="169" fontId="22" fillId="0" borderId="1" xfId="0" applyNumberFormat="1" applyFont="1" applyBorder="1"/>
    <xf numFmtId="169" fontId="22" fillId="0" borderId="1" xfId="0" applyNumberFormat="1" applyFont="1" applyBorder="1" applyAlignment="1">
      <alignment horizontal="center"/>
    </xf>
    <xf numFmtId="169" fontId="22" fillId="0" borderId="0" xfId="0" applyNumberFormat="1" applyFont="1"/>
    <xf numFmtId="169" fontId="22" fillId="0" borderId="6" xfId="0" applyNumberFormat="1" applyFont="1" applyBorder="1"/>
    <xf numFmtId="169" fontId="22" fillId="0" borderId="7" xfId="0" applyNumberFormat="1" applyFont="1" applyBorder="1"/>
    <xf numFmtId="169" fontId="23" fillId="0" borderId="6" xfId="0" applyNumberFormat="1" applyFont="1" applyBorder="1"/>
    <xf numFmtId="169" fontId="22" fillId="0" borderId="1" xfId="1" applyNumberFormat="1" applyFont="1" applyBorder="1"/>
    <xf numFmtId="171" fontId="22" fillId="0" borderId="1" xfId="0" applyNumberFormat="1" applyFont="1" applyBorder="1" applyAlignment="1">
      <alignment horizontal="right"/>
    </xf>
    <xf numFmtId="172" fontId="0" fillId="0" borderId="1" xfId="0" applyNumberFormat="1" applyBorder="1"/>
    <xf numFmtId="0" fontId="24" fillId="0" borderId="1" xfId="0" applyFont="1" applyBorder="1"/>
    <xf numFmtId="0" fontId="12" fillId="5" borderId="3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12" fillId="7" borderId="1" xfId="0" applyFont="1" applyFill="1" applyBorder="1" applyAlignment="1">
      <alignment horizontal="center" vertical="center"/>
    </xf>
    <xf numFmtId="0" fontId="12" fillId="7" borderId="3" xfId="0" applyFont="1" applyFill="1" applyBorder="1" applyAlignment="1">
      <alignment horizontal="center" vertical="center"/>
    </xf>
    <xf numFmtId="0" fontId="20" fillId="9" borderId="1" xfId="0" applyFont="1" applyFill="1" applyBorder="1" applyAlignment="1">
      <alignment horizontal="center" vertical="center"/>
    </xf>
    <xf numFmtId="0" fontId="21" fillId="9" borderId="1" xfId="0" applyFont="1" applyFill="1" applyBorder="1" applyAlignment="1">
      <alignment horizontal="center" vertical="center"/>
    </xf>
    <xf numFmtId="0" fontId="27" fillId="0" borderId="0" xfId="0" applyFont="1" applyFill="1"/>
    <xf numFmtId="0" fontId="28" fillId="0" borderId="0" xfId="0" applyFont="1" applyFill="1"/>
    <xf numFmtId="0" fontId="9" fillId="0" borderId="1" xfId="0" applyFont="1" applyBorder="1" applyAlignment="1">
      <alignment horizontal="center" vertical="center"/>
    </xf>
    <xf numFmtId="169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18" fillId="0" borderId="0" xfId="0" applyFont="1" applyAlignment="1">
      <alignment vertical="center"/>
    </xf>
    <xf numFmtId="0" fontId="20" fillId="9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169" fontId="22" fillId="0" borderId="8" xfId="0" applyNumberFormat="1" applyFont="1" applyBorder="1"/>
    <xf numFmtId="169" fontId="22" fillId="0" borderId="5" xfId="0" applyNumberFormat="1" applyFont="1" applyBorder="1"/>
    <xf numFmtId="169" fontId="23" fillId="0" borderId="8" xfId="0" applyNumberFormat="1" applyFont="1" applyBorder="1"/>
    <xf numFmtId="169" fontId="22" fillId="0" borderId="5" xfId="1" applyNumberFormat="1" applyFont="1" applyBorder="1"/>
    <xf numFmtId="0" fontId="1" fillId="0" borderId="0" xfId="0" applyFont="1"/>
    <xf numFmtId="172" fontId="0" fillId="0" borderId="0" xfId="0" applyNumberFormat="1"/>
    <xf numFmtId="172" fontId="1" fillId="0" borderId="0" xfId="0" applyNumberFormat="1" applyFont="1"/>
    <xf numFmtId="172" fontId="12" fillId="7" borderId="3" xfId="0" applyNumberFormat="1" applyFont="1" applyFill="1" applyBorder="1" applyAlignment="1">
      <alignment horizontal="center" vertical="center"/>
    </xf>
    <xf numFmtId="172" fontId="12" fillId="7" borderId="1" xfId="0" applyNumberFormat="1" applyFont="1" applyFill="1" applyBorder="1" applyAlignment="1">
      <alignment horizontal="center" vertical="center"/>
    </xf>
    <xf numFmtId="169" fontId="1" fillId="8" borderId="1" xfId="0" applyNumberFormat="1" applyFont="1" applyFill="1" applyBorder="1" applyAlignment="1">
      <alignment horizontal="center" vertical="center" wrapText="1"/>
    </xf>
    <xf numFmtId="169" fontId="29" fillId="0" borderId="0" xfId="0" applyNumberFormat="1" applyFont="1"/>
    <xf numFmtId="169" fontId="6" fillId="8" borderId="1" xfId="0" applyNumberFormat="1" applyFont="1" applyFill="1" applyBorder="1" applyAlignment="1">
      <alignment horizontal="center" vertical="center" wrapText="1"/>
    </xf>
    <xf numFmtId="169" fontId="29" fillId="0" borderId="1" xfId="0" applyNumberFormat="1" applyFont="1" applyBorder="1"/>
    <xf numFmtId="169" fontId="29" fillId="0" borderId="3" xfId="0" applyNumberFormat="1" applyFont="1" applyBorder="1"/>
    <xf numFmtId="169" fontId="0" fillId="0" borderId="6" xfId="0" applyNumberFormat="1" applyBorder="1"/>
    <xf numFmtId="0" fontId="0" fillId="7" borderId="0" xfId="0" applyFill="1"/>
    <xf numFmtId="0" fontId="0" fillId="0" borderId="0" xfId="0" applyAlignment="1">
      <alignment wrapText="1"/>
    </xf>
    <xf numFmtId="171" fontId="8" fillId="0" borderId="5" xfId="0" applyNumberFormat="1" applyFont="1" applyBorder="1"/>
    <xf numFmtId="0" fontId="21" fillId="8" borderId="1" xfId="0" applyFont="1" applyFill="1" applyBorder="1" applyAlignment="1">
      <alignment horizontal="center" vertical="center" wrapText="1"/>
    </xf>
    <xf numFmtId="169" fontId="8" fillId="0" borderId="1" xfId="0" applyNumberFormat="1" applyFont="1" applyBorder="1"/>
    <xf numFmtId="169" fontId="8" fillId="0" borderId="0" xfId="0" applyNumberFormat="1" applyFont="1"/>
    <xf numFmtId="169" fontId="30" fillId="0" borderId="1" xfId="0" applyNumberFormat="1" applyFont="1" applyBorder="1"/>
    <xf numFmtId="171" fontId="8" fillId="0" borderId="0" xfId="0" applyNumberFormat="1" applyFont="1"/>
    <xf numFmtId="169" fontId="8" fillId="0" borderId="1" xfId="0" applyNumberFormat="1" applyFont="1" applyBorder="1" applyAlignment="1">
      <alignment vertical="center"/>
    </xf>
    <xf numFmtId="0" fontId="21" fillId="8" borderId="1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1" fontId="8" fillId="0" borderId="1" xfId="0" applyNumberFormat="1" applyFont="1" applyBorder="1" applyAlignment="1">
      <alignment horizontal="center" vertical="center"/>
    </xf>
    <xf numFmtId="0" fontId="31" fillId="0" borderId="1" xfId="0" applyFont="1" applyBorder="1" applyAlignment="1">
      <alignment horizontal="center"/>
    </xf>
    <xf numFmtId="169" fontId="8" fillId="0" borderId="1" xfId="2" applyNumberFormat="1" applyFont="1" applyBorder="1"/>
    <xf numFmtId="169" fontId="12" fillId="0" borderId="0" xfId="0" applyNumberFormat="1" applyFont="1"/>
    <xf numFmtId="0" fontId="12" fillId="0" borderId="0" xfId="0" applyFont="1"/>
    <xf numFmtId="0" fontId="11" fillId="0" borderId="1" xfId="0" applyNumberFormat="1" applyFont="1" applyBorder="1"/>
    <xf numFmtId="0" fontId="26" fillId="0" borderId="0" xfId="0" applyFont="1" applyFill="1" applyAlignment="1">
      <alignment vertical="center"/>
    </xf>
    <xf numFmtId="0" fontId="21" fillId="10" borderId="1" xfId="0" applyFont="1" applyFill="1" applyBorder="1" applyAlignment="1">
      <alignment horizontal="center" vertical="center" wrapText="1"/>
    </xf>
    <xf numFmtId="0" fontId="21" fillId="10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 wrapText="1"/>
    </xf>
    <xf numFmtId="0" fontId="1" fillId="10" borderId="0" xfId="0" applyFont="1" applyFill="1"/>
    <xf numFmtId="0" fontId="12" fillId="7" borderId="1" xfId="0" applyFont="1" applyFill="1" applyBorder="1" applyAlignment="1">
      <alignment horizontal="center" vertical="center"/>
    </xf>
    <xf numFmtId="0" fontId="12" fillId="7" borderId="1" xfId="0" applyFont="1" applyFill="1" applyBorder="1" applyAlignment="1">
      <alignment horizontal="center" vertical="center"/>
    </xf>
    <xf numFmtId="171" fontId="0" fillId="0" borderId="1" xfId="0" applyNumberFormat="1" applyBorder="1"/>
    <xf numFmtId="0" fontId="0" fillId="0" borderId="0" xfId="0" applyBorder="1"/>
    <xf numFmtId="2" fontId="0" fillId="0" borderId="1" xfId="0" applyNumberFormat="1" applyBorder="1"/>
    <xf numFmtId="2" fontId="0" fillId="0" borderId="1" xfId="3" applyNumberFormat="1" applyFont="1" applyBorder="1"/>
    <xf numFmtId="0" fontId="10" fillId="0" borderId="9" xfId="0" applyFont="1" applyFill="1" applyBorder="1" applyAlignment="1">
      <alignment horizontal="center"/>
    </xf>
    <xf numFmtId="0" fontId="4" fillId="0" borderId="1" xfId="0" applyFont="1" applyFill="1" applyBorder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6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12" fillId="7" borderId="1" xfId="0" applyFont="1" applyFill="1" applyBorder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169" fontId="32" fillId="0" borderId="1" xfId="0" applyNumberFormat="1" applyFont="1" applyBorder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colors>
    <mruColors>
      <color rgb="FFFFCCFF"/>
      <color rgb="FF666699"/>
      <color rgb="FFFF7C80"/>
      <color rgb="FFFF0000"/>
      <color rgb="FFFF99FF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</xdr:colOff>
      <xdr:row>1</xdr:row>
      <xdr:rowOff>9526</xdr:rowOff>
    </xdr:from>
    <xdr:ext cx="4067175" cy="323850"/>
    <xdr:sp macro="" textlink="">
      <xdr:nvSpPr>
        <xdr:cNvPr id="2" name="TextBox 1"/>
        <xdr:cNvSpPr txBox="1"/>
      </xdr:nvSpPr>
      <xdr:spPr>
        <a:xfrm>
          <a:off x="9525" y="200026"/>
          <a:ext cx="4067175" cy="323850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ctr">
          <a:noAutofit/>
        </a:bodyPr>
        <a:lstStyle/>
        <a:p>
          <a:pPr algn="ctr"/>
          <a:r>
            <a:rPr lang="en-US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CONNACC = (NIO+DEP-CFO) </a:t>
          </a:r>
          <a:r>
            <a:rPr lang="id-ID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/ </a:t>
          </a:r>
          <a:r>
            <a:rPr lang="en-US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TA</a:t>
          </a:r>
          <a:r>
            <a:rPr lang="en-US" sz="1600"/>
            <a:t> </a:t>
          </a:r>
          <a:endParaRPr lang="en-US" sz="1500">
            <a:latin typeface="+mn-lt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topLeftCell="A94" zoomScale="89" zoomScaleNormal="89" workbookViewId="0">
      <selection activeCell="C53" sqref="C53"/>
    </sheetView>
  </sheetViews>
  <sheetFormatPr defaultRowHeight="15" x14ac:dyDescent="0.25"/>
  <cols>
    <col min="1" max="1" width="5.7109375" customWidth="1"/>
    <col min="2" max="2" width="35.85546875" customWidth="1"/>
    <col min="3" max="3" width="17.85546875" customWidth="1"/>
    <col min="5" max="5" width="14.42578125" bestFit="1" customWidth="1"/>
    <col min="6" max="6" width="17.28515625" customWidth="1"/>
    <col min="7" max="7" width="19" customWidth="1"/>
    <col min="8" max="8" width="16.85546875" customWidth="1"/>
    <col min="9" max="9" width="18" customWidth="1"/>
  </cols>
  <sheetData>
    <row r="1" spans="1:9" s="7" customFormat="1" ht="27" customHeight="1" x14ac:dyDescent="0.25">
      <c r="A1" s="137" t="s">
        <v>76</v>
      </c>
      <c r="B1" s="138"/>
      <c r="C1" s="138"/>
      <c r="D1" s="138"/>
      <c r="E1" s="138"/>
      <c r="F1" s="138"/>
      <c r="G1" s="138"/>
      <c r="H1" s="138"/>
      <c r="I1" s="138"/>
    </row>
    <row r="2" spans="1:9" s="7" customFormat="1" ht="25.5" customHeight="1" x14ac:dyDescent="0.25">
      <c r="A2" s="9" t="s">
        <v>77</v>
      </c>
      <c r="B2" s="9" t="s">
        <v>78</v>
      </c>
      <c r="C2" s="9" t="s">
        <v>79</v>
      </c>
      <c r="D2" s="9" t="s">
        <v>80</v>
      </c>
      <c r="E2" s="9" t="s">
        <v>81</v>
      </c>
      <c r="F2" s="9" t="s">
        <v>72</v>
      </c>
      <c r="G2" s="9" t="s">
        <v>73</v>
      </c>
      <c r="H2" s="9" t="s">
        <v>74</v>
      </c>
      <c r="I2" s="9" t="s">
        <v>75</v>
      </c>
    </row>
    <row r="3" spans="1:9" ht="15.75" x14ac:dyDescent="0.25">
      <c r="A3" s="8">
        <v>1</v>
      </c>
      <c r="B3" s="2" t="s">
        <v>1</v>
      </c>
      <c r="C3" s="1" t="s">
        <v>0</v>
      </c>
      <c r="D3" s="1">
        <v>2019</v>
      </c>
      <c r="E3" s="42">
        <v>23.020801770221471</v>
      </c>
      <c r="F3" s="6">
        <v>0.53244528494395682</v>
      </c>
      <c r="G3" s="74">
        <v>0.64794226548195233</v>
      </c>
      <c r="H3" s="134">
        <f>SUM(C3+(E3/D3)+(F3/G3))</f>
        <v>29.973868828975757</v>
      </c>
      <c r="I3" s="6">
        <v>1.8507994222648972E-2</v>
      </c>
    </row>
    <row r="4" spans="1:9" ht="15.75" x14ac:dyDescent="0.25">
      <c r="A4" s="8">
        <v>2</v>
      </c>
      <c r="B4" s="2" t="s">
        <v>1</v>
      </c>
      <c r="C4" s="1" t="s">
        <v>0</v>
      </c>
      <c r="D4" s="1">
        <v>2020</v>
      </c>
      <c r="E4" s="23">
        <v>24.448887156510597</v>
      </c>
      <c r="F4" s="6">
        <v>0.47985165381578665</v>
      </c>
      <c r="G4" s="74">
        <v>0.6775170944378901</v>
      </c>
      <c r="H4" s="134">
        <f t="shared" ref="H4:H64" si="0">SUM(C4+(E4/D4)+(F4/G4))</f>
        <v>29.996069922721169</v>
      </c>
      <c r="I4" s="6">
        <v>9.2212770023809953E-2</v>
      </c>
    </row>
    <row r="5" spans="1:9" ht="15.75" x14ac:dyDescent="0.25">
      <c r="A5" s="8">
        <v>3</v>
      </c>
      <c r="B5" s="2" t="s">
        <v>1</v>
      </c>
      <c r="C5" s="1" t="s">
        <v>0</v>
      </c>
      <c r="D5" s="1">
        <v>2021</v>
      </c>
      <c r="E5" s="23">
        <v>32.624086769033802</v>
      </c>
      <c r="F5" s="6">
        <v>0.4590400857515341</v>
      </c>
      <c r="G5" s="74">
        <v>0.69208013497718535</v>
      </c>
      <c r="H5" s="134">
        <f t="shared" si="0"/>
        <v>30.053052310957177</v>
      </c>
      <c r="I5" s="6">
        <v>2.7557724943244398E-2</v>
      </c>
    </row>
    <row r="6" spans="1:9" ht="15.75" x14ac:dyDescent="0.25">
      <c r="A6" s="8">
        <v>4</v>
      </c>
      <c r="B6" s="2" t="s">
        <v>3</v>
      </c>
      <c r="C6" s="1" t="s">
        <v>2</v>
      </c>
      <c r="D6" s="1">
        <v>2019</v>
      </c>
      <c r="E6" s="23">
        <v>0.49184115041368137</v>
      </c>
      <c r="F6" s="6">
        <v>0.63775189818229472</v>
      </c>
      <c r="G6" s="74">
        <v>0.7690807926516563</v>
      </c>
      <c r="H6" s="134">
        <f t="shared" si="0"/>
        <v>31.044033642323779</v>
      </c>
      <c r="I6" s="6">
        <v>0.35146262374274795</v>
      </c>
    </row>
    <row r="7" spans="1:9" ht="15.75" x14ac:dyDescent="0.25">
      <c r="A7" s="8">
        <v>5</v>
      </c>
      <c r="B7" s="2" t="s">
        <v>3</v>
      </c>
      <c r="C7" s="1" t="s">
        <v>2</v>
      </c>
      <c r="D7" s="1">
        <v>2020</v>
      </c>
      <c r="E7" s="23">
        <v>0.65016222867264817</v>
      </c>
      <c r="F7" s="6">
        <v>0.68440646957029372</v>
      </c>
      <c r="G7" s="74">
        <v>0.82727467005816979</v>
      </c>
      <c r="H7" s="134">
        <f t="shared" si="0"/>
        <v>31.625802404349319</v>
      </c>
      <c r="I7" s="6">
        <v>0.25932333256885515</v>
      </c>
    </row>
    <row r="8" spans="1:9" ht="15.75" x14ac:dyDescent="0.25">
      <c r="A8" s="8">
        <v>6</v>
      </c>
      <c r="B8" s="2" t="s">
        <v>3</v>
      </c>
      <c r="C8" s="1" t="s">
        <v>2</v>
      </c>
      <c r="D8" s="1">
        <v>2021</v>
      </c>
      <c r="E8" s="23">
        <v>5.068613533932103</v>
      </c>
      <c r="F8" s="6">
        <v>0.61941709521989052</v>
      </c>
      <c r="G8" s="74">
        <v>0.69680101070854494</v>
      </c>
      <c r="H8" s="134">
        <f t="shared" si="0"/>
        <v>30.279388459056776</v>
      </c>
      <c r="I8" s="6">
        <v>0.4266072627770644</v>
      </c>
    </row>
    <row r="9" spans="1:9" ht="15.75" x14ac:dyDescent="0.25">
      <c r="A9" s="8">
        <v>7</v>
      </c>
      <c r="B9" s="2" t="s">
        <v>5</v>
      </c>
      <c r="C9" s="1" t="s">
        <v>4</v>
      </c>
      <c r="D9" s="1">
        <v>2019</v>
      </c>
      <c r="E9" s="23">
        <v>1.0604114345476473E-2</v>
      </c>
      <c r="F9" s="6">
        <v>0.27156781295593502</v>
      </c>
      <c r="G9" s="74">
        <v>0.83290958990903385</v>
      </c>
      <c r="H9" s="134">
        <f t="shared" si="0"/>
        <v>30.608504025306203</v>
      </c>
      <c r="I9" s="6">
        <v>0.3164217144125564</v>
      </c>
    </row>
    <row r="10" spans="1:9" ht="15.75" x14ac:dyDescent="0.25">
      <c r="A10" s="8">
        <v>8</v>
      </c>
      <c r="B10" s="2" t="s">
        <v>5</v>
      </c>
      <c r="C10" s="1" t="s">
        <v>4</v>
      </c>
      <c r="D10" s="1">
        <v>2020</v>
      </c>
      <c r="E10" s="23">
        <v>0.62128081568928262</v>
      </c>
      <c r="F10" s="6">
        <v>0.27816893543931615</v>
      </c>
      <c r="G10" s="74">
        <v>0.78146159015286398</v>
      </c>
      <c r="H10" s="134">
        <f t="shared" si="0"/>
        <v>30.317754454641374</v>
      </c>
      <c r="I10" s="6">
        <v>0.28486371508844338</v>
      </c>
    </row>
    <row r="11" spans="1:9" ht="15.75" x14ac:dyDescent="0.25">
      <c r="A11" s="8">
        <v>9</v>
      </c>
      <c r="B11" s="2" t="s">
        <v>5</v>
      </c>
      <c r="C11" s="1" t="s">
        <v>4</v>
      </c>
      <c r="D11" s="1">
        <v>2021</v>
      </c>
      <c r="E11" s="23">
        <v>0.67078096324505165</v>
      </c>
      <c r="F11" s="6">
        <v>0.21984357099587354</v>
      </c>
      <c r="G11" s="74">
        <v>0.74841989488851168</v>
      </c>
      <c r="H11" s="134">
        <f t="shared" si="0"/>
        <v>30.065509125230207</v>
      </c>
      <c r="I11" s="6">
        <v>0.29475001807328344</v>
      </c>
    </row>
    <row r="12" spans="1:9" ht="15.75" x14ac:dyDescent="0.25">
      <c r="A12" s="8">
        <v>10</v>
      </c>
      <c r="B12" s="2" t="s">
        <v>7</v>
      </c>
      <c r="C12" s="1" t="s">
        <v>6</v>
      </c>
      <c r="D12" s="1">
        <v>2019</v>
      </c>
      <c r="E12" s="23">
        <v>1.8788220795833794</v>
      </c>
      <c r="F12" s="6">
        <v>0.72404814548892849</v>
      </c>
      <c r="G12" s="74">
        <v>0.80300635383591779</v>
      </c>
      <c r="H12" s="134">
        <f t="shared" si="0"/>
        <v>31.578856554270352</v>
      </c>
      <c r="I12" s="6">
        <v>0.30366405044744166</v>
      </c>
    </row>
    <row r="13" spans="1:9" ht="15.75" x14ac:dyDescent="0.25">
      <c r="A13" s="8">
        <v>11</v>
      </c>
      <c r="B13" s="2" t="s">
        <v>7</v>
      </c>
      <c r="C13" s="1" t="s">
        <v>6</v>
      </c>
      <c r="D13" s="1">
        <v>2020</v>
      </c>
      <c r="E13" s="23">
        <v>1.4989110318481635</v>
      </c>
      <c r="F13" s="6">
        <v>0.72164975534286491</v>
      </c>
      <c r="G13" s="74">
        <v>0.78513906998319227</v>
      </c>
      <c r="H13" s="134">
        <f t="shared" si="0"/>
        <v>32.007073753954771</v>
      </c>
      <c r="I13" s="6">
        <v>0.22550818623642271</v>
      </c>
    </row>
    <row r="14" spans="1:9" ht="15.75" x14ac:dyDescent="0.25">
      <c r="A14" s="8">
        <v>12</v>
      </c>
      <c r="B14" s="2" t="s">
        <v>7</v>
      </c>
      <c r="C14" s="1" t="s">
        <v>6</v>
      </c>
      <c r="D14" s="1">
        <v>2021</v>
      </c>
      <c r="E14" s="23">
        <v>6.388926056187878</v>
      </c>
      <c r="F14" s="6">
        <v>0.70730709868689157</v>
      </c>
      <c r="G14" s="74">
        <v>0.73024050047521183</v>
      </c>
      <c r="H14" s="134">
        <f t="shared" si="0"/>
        <v>31.053225725100109</v>
      </c>
      <c r="I14" s="6">
        <v>0.27953995723169928</v>
      </c>
    </row>
    <row r="15" spans="1:9" ht="15.75" x14ac:dyDescent="0.25">
      <c r="A15" s="8">
        <v>13</v>
      </c>
      <c r="B15" s="2" t="s">
        <v>9</v>
      </c>
      <c r="C15" s="1" t="s">
        <v>8</v>
      </c>
      <c r="D15" s="1">
        <v>2019</v>
      </c>
      <c r="E15" s="23">
        <v>1.3887371148053729</v>
      </c>
      <c r="F15" s="6">
        <v>0.53983282277854794</v>
      </c>
      <c r="G15" s="74">
        <v>0.48784979970252457</v>
      </c>
      <c r="H15" s="134">
        <f t="shared" si="0"/>
        <v>29.386998850561753</v>
      </c>
      <c r="I15" s="6">
        <v>8.6606129636280615E-2</v>
      </c>
    </row>
    <row r="16" spans="1:9" ht="15.75" x14ac:dyDescent="0.25">
      <c r="A16" s="8">
        <v>14</v>
      </c>
      <c r="B16" s="2" t="s">
        <v>9</v>
      </c>
      <c r="C16" s="1" t="s">
        <v>8</v>
      </c>
      <c r="D16" s="1">
        <v>2020</v>
      </c>
      <c r="E16" s="23">
        <v>1.2982416591073347</v>
      </c>
      <c r="F16" s="6">
        <v>0.60044691622383684</v>
      </c>
      <c r="G16" s="74">
        <v>0.58284335776437424</v>
      </c>
      <c r="H16" s="134">
        <f t="shared" si="0"/>
        <v>29.641854048392592</v>
      </c>
      <c r="I16" s="6">
        <v>-1.7495954279614042E-3</v>
      </c>
    </row>
    <row r="17" spans="1:9" ht="15.75" x14ac:dyDescent="0.25">
      <c r="A17" s="8">
        <v>15</v>
      </c>
      <c r="B17" s="2" t="s">
        <v>9</v>
      </c>
      <c r="C17" s="1" t="s">
        <v>8</v>
      </c>
      <c r="D17" s="1">
        <v>2021</v>
      </c>
      <c r="E17" s="23">
        <v>2.1895437898387557</v>
      </c>
      <c r="F17" s="6">
        <v>0.55083247432303717</v>
      </c>
      <c r="G17" s="74">
        <v>0.60665913150265371</v>
      </c>
      <c r="H17" s="134">
        <f t="shared" si="0"/>
        <v>29.313124220794055</v>
      </c>
      <c r="I17" s="6">
        <v>8.7017738615803603E-3</v>
      </c>
    </row>
    <row r="18" spans="1:9" ht="15.75" x14ac:dyDescent="0.25">
      <c r="A18" s="8">
        <v>16</v>
      </c>
      <c r="B18" s="2" t="s">
        <v>11</v>
      </c>
      <c r="C18" s="1" t="s">
        <v>10</v>
      </c>
      <c r="D18" s="1">
        <v>2019</v>
      </c>
      <c r="E18" s="23">
        <v>0.85549796995677385</v>
      </c>
      <c r="F18" s="6">
        <v>0.15625079012653273</v>
      </c>
      <c r="G18" s="74">
        <v>0.37955734451011391</v>
      </c>
      <c r="H18" s="134">
        <f t="shared" si="0"/>
        <v>28.139610673414669</v>
      </c>
      <c r="I18" s="6">
        <v>-6.6033573755879357E-2</v>
      </c>
    </row>
    <row r="19" spans="1:9" ht="15.75" x14ac:dyDescent="0.25">
      <c r="A19" s="8">
        <v>17</v>
      </c>
      <c r="B19" s="2" t="s">
        <v>11</v>
      </c>
      <c r="C19" s="1" t="s">
        <v>10</v>
      </c>
      <c r="D19" s="1">
        <v>2020</v>
      </c>
      <c r="E19" s="23">
        <v>1.7208222942380302</v>
      </c>
      <c r="F19" s="6">
        <v>0.22484213947232048</v>
      </c>
      <c r="G19" s="74">
        <v>0.36300358932326254</v>
      </c>
      <c r="H19" s="134">
        <f t="shared" si="0"/>
        <v>28.346115654904132</v>
      </c>
      <c r="I19" s="6">
        <v>-2.9958857535977476E-2</v>
      </c>
    </row>
    <row r="20" spans="1:9" ht="15.75" x14ac:dyDescent="0.25">
      <c r="A20" s="8">
        <v>18</v>
      </c>
      <c r="B20" s="2" t="s">
        <v>11</v>
      </c>
      <c r="C20" s="1" t="s">
        <v>10</v>
      </c>
      <c r="D20" s="1">
        <v>2021</v>
      </c>
      <c r="E20" s="23">
        <v>1.3415370404410658</v>
      </c>
      <c r="F20" s="6">
        <v>0.19011614368847904</v>
      </c>
      <c r="G20" s="74">
        <v>0.35761175277718127</v>
      </c>
      <c r="H20" s="134">
        <f t="shared" si="0"/>
        <v>28.302915481314436</v>
      </c>
      <c r="I20" s="6">
        <v>-1.6041606504567103E-2</v>
      </c>
    </row>
    <row r="21" spans="1:9" ht="15.75" x14ac:dyDescent="0.25">
      <c r="A21" s="8">
        <v>19</v>
      </c>
      <c r="B21" s="3" t="s">
        <v>13</v>
      </c>
      <c r="C21" s="1" t="s">
        <v>12</v>
      </c>
      <c r="D21" s="1">
        <v>2019</v>
      </c>
      <c r="E21" s="23">
        <v>0.71715902703783119</v>
      </c>
      <c r="F21" s="6">
        <v>0.12405773591578501</v>
      </c>
      <c r="G21" s="74">
        <v>0.74436317361064896</v>
      </c>
      <c r="H21" s="134">
        <f t="shared" si="0"/>
        <v>27.244431594738831</v>
      </c>
      <c r="I21" s="6">
        <v>0.41848715993708191</v>
      </c>
    </row>
    <row r="22" spans="1:9" ht="15.75" x14ac:dyDescent="0.25">
      <c r="A22" s="8">
        <v>20</v>
      </c>
      <c r="B22" s="3" t="s">
        <v>13</v>
      </c>
      <c r="C22" s="1" t="s">
        <v>12</v>
      </c>
      <c r="D22" s="1">
        <v>2020</v>
      </c>
      <c r="E22" s="23">
        <v>0.66907320280194726</v>
      </c>
      <c r="F22" s="6">
        <v>0.12199439987768435</v>
      </c>
      <c r="G22" s="74">
        <v>0.74146839889345217</v>
      </c>
      <c r="H22" s="134">
        <f t="shared" si="0"/>
        <v>27.297885182783244</v>
      </c>
      <c r="I22" s="6">
        <v>0.41765046737876099</v>
      </c>
    </row>
    <row r="23" spans="1:9" ht="15.75" x14ac:dyDescent="0.25">
      <c r="A23" s="8">
        <v>21</v>
      </c>
      <c r="B23" s="3" t="s">
        <v>13</v>
      </c>
      <c r="C23" s="1" t="s">
        <v>12</v>
      </c>
      <c r="D23" s="1">
        <v>2021</v>
      </c>
      <c r="E23" s="23">
        <v>1.471369229907544</v>
      </c>
      <c r="F23" s="6">
        <v>0.11009542213450342</v>
      </c>
      <c r="G23" s="74">
        <v>0.74293953899069531</v>
      </c>
      <c r="H23" s="134">
        <f t="shared" si="0"/>
        <v>27.361342575151181</v>
      </c>
      <c r="I23" s="6">
        <v>0.40549047631542451</v>
      </c>
    </row>
    <row r="24" spans="1:9" ht="15.75" x14ac:dyDescent="0.25">
      <c r="A24" s="8">
        <v>22</v>
      </c>
      <c r="B24" s="3" t="s">
        <v>15</v>
      </c>
      <c r="C24" s="1" t="s">
        <v>14</v>
      </c>
      <c r="D24" s="4">
        <v>2019</v>
      </c>
      <c r="E24" s="23">
        <v>0.63137111870614759</v>
      </c>
      <c r="F24" s="6">
        <v>0.59246617624452658</v>
      </c>
      <c r="G24" s="74">
        <v>0.92329177950981323</v>
      </c>
      <c r="H24" s="134">
        <f t="shared" si="0"/>
        <v>31.406106393185819</v>
      </c>
      <c r="I24" s="6">
        <v>-7.2135807131769356E-2</v>
      </c>
    </row>
    <row r="25" spans="1:9" ht="15.75" x14ac:dyDescent="0.25">
      <c r="A25" s="8">
        <v>23</v>
      </c>
      <c r="B25" s="3" t="s">
        <v>15</v>
      </c>
      <c r="C25" s="1" t="s">
        <v>14</v>
      </c>
      <c r="D25" s="1">
        <v>2020</v>
      </c>
      <c r="E25" s="23">
        <v>0.55932808445384219</v>
      </c>
      <c r="F25" s="6">
        <v>0.58145738208557896</v>
      </c>
      <c r="G25" s="74">
        <v>0.91905004680807145</v>
      </c>
      <c r="H25" s="134">
        <f t="shared" si="0"/>
        <v>31.884194075358792</v>
      </c>
      <c r="I25" s="6">
        <v>-0.1204812391679493</v>
      </c>
    </row>
    <row r="26" spans="1:9" ht="15.75" x14ac:dyDescent="0.25">
      <c r="A26" s="8">
        <v>24</v>
      </c>
      <c r="B26" s="3" t="s">
        <v>15</v>
      </c>
      <c r="C26" s="1" t="s">
        <v>14</v>
      </c>
      <c r="D26" s="1">
        <v>2021</v>
      </c>
      <c r="E26" s="23">
        <v>3.1542532934198038</v>
      </c>
      <c r="F26" s="6">
        <v>0.70037289057677998</v>
      </c>
      <c r="G26" s="74">
        <v>0.93586688362934656</v>
      </c>
      <c r="H26" s="134">
        <f t="shared" si="0"/>
        <v>31.056704646916707</v>
      </c>
      <c r="I26" s="6">
        <v>-6.6538779171018081E-2</v>
      </c>
    </row>
    <row r="27" spans="1:9" ht="15.75" x14ac:dyDescent="0.25">
      <c r="A27" s="8">
        <v>25</v>
      </c>
      <c r="B27" s="3" t="s">
        <v>17</v>
      </c>
      <c r="C27" s="1" t="s">
        <v>16</v>
      </c>
      <c r="D27" s="1">
        <v>2019</v>
      </c>
      <c r="E27" s="23">
        <v>6.4750797947005596</v>
      </c>
      <c r="F27" s="6">
        <v>0.32033883217914505</v>
      </c>
      <c r="G27" s="74">
        <v>0.19069512790360671</v>
      </c>
      <c r="H27" s="134">
        <f t="shared" si="0"/>
        <v>26.156849493588165</v>
      </c>
      <c r="I27" s="6">
        <v>0.11667720410617262</v>
      </c>
    </row>
    <row r="28" spans="1:9" ht="15.75" x14ac:dyDescent="0.25">
      <c r="A28" s="8">
        <v>26</v>
      </c>
      <c r="B28" s="3" t="s">
        <v>17</v>
      </c>
      <c r="C28" s="1" t="s">
        <v>16</v>
      </c>
      <c r="D28" s="1">
        <v>2020</v>
      </c>
      <c r="E28" s="23">
        <v>13.226355019629279</v>
      </c>
      <c r="F28" s="6">
        <v>0.3442532419957241</v>
      </c>
      <c r="G28" s="74">
        <v>0.15751750062026273</v>
      </c>
      <c r="H28" s="134">
        <f t="shared" si="0"/>
        <v>26.488590492641652</v>
      </c>
      <c r="I28" s="6">
        <v>5.8753302618844375E-3</v>
      </c>
    </row>
    <row r="29" spans="1:9" ht="15.75" x14ac:dyDescent="0.25">
      <c r="A29" s="8">
        <v>27</v>
      </c>
      <c r="B29" s="3" t="s">
        <v>17</v>
      </c>
      <c r="C29" s="1" t="s">
        <v>16</v>
      </c>
      <c r="D29" s="1">
        <v>2021</v>
      </c>
      <c r="E29" s="23">
        <v>6.2285426606060685</v>
      </c>
      <c r="F29" s="6">
        <v>0.33041659447592836</v>
      </c>
      <c r="G29" s="74">
        <v>0.13765440494540079</v>
      </c>
      <c r="H29" s="134">
        <f t="shared" si="0"/>
        <v>26.657772063005122</v>
      </c>
      <c r="I29" s="6">
        <v>0.20662006494572288</v>
      </c>
    </row>
    <row r="30" spans="1:9" ht="15.75" x14ac:dyDescent="0.25">
      <c r="A30" s="8">
        <v>28</v>
      </c>
      <c r="B30" s="3" t="s">
        <v>20</v>
      </c>
      <c r="C30" s="1" t="s">
        <v>19</v>
      </c>
      <c r="D30" s="1">
        <v>2019</v>
      </c>
      <c r="E30" s="23">
        <v>1.3709255187384162</v>
      </c>
      <c r="F30" s="6">
        <v>0.35064154148071008</v>
      </c>
      <c r="G30" s="74">
        <v>0.42242114761598643</v>
      </c>
      <c r="H30" s="134">
        <f t="shared" si="0"/>
        <v>26.672023886634914</v>
      </c>
      <c r="I30" s="6">
        <v>9.4928650769240369E-2</v>
      </c>
    </row>
    <row r="31" spans="1:9" ht="15.75" x14ac:dyDescent="0.25">
      <c r="A31" s="8">
        <v>29</v>
      </c>
      <c r="B31" s="3" t="s">
        <v>20</v>
      </c>
      <c r="C31" s="1" t="s">
        <v>19</v>
      </c>
      <c r="D31" s="1">
        <v>2020</v>
      </c>
      <c r="E31" s="23">
        <v>1.3388767094203011</v>
      </c>
      <c r="F31" s="6">
        <v>0.60649751549131103</v>
      </c>
      <c r="G31" s="74">
        <v>0.18395239697642418</v>
      </c>
      <c r="H31" s="134">
        <f t="shared" si="0"/>
        <v>27.655264025337218</v>
      </c>
      <c r="I31" s="6">
        <v>0.39009840041377442</v>
      </c>
    </row>
    <row r="32" spans="1:9" ht="15.75" x14ac:dyDescent="0.25">
      <c r="A32" s="8">
        <v>30</v>
      </c>
      <c r="B32" s="3" t="s">
        <v>20</v>
      </c>
      <c r="C32" s="1" t="s">
        <v>19</v>
      </c>
      <c r="D32" s="1">
        <v>2021</v>
      </c>
      <c r="E32" s="23">
        <v>1.9234270211369255</v>
      </c>
      <c r="F32" s="6">
        <v>0.53176931722509424</v>
      </c>
      <c r="G32" s="74">
        <v>0.18340595136299187</v>
      </c>
      <c r="H32" s="134">
        <f t="shared" si="0"/>
        <v>27.592055236258783</v>
      </c>
      <c r="I32" s="6">
        <v>3.559365987270792E-2</v>
      </c>
    </row>
    <row r="33" spans="1:9" ht="15.75" x14ac:dyDescent="0.25">
      <c r="A33" s="8">
        <v>31</v>
      </c>
      <c r="B33" s="3" t="s">
        <v>22</v>
      </c>
      <c r="C33" s="1" t="s">
        <v>21</v>
      </c>
      <c r="D33" s="1">
        <v>2019</v>
      </c>
      <c r="E33" s="23">
        <v>0.8444525543542617</v>
      </c>
      <c r="F33" s="6">
        <v>0.33266368053486417</v>
      </c>
      <c r="G33" s="74">
        <v>0.6389179299188199</v>
      </c>
      <c r="H33" s="134">
        <f t="shared" si="0"/>
        <v>27.404244196529206</v>
      </c>
      <c r="I33" s="6">
        <v>0.58423022600233887</v>
      </c>
    </row>
    <row r="34" spans="1:9" ht="15.75" x14ac:dyDescent="0.25">
      <c r="A34" s="8">
        <v>32</v>
      </c>
      <c r="B34" s="3" t="s">
        <v>22</v>
      </c>
      <c r="C34" s="1" t="s">
        <v>21</v>
      </c>
      <c r="D34" s="1">
        <v>2020</v>
      </c>
      <c r="E34" s="23">
        <v>0.91975387060894098</v>
      </c>
      <c r="F34" s="6">
        <v>0.32071858798987307</v>
      </c>
      <c r="G34" s="74">
        <v>0.68223545132088403</v>
      </c>
      <c r="H34" s="134">
        <f t="shared" si="0"/>
        <v>27.508112024875683</v>
      </c>
      <c r="I34" s="6">
        <v>0.5833322761186962</v>
      </c>
    </row>
    <row r="35" spans="1:9" ht="15.75" x14ac:dyDescent="0.25">
      <c r="A35" s="8">
        <v>33</v>
      </c>
      <c r="B35" s="3" t="s">
        <v>22</v>
      </c>
      <c r="C35" s="1" t="s">
        <v>21</v>
      </c>
      <c r="D35" s="1">
        <v>2021</v>
      </c>
      <c r="E35" s="23">
        <v>0.97452711796789537</v>
      </c>
      <c r="F35" s="6">
        <v>0.32588441486600861</v>
      </c>
      <c r="G35" s="74">
        <v>0.66415764275277478</v>
      </c>
      <c r="H35" s="134">
        <f t="shared" si="0"/>
        <v>27.503954271758325</v>
      </c>
      <c r="I35" s="6">
        <v>0.69040956666356168</v>
      </c>
    </row>
    <row r="36" spans="1:9" ht="15.75" x14ac:dyDescent="0.25">
      <c r="A36" s="8">
        <v>34</v>
      </c>
      <c r="B36" s="3" t="s">
        <v>24</v>
      </c>
      <c r="C36" s="1" t="s">
        <v>23</v>
      </c>
      <c r="D36" s="1">
        <v>2019</v>
      </c>
      <c r="E36" s="23">
        <v>7.2334140776542792</v>
      </c>
      <c r="F36" s="6">
        <v>0.60035048024075821</v>
      </c>
      <c r="G36" s="74">
        <v>0.44146254532622187</v>
      </c>
      <c r="H36" s="134">
        <f t="shared" si="0"/>
        <v>27.29726626999636</v>
      </c>
      <c r="I36" s="6">
        <v>4.8011100706668829E-2</v>
      </c>
    </row>
    <row r="37" spans="1:9" ht="15.75" x14ac:dyDescent="0.25">
      <c r="A37" s="8">
        <v>35</v>
      </c>
      <c r="B37" s="3" t="s">
        <v>24</v>
      </c>
      <c r="C37" s="1" t="s">
        <v>23</v>
      </c>
      <c r="D37" s="1">
        <v>2020</v>
      </c>
      <c r="E37" s="23">
        <v>2.7991067967763295</v>
      </c>
      <c r="F37" s="6">
        <v>0.64296027162865832</v>
      </c>
      <c r="G37" s="74">
        <v>0.36261243538849586</v>
      </c>
      <c r="H37" s="134">
        <f t="shared" si="0"/>
        <v>27.375025555395283</v>
      </c>
      <c r="I37" s="6">
        <v>0.14132387564579485</v>
      </c>
    </row>
    <row r="38" spans="1:9" ht="15.75" x14ac:dyDescent="0.25">
      <c r="A38" s="8">
        <v>36</v>
      </c>
      <c r="B38" s="3" t="s">
        <v>24</v>
      </c>
      <c r="C38" s="1" t="s">
        <v>23</v>
      </c>
      <c r="D38" s="1">
        <v>2021</v>
      </c>
      <c r="E38" s="23">
        <v>4.8742161507381576</v>
      </c>
      <c r="F38" s="6">
        <v>0.52632930014838153</v>
      </c>
      <c r="G38" s="74">
        <v>0.34806135260876769</v>
      </c>
      <c r="H38" s="134">
        <f t="shared" si="0"/>
        <v>27.125375669112483</v>
      </c>
      <c r="I38" s="6">
        <v>0.27278086127701029</v>
      </c>
    </row>
    <row r="39" spans="1:9" ht="15.75" x14ac:dyDescent="0.25">
      <c r="A39" s="8">
        <v>37</v>
      </c>
      <c r="B39" s="3" t="s">
        <v>26</v>
      </c>
      <c r="C39" s="1" t="s">
        <v>25</v>
      </c>
      <c r="D39" s="1">
        <v>2019</v>
      </c>
      <c r="E39" s="23">
        <v>0.86487072023503908</v>
      </c>
      <c r="F39" s="6">
        <v>0.43669651433356149</v>
      </c>
      <c r="G39" s="74">
        <v>0.64769562703925088</v>
      </c>
      <c r="H39" s="134">
        <f t="shared" si="0"/>
        <v>28.547444562589163</v>
      </c>
      <c r="I39" s="6">
        <v>0.40365484642106081</v>
      </c>
    </row>
    <row r="40" spans="1:9" ht="15.75" x14ac:dyDescent="0.25">
      <c r="A40" s="8">
        <v>38</v>
      </c>
      <c r="B40" s="3" t="s">
        <v>26</v>
      </c>
      <c r="C40" s="1" t="s">
        <v>25</v>
      </c>
      <c r="D40" s="1">
        <v>2020</v>
      </c>
      <c r="E40" s="23">
        <v>0.47326542065194377</v>
      </c>
      <c r="F40" s="6">
        <v>0.50790471538244408</v>
      </c>
      <c r="G40" s="74">
        <v>0.58334879982335786</v>
      </c>
      <c r="H40" s="134">
        <f t="shared" si="0"/>
        <v>29.29601456227503</v>
      </c>
      <c r="I40" s="6">
        <v>0.40927201253443674</v>
      </c>
    </row>
    <row r="41" spans="1:9" ht="15.75" x14ac:dyDescent="0.25">
      <c r="A41" s="8">
        <v>39</v>
      </c>
      <c r="B41" s="3" t="s">
        <v>26</v>
      </c>
      <c r="C41" s="1" t="s">
        <v>25</v>
      </c>
      <c r="D41" s="1">
        <v>2021</v>
      </c>
      <c r="E41" s="23">
        <v>1.7319644677997641</v>
      </c>
      <c r="F41" s="6">
        <v>0.51230030455750153</v>
      </c>
      <c r="G41" s="74">
        <v>0.61698390728341357</v>
      </c>
      <c r="H41" s="134">
        <f t="shared" si="0"/>
        <v>28.871751892411538</v>
      </c>
      <c r="I41" s="6">
        <v>0.525044853665105</v>
      </c>
    </row>
    <row r="42" spans="1:9" ht="15.75" x14ac:dyDescent="0.25">
      <c r="A42" s="8">
        <v>40</v>
      </c>
      <c r="B42" s="3" t="s">
        <v>28</v>
      </c>
      <c r="C42" s="1" t="s">
        <v>27</v>
      </c>
      <c r="D42" s="1">
        <v>2019</v>
      </c>
      <c r="E42" s="23">
        <v>-2.4604436643177454</v>
      </c>
      <c r="F42" s="6">
        <v>1.1440831904206279</v>
      </c>
      <c r="G42" s="74">
        <v>0.92452109490292678</v>
      </c>
      <c r="H42" s="134">
        <f t="shared" si="0"/>
        <v>34.718663116672779</v>
      </c>
      <c r="I42" s="6">
        <v>0.25542803312512807</v>
      </c>
    </row>
    <row r="43" spans="1:9" ht="15.75" x14ac:dyDescent="0.25">
      <c r="A43" s="8">
        <v>41</v>
      </c>
      <c r="B43" s="3" t="s">
        <v>28</v>
      </c>
      <c r="C43" s="1" t="s">
        <v>27</v>
      </c>
      <c r="D43" s="1">
        <v>2020</v>
      </c>
      <c r="E43" s="23">
        <v>-1.6780409723680763</v>
      </c>
      <c r="F43" s="6">
        <v>1.2139496583664808</v>
      </c>
      <c r="G43" s="74">
        <v>0.93312811436598952</v>
      </c>
      <c r="H43" s="134">
        <f t="shared" si="0"/>
        <v>36.063915094118279</v>
      </c>
      <c r="I43" s="6">
        <v>0.4263736838202199</v>
      </c>
    </row>
    <row r="44" spans="1:9" ht="15.75" x14ac:dyDescent="0.25">
      <c r="A44" s="8">
        <v>42</v>
      </c>
      <c r="B44" s="3" t="s">
        <v>28</v>
      </c>
      <c r="C44" s="1" t="s">
        <v>27</v>
      </c>
      <c r="D44" s="1">
        <v>2021</v>
      </c>
      <c r="E44" s="23">
        <v>-1.983317277232743</v>
      </c>
      <c r="F44" s="6">
        <v>1.2285135903413176</v>
      </c>
      <c r="G44" s="74">
        <v>0.90702021741980499</v>
      </c>
      <c r="H44" s="134">
        <f t="shared" si="0"/>
        <v>38.474874290584744</v>
      </c>
      <c r="I44" s="6">
        <v>0.5841518717118237</v>
      </c>
    </row>
    <row r="45" spans="1:9" ht="15.75" x14ac:dyDescent="0.25">
      <c r="A45" s="8">
        <v>43</v>
      </c>
      <c r="B45" s="3" t="s">
        <v>30</v>
      </c>
      <c r="C45" s="1" t="s">
        <v>29</v>
      </c>
      <c r="D45" s="1">
        <v>2019</v>
      </c>
      <c r="E45" s="23">
        <v>2.7773116147230126</v>
      </c>
      <c r="F45" s="6">
        <v>0.17230649376389459</v>
      </c>
      <c r="G45" s="74">
        <v>2.7679512072708853E-2</v>
      </c>
      <c r="H45" s="134">
        <f t="shared" si="0"/>
        <v>24.832811528227129</v>
      </c>
      <c r="I45" s="6">
        <v>0.21073676169296443</v>
      </c>
    </row>
    <row r="46" spans="1:9" ht="15.75" x14ac:dyDescent="0.25">
      <c r="A46" s="8">
        <v>44</v>
      </c>
      <c r="B46" s="3" t="s">
        <v>30</v>
      </c>
      <c r="C46" s="1" t="s">
        <v>29</v>
      </c>
      <c r="D46" s="1">
        <v>2020</v>
      </c>
      <c r="E46" s="23">
        <v>4.4761015065383738</v>
      </c>
      <c r="F46" s="6">
        <v>0.16923377486561014</v>
      </c>
      <c r="G46" s="74">
        <v>0.58002597332397554</v>
      </c>
      <c r="H46" s="134">
        <f t="shared" si="0"/>
        <v>24.916936232270583</v>
      </c>
      <c r="I46" s="6">
        <v>8.5959304842364095E-2</v>
      </c>
    </row>
    <row r="47" spans="1:9" ht="15.75" x14ac:dyDescent="0.25">
      <c r="A47" s="8">
        <v>45</v>
      </c>
      <c r="B47" s="3" t="s">
        <v>30</v>
      </c>
      <c r="C47" s="1" t="s">
        <v>29</v>
      </c>
      <c r="D47" s="1">
        <v>2021</v>
      </c>
      <c r="E47" s="23">
        <v>26.133153317757827</v>
      </c>
      <c r="F47" s="6">
        <v>0.21547472701836068</v>
      </c>
      <c r="G47" s="74">
        <v>0.55420374729485755</v>
      </c>
      <c r="H47" s="134">
        <f t="shared" si="0"/>
        <v>25.089643896389795</v>
      </c>
      <c r="I47" s="6">
        <v>0.21566281935877338</v>
      </c>
    </row>
    <row r="48" spans="1:9" ht="15.75" x14ac:dyDescent="0.25">
      <c r="A48" s="8">
        <v>46</v>
      </c>
      <c r="B48" s="3" t="s">
        <v>32</v>
      </c>
      <c r="C48" s="1" t="s">
        <v>31</v>
      </c>
      <c r="D48" s="1">
        <v>2019</v>
      </c>
      <c r="E48" s="23">
        <v>0.48562506906066322</v>
      </c>
      <c r="F48" s="6">
        <v>0.30713686990623812</v>
      </c>
      <c r="G48" s="74">
        <v>0.81154905645576025</v>
      </c>
      <c r="H48" s="134">
        <f t="shared" si="0"/>
        <v>26.601477588823634</v>
      </c>
      <c r="I48" s="6">
        <v>0.16929450725467893</v>
      </c>
    </row>
    <row r="49" spans="1:9" ht="15.75" x14ac:dyDescent="0.25">
      <c r="A49" s="8">
        <v>47</v>
      </c>
      <c r="B49" s="3" t="s">
        <v>32</v>
      </c>
      <c r="C49" s="1" t="s">
        <v>31</v>
      </c>
      <c r="D49" s="1">
        <v>2020</v>
      </c>
      <c r="E49" s="23">
        <v>0.71915329521659632</v>
      </c>
      <c r="F49" s="6">
        <v>0.18803608714601963</v>
      </c>
      <c r="G49" s="74">
        <v>0.7258120932376404</v>
      </c>
      <c r="H49" s="134">
        <f t="shared" si="0"/>
        <v>25.760430389299977</v>
      </c>
      <c r="I49" s="6">
        <v>0.27679937205857508</v>
      </c>
    </row>
    <row r="50" spans="1:9" ht="15.75" x14ac:dyDescent="0.25">
      <c r="A50" s="8">
        <v>48</v>
      </c>
      <c r="B50" s="3" t="s">
        <v>32</v>
      </c>
      <c r="C50" s="1" t="s">
        <v>31</v>
      </c>
      <c r="D50" s="1">
        <v>2021</v>
      </c>
      <c r="E50" s="23">
        <v>1.3269828257067722</v>
      </c>
      <c r="F50" s="6">
        <v>9.6197640047530772E-2</v>
      </c>
      <c r="G50" s="74">
        <v>0.49128155231198223</v>
      </c>
      <c r="H50" s="134">
        <f t="shared" si="0"/>
        <v>25.693040607992621</v>
      </c>
      <c r="I50" s="6">
        <v>0.24243022802101413</v>
      </c>
    </row>
    <row r="51" spans="1:9" ht="15.75" x14ac:dyDescent="0.25">
      <c r="A51" s="8">
        <v>49</v>
      </c>
      <c r="B51" s="3" t="s">
        <v>34</v>
      </c>
      <c r="C51" s="1" t="s">
        <v>33</v>
      </c>
      <c r="D51" s="1">
        <v>2019</v>
      </c>
      <c r="E51" s="23">
        <v>1.1085007661454711</v>
      </c>
      <c r="F51" s="6">
        <v>0.76491976759028779</v>
      </c>
      <c r="G51" s="74">
        <v>0.69252323152649409</v>
      </c>
      <c r="H51" s="134">
        <f t="shared" si="0"/>
        <v>28.082135963599093</v>
      </c>
      <c r="I51" s="6">
        <v>0.73770881446577663</v>
      </c>
    </row>
    <row r="52" spans="1:9" ht="15.75" x14ac:dyDescent="0.25">
      <c r="A52" s="8">
        <v>50</v>
      </c>
      <c r="B52" s="3" t="s">
        <v>34</v>
      </c>
      <c r="C52" s="1" t="s">
        <v>33</v>
      </c>
      <c r="D52" s="1">
        <v>2020</v>
      </c>
      <c r="E52" s="23">
        <v>8.3635874337891725</v>
      </c>
      <c r="F52" s="6">
        <v>0.9563340867565765</v>
      </c>
      <c r="G52" s="74">
        <v>0.74189846592577591</v>
      </c>
      <c r="H52" s="134">
        <f t="shared" si="0"/>
        <v>29.370883226729379</v>
      </c>
      <c r="I52" s="6">
        <v>0.89180668573167321</v>
      </c>
    </row>
    <row r="53" spans="1:9" ht="15.75" x14ac:dyDescent="0.25">
      <c r="A53" s="8">
        <v>51</v>
      </c>
      <c r="B53" s="3" t="s">
        <v>34</v>
      </c>
      <c r="C53" s="1" t="s">
        <v>33</v>
      </c>
      <c r="D53" s="1">
        <v>2021</v>
      </c>
      <c r="E53" s="23">
        <v>-40.741216298886812</v>
      </c>
      <c r="F53" s="6">
        <v>1.0111984490957036</v>
      </c>
      <c r="G53" s="74">
        <v>0.70351511843344106</v>
      </c>
      <c r="H53" s="134">
        <f t="shared" si="0"/>
        <v>29.403120188224534</v>
      </c>
      <c r="I53" s="6">
        <v>1.1576405712360085</v>
      </c>
    </row>
    <row r="54" spans="1:9" ht="15.75" x14ac:dyDescent="0.25">
      <c r="A54" s="8">
        <v>52</v>
      </c>
      <c r="B54" s="3" t="s">
        <v>36</v>
      </c>
      <c r="C54" s="1" t="s">
        <v>35</v>
      </c>
      <c r="D54" s="1">
        <v>2019</v>
      </c>
      <c r="E54" s="23">
        <v>0.17555336089702148</v>
      </c>
      <c r="F54" s="6">
        <v>0.13700458650192654</v>
      </c>
      <c r="G54" s="74">
        <v>0.78649247713931192</v>
      </c>
      <c r="H54" s="134">
        <f t="shared" si="0"/>
        <v>26.956360993126179</v>
      </c>
      <c r="I54" s="6">
        <v>7.1686003282524094E-3</v>
      </c>
    </row>
    <row r="55" spans="1:9" ht="15.75" x14ac:dyDescent="0.25">
      <c r="A55" s="8">
        <v>53</v>
      </c>
      <c r="B55" s="3" t="s">
        <v>36</v>
      </c>
      <c r="C55" s="1" t="s">
        <v>35</v>
      </c>
      <c r="D55" s="1">
        <v>2020</v>
      </c>
      <c r="E55" s="23">
        <v>0.3208715441559441</v>
      </c>
      <c r="F55" s="6">
        <v>0.19353452130139071</v>
      </c>
      <c r="G55" s="74">
        <v>0.78946834260046705</v>
      </c>
      <c r="H55" s="134">
        <f t="shared" si="0"/>
        <v>27.678271783402742</v>
      </c>
      <c r="I55" s="6">
        <v>9.8715879937114795E-2</v>
      </c>
    </row>
    <row r="56" spans="1:9" ht="15.75" x14ac:dyDescent="0.25">
      <c r="A56" s="8">
        <v>54</v>
      </c>
      <c r="B56" s="3" t="s">
        <v>36</v>
      </c>
      <c r="C56" s="1" t="s">
        <v>35</v>
      </c>
      <c r="D56" s="1">
        <v>2021</v>
      </c>
      <c r="E56" s="23">
        <v>0.36816910326489377</v>
      </c>
      <c r="F56" s="6">
        <v>0.19764284029833923</v>
      </c>
      <c r="G56" s="74">
        <v>0.78207398513543236</v>
      </c>
      <c r="H56" s="134">
        <f t="shared" si="0"/>
        <v>27.312288576709538</v>
      </c>
      <c r="I56" s="6">
        <v>0.27372431124459912</v>
      </c>
    </row>
    <row r="57" spans="1:9" ht="15.75" x14ac:dyDescent="0.25">
      <c r="A57" s="8">
        <v>55</v>
      </c>
      <c r="B57" s="3" t="s">
        <v>38</v>
      </c>
      <c r="C57" s="1" t="s">
        <v>37</v>
      </c>
      <c r="D57" s="1">
        <v>2019</v>
      </c>
      <c r="E57" s="23">
        <v>0.60205775988549959</v>
      </c>
      <c r="F57" s="6">
        <v>0.26206881764793805</v>
      </c>
      <c r="G57" s="74">
        <v>0.70435612345893994</v>
      </c>
      <c r="H57" s="134">
        <f t="shared" si="0"/>
        <v>26.317128016785656</v>
      </c>
      <c r="I57" s="6">
        <v>0.1830675096203192</v>
      </c>
    </row>
    <row r="58" spans="1:9" ht="15.75" x14ac:dyDescent="0.25">
      <c r="A58" s="8">
        <v>56</v>
      </c>
      <c r="B58" s="3" t="s">
        <v>38</v>
      </c>
      <c r="C58" s="1" t="s">
        <v>37</v>
      </c>
      <c r="D58" s="1">
        <v>2020</v>
      </c>
      <c r="E58" s="23">
        <v>1.17157866744581</v>
      </c>
      <c r="F58" s="6">
        <v>0.26294439680590087</v>
      </c>
      <c r="G58" s="74">
        <v>0.7472187171810285</v>
      </c>
      <c r="H58" s="134">
        <f t="shared" si="0"/>
        <v>26.764712636033511</v>
      </c>
      <c r="I58" s="6">
        <v>0.13884401474580454</v>
      </c>
    </row>
    <row r="59" spans="1:9" ht="15.75" x14ac:dyDescent="0.25">
      <c r="A59" s="8">
        <v>57</v>
      </c>
      <c r="B59" s="3" t="s">
        <v>38</v>
      </c>
      <c r="C59" s="1" t="s">
        <v>37</v>
      </c>
      <c r="D59" s="1">
        <v>2021</v>
      </c>
      <c r="E59" s="23">
        <v>1.208389886144748</v>
      </c>
      <c r="F59" s="6">
        <v>0.23538530770178842</v>
      </c>
      <c r="G59" s="74">
        <v>0.80601800510799793</v>
      </c>
      <c r="H59" s="134">
        <f t="shared" si="0"/>
        <v>26.697184422499564</v>
      </c>
      <c r="I59" s="6">
        <v>0.25397349146474935</v>
      </c>
    </row>
    <row r="60" spans="1:9" ht="15.75" x14ac:dyDescent="0.25">
      <c r="A60" s="8">
        <v>58</v>
      </c>
      <c r="B60" s="136" t="s">
        <v>40</v>
      </c>
      <c r="C60" s="1" t="s">
        <v>39</v>
      </c>
      <c r="D60" s="1">
        <v>2019</v>
      </c>
      <c r="E60" s="23">
        <v>9.726856752076035</v>
      </c>
      <c r="F60" s="6">
        <v>0.92264759324134848</v>
      </c>
      <c r="G60" s="74">
        <v>0.45148481344638297</v>
      </c>
      <c r="H60" s="134">
        <f t="shared" ca="1" si="0"/>
        <v>30.854105576836403</v>
      </c>
      <c r="I60" s="6">
        <v>0.49540851935847446</v>
      </c>
    </row>
    <row r="61" spans="1:9" ht="15.75" x14ac:dyDescent="0.25">
      <c r="A61" s="8">
        <v>59</v>
      </c>
      <c r="B61" s="136" t="s">
        <v>40</v>
      </c>
      <c r="C61" s="1" t="s">
        <v>39</v>
      </c>
      <c r="D61" s="1">
        <v>2020</v>
      </c>
      <c r="E61" s="23">
        <v>-0.675527393373485</v>
      </c>
      <c r="F61" s="6">
        <v>1.4786455227352726</v>
      </c>
      <c r="G61" s="74">
        <v>0.11845899605887135</v>
      </c>
      <c r="H61" s="134">
        <f t="shared" ca="1" si="0"/>
        <v>58.809757880071572</v>
      </c>
      <c r="I61" s="6">
        <v>-0.40424568480144185</v>
      </c>
    </row>
    <row r="62" spans="1:9" ht="15.75" x14ac:dyDescent="0.25">
      <c r="A62" s="8">
        <v>60</v>
      </c>
      <c r="B62" s="136" t="s">
        <v>40</v>
      </c>
      <c r="C62" s="1" t="s">
        <v>39</v>
      </c>
      <c r="D62" s="1">
        <v>2021</v>
      </c>
      <c r="E62" s="23">
        <v>-0.37772015459951858</v>
      </c>
      <c r="F62" s="85">
        <v>2.0108725050006018</v>
      </c>
      <c r="G62" s="74">
        <v>0.12967741138602693</v>
      </c>
      <c r="H62" s="134">
        <f t="shared" ca="1" si="0"/>
        <v>69.876882336526904</v>
      </c>
      <c r="I62" s="6">
        <v>-0.37184009600197443</v>
      </c>
    </row>
    <row r="63" spans="1:9" ht="15.75" x14ac:dyDescent="0.25">
      <c r="A63" s="8">
        <v>61</v>
      </c>
      <c r="B63" s="136" t="s">
        <v>42</v>
      </c>
      <c r="C63" s="1" t="s">
        <v>41</v>
      </c>
      <c r="D63" s="1">
        <v>2019</v>
      </c>
      <c r="E63" s="23">
        <v>1.6109195665185561</v>
      </c>
      <c r="F63" s="6">
        <v>0.54380393515875114</v>
      </c>
      <c r="G63" s="74">
        <v>0.20837197104967473</v>
      </c>
      <c r="H63" s="134">
        <f t="shared" si="0"/>
        <v>27.480136483180321</v>
      </c>
      <c r="I63" s="6">
        <v>-1.3869986501316652E-2</v>
      </c>
    </row>
    <row r="64" spans="1:9" ht="15.75" x14ac:dyDescent="0.25">
      <c r="A64" s="8">
        <v>62</v>
      </c>
      <c r="B64" s="136" t="s">
        <v>42</v>
      </c>
      <c r="C64" s="1" t="s">
        <v>41</v>
      </c>
      <c r="D64" s="1">
        <v>2020</v>
      </c>
      <c r="E64" s="23">
        <v>2.1307881872007504</v>
      </c>
      <c r="F64" s="6">
        <v>0.73351009158763081</v>
      </c>
      <c r="G64" s="74">
        <v>0.1828612736995843</v>
      </c>
      <c r="H64" s="134">
        <f t="shared" si="0"/>
        <v>27.878859483893741</v>
      </c>
      <c r="I64" s="6">
        <v>0.11229582474258144</v>
      </c>
    </row>
    <row r="65" spans="1:9" ht="15.75" x14ac:dyDescent="0.25">
      <c r="A65" s="8">
        <v>63</v>
      </c>
      <c r="B65" s="136" t="s">
        <v>42</v>
      </c>
      <c r="C65" s="1" t="s">
        <v>41</v>
      </c>
      <c r="D65" s="1">
        <v>2021</v>
      </c>
      <c r="E65" s="23">
        <v>-1.6389859722788687</v>
      </c>
      <c r="F65" s="6">
        <v>1.2052815690723104</v>
      </c>
      <c r="G65" s="74">
        <v>0.23542663271145239</v>
      </c>
      <c r="H65" s="134">
        <f t="shared" ref="H65" si="1">SUM(C65+(E65/D65)+(F65/G65))</f>
        <v>28.176029423840344</v>
      </c>
      <c r="I65" s="6">
        <v>6.5189270983565473E-2</v>
      </c>
    </row>
    <row r="66" spans="1:9" ht="15.75" x14ac:dyDescent="0.25">
      <c r="A66" s="8">
        <v>64</v>
      </c>
      <c r="B66" s="136" t="s">
        <v>44</v>
      </c>
      <c r="C66" s="5" t="s">
        <v>43</v>
      </c>
      <c r="D66" s="1">
        <v>2019</v>
      </c>
      <c r="E66" s="64">
        <v>1.5910307266645389</v>
      </c>
      <c r="F66" s="6">
        <v>0.86925030039226503</v>
      </c>
      <c r="G66" s="74">
        <v>0.25666162643009077</v>
      </c>
      <c r="H66" s="134">
        <f t="shared" ref="H66:H104" ca="1" si="2">SUM(C66+(E66/D66)+(F66/G66))</f>
        <v>34.859669730645955</v>
      </c>
      <c r="I66" s="6">
        <v>-0.31240015580182523</v>
      </c>
    </row>
    <row r="67" spans="1:9" ht="15.75" x14ac:dyDescent="0.25">
      <c r="A67" s="8">
        <v>65</v>
      </c>
      <c r="B67" s="136" t="s">
        <v>44</v>
      </c>
      <c r="C67" s="5" t="s">
        <v>43</v>
      </c>
      <c r="D67" s="1">
        <v>2020</v>
      </c>
      <c r="E67" s="42">
        <v>-0.37972455578741859</v>
      </c>
      <c r="F67" s="6">
        <v>1.180076716889999</v>
      </c>
      <c r="G67" s="74">
        <v>0.87044701831959825</v>
      </c>
      <c r="H67" s="134">
        <f t="shared" ca="1" si="2"/>
        <v>41.442675876915345</v>
      </c>
      <c r="I67" s="6">
        <v>-0.31467854267810441</v>
      </c>
    </row>
    <row r="68" spans="1:9" ht="15.75" x14ac:dyDescent="0.25">
      <c r="A68" s="8">
        <v>66</v>
      </c>
      <c r="B68" s="136" t="s">
        <v>44</v>
      </c>
      <c r="C68" s="5" t="s">
        <v>43</v>
      </c>
      <c r="D68" s="1">
        <v>2021</v>
      </c>
      <c r="E68" s="23">
        <v>-6.5932592441119625E-2</v>
      </c>
      <c r="F68" s="6">
        <v>1.8494753267617368</v>
      </c>
      <c r="G68" s="74">
        <v>0.81394845625397894</v>
      </c>
      <c r="H68" s="134">
        <f t="shared" ca="1" si="2"/>
        <v>52.186485968776857</v>
      </c>
      <c r="I68" s="6">
        <v>-0.70339853627182281</v>
      </c>
    </row>
    <row r="69" spans="1:9" ht="15.75" x14ac:dyDescent="0.25">
      <c r="A69" s="8">
        <v>67</v>
      </c>
      <c r="B69" s="136" t="s">
        <v>46</v>
      </c>
      <c r="C69" s="5" t="s">
        <v>45</v>
      </c>
      <c r="D69" s="1">
        <v>2019</v>
      </c>
      <c r="E69" s="23">
        <v>4.8533295359389467E-2</v>
      </c>
      <c r="F69" s="6">
        <v>0.5227961747877975</v>
      </c>
      <c r="G69" s="74">
        <v>0.48385131373607249</v>
      </c>
      <c r="H69" s="134">
        <f t="shared" ca="1" si="2"/>
        <v>30.573721552818011</v>
      </c>
      <c r="I69" s="6">
        <v>0.3766164550241024</v>
      </c>
    </row>
    <row r="70" spans="1:9" ht="15.75" x14ac:dyDescent="0.25">
      <c r="A70" s="8">
        <v>68</v>
      </c>
      <c r="B70" s="3" t="s">
        <v>46</v>
      </c>
      <c r="C70" s="5" t="s">
        <v>45</v>
      </c>
      <c r="D70" s="1">
        <v>2020</v>
      </c>
      <c r="E70" s="23">
        <v>0.27314967094014619</v>
      </c>
      <c r="F70" s="6">
        <v>0.57890286400896507</v>
      </c>
      <c r="G70" s="74">
        <v>0.37120264433937133</v>
      </c>
      <c r="H70" s="134">
        <f t="shared" ca="1" si="2"/>
        <v>30.738072218380307</v>
      </c>
      <c r="I70" s="6">
        <v>0.33720357748494345</v>
      </c>
    </row>
    <row r="71" spans="1:9" ht="15.75" x14ac:dyDescent="0.25">
      <c r="A71" s="8">
        <v>69</v>
      </c>
      <c r="B71" s="3" t="s">
        <v>46</v>
      </c>
      <c r="C71" s="5" t="s">
        <v>45</v>
      </c>
      <c r="D71" s="1">
        <v>2021</v>
      </c>
      <c r="E71" s="23">
        <v>0.59748030235445571</v>
      </c>
      <c r="F71" s="6">
        <v>0.53955761945290548</v>
      </c>
      <c r="G71" s="74">
        <v>0.2487582895269452</v>
      </c>
      <c r="H71" s="134">
        <f t="shared" ca="1" si="2"/>
        <v>30.975514671835647</v>
      </c>
      <c r="I71" s="6">
        <v>0.27775102662234302</v>
      </c>
    </row>
    <row r="72" spans="1:9" ht="15.75" x14ac:dyDescent="0.25">
      <c r="A72" s="8">
        <v>70</v>
      </c>
      <c r="B72" s="3" t="s">
        <v>50</v>
      </c>
      <c r="C72" s="5" t="s">
        <v>49</v>
      </c>
      <c r="D72" s="1">
        <v>2019</v>
      </c>
      <c r="E72" s="23">
        <v>1.3092868056363329</v>
      </c>
      <c r="F72" s="6">
        <v>0.52330586398051304</v>
      </c>
      <c r="G72" s="74">
        <v>0.85333824743697761</v>
      </c>
      <c r="H72" s="134">
        <f t="shared" si="2"/>
        <v>30.329409242159429</v>
      </c>
      <c r="I72" s="6">
        <v>0.25915113691363845</v>
      </c>
    </row>
    <row r="73" spans="1:9" ht="15.75" x14ac:dyDescent="0.25">
      <c r="A73" s="8">
        <v>71</v>
      </c>
      <c r="B73" s="3" t="s">
        <v>50</v>
      </c>
      <c r="C73" s="5" t="s">
        <v>49</v>
      </c>
      <c r="D73" s="1">
        <v>2020</v>
      </c>
      <c r="E73" s="23">
        <v>0.85759061780254386</v>
      </c>
      <c r="F73" s="6">
        <v>0.5419917217823701</v>
      </c>
      <c r="G73" s="74">
        <v>0.74049648963756298</v>
      </c>
      <c r="H73" s="134">
        <f t="shared" si="2"/>
        <v>30.480623069777078</v>
      </c>
      <c r="I73" s="6">
        <v>0.23795445709269353</v>
      </c>
    </row>
    <row r="74" spans="1:9" ht="15.75" x14ac:dyDescent="0.25">
      <c r="A74" s="8">
        <v>72</v>
      </c>
      <c r="B74" s="3" t="s">
        <v>50</v>
      </c>
      <c r="C74" s="5" t="s">
        <v>49</v>
      </c>
      <c r="D74" s="1">
        <v>2021</v>
      </c>
      <c r="E74" s="23">
        <v>1.2381964389073643</v>
      </c>
      <c r="F74" s="6">
        <v>0.53648912930558235</v>
      </c>
      <c r="G74" s="74">
        <v>0.79014526325956469</v>
      </c>
      <c r="H74" s="134">
        <f t="shared" si="2"/>
        <v>30.618942554479009</v>
      </c>
      <c r="I74" s="6">
        <v>0.25433291056549406</v>
      </c>
    </row>
    <row r="75" spans="1:9" ht="15.75" x14ac:dyDescent="0.25">
      <c r="A75" s="8">
        <v>73</v>
      </c>
      <c r="B75" s="3" t="s">
        <v>52</v>
      </c>
      <c r="C75" s="5" t="s">
        <v>51</v>
      </c>
      <c r="D75" s="1">
        <v>2019</v>
      </c>
      <c r="E75" s="23">
        <v>1.4349318020156263</v>
      </c>
      <c r="F75" s="6">
        <v>0.76471139059206217</v>
      </c>
      <c r="G75" s="74">
        <v>0.90142503613309399</v>
      </c>
      <c r="H75" s="134">
        <f t="shared" si="2"/>
        <v>28.47314462876162</v>
      </c>
      <c r="I75" s="6">
        <v>1.1370945413827964</v>
      </c>
    </row>
    <row r="76" spans="1:9" ht="15.75" x14ac:dyDescent="0.25">
      <c r="A76" s="8">
        <v>74</v>
      </c>
      <c r="B76" s="3" t="s">
        <v>52</v>
      </c>
      <c r="C76" s="5" t="s">
        <v>51</v>
      </c>
      <c r="D76" s="1">
        <v>2020</v>
      </c>
      <c r="E76" s="23">
        <v>2.6457386587552323</v>
      </c>
      <c r="F76" s="6">
        <v>0.80676320583643391</v>
      </c>
      <c r="G76" s="74">
        <v>0.77983744439357316</v>
      </c>
      <c r="H76" s="134">
        <f t="shared" si="2"/>
        <v>30.009436355569374</v>
      </c>
      <c r="I76" s="6">
        <v>0.57316751689049394</v>
      </c>
    </row>
    <row r="77" spans="1:9" ht="15.75" x14ac:dyDescent="0.25">
      <c r="A77" s="8">
        <v>75</v>
      </c>
      <c r="B77" s="3" t="s">
        <v>52</v>
      </c>
      <c r="C77" s="5" t="s">
        <v>51</v>
      </c>
      <c r="D77" s="1">
        <v>2021</v>
      </c>
      <c r="E77" s="23">
        <v>2.3202075641406275</v>
      </c>
      <c r="F77" s="6">
        <v>0.75909406570648308</v>
      </c>
      <c r="G77" s="74">
        <v>0.72254387692357958</v>
      </c>
      <c r="H77" s="134">
        <f t="shared" si="2"/>
        <v>29.163040012575948</v>
      </c>
      <c r="I77" s="6">
        <v>0.6974008906182021</v>
      </c>
    </row>
    <row r="78" spans="1:9" ht="15.75" x14ac:dyDescent="0.25">
      <c r="A78" s="8">
        <v>76</v>
      </c>
      <c r="B78" s="3" t="s">
        <v>55</v>
      </c>
      <c r="C78" s="5" t="s">
        <v>54</v>
      </c>
      <c r="D78" s="1">
        <v>2019</v>
      </c>
      <c r="E78" s="23">
        <v>0.35285247969324729</v>
      </c>
      <c r="F78" s="6">
        <v>1.4278336169406526E-2</v>
      </c>
      <c r="G78" s="74">
        <v>0.72911312939852246</v>
      </c>
      <c r="H78" s="134">
        <f t="shared" si="2"/>
        <v>29.15068411947523</v>
      </c>
      <c r="I78" s="6">
        <v>0.73033790063358428</v>
      </c>
    </row>
    <row r="79" spans="1:9" ht="15.75" x14ac:dyDescent="0.25">
      <c r="A79" s="8">
        <v>77</v>
      </c>
      <c r="B79" s="3" t="s">
        <v>55</v>
      </c>
      <c r="C79" s="5" t="s">
        <v>54</v>
      </c>
      <c r="D79" s="1">
        <v>2020</v>
      </c>
      <c r="E79" s="23">
        <v>0.37348421603577731</v>
      </c>
      <c r="F79" s="6">
        <v>0.19528881541349344</v>
      </c>
      <c r="G79" s="74">
        <v>0.72214721758376188</v>
      </c>
      <c r="H79" s="134">
        <f t="shared" si="2"/>
        <v>29.180674706857275</v>
      </c>
      <c r="I79" s="6">
        <v>0.79135904176086735</v>
      </c>
    </row>
    <row r="80" spans="1:9" ht="15.75" x14ac:dyDescent="0.25">
      <c r="A80" s="8">
        <v>78</v>
      </c>
      <c r="B80" s="3" t="s">
        <v>55</v>
      </c>
      <c r="C80" s="5" t="s">
        <v>54</v>
      </c>
      <c r="D80" s="1">
        <v>2021</v>
      </c>
      <c r="E80" s="23">
        <v>0.79072893091525009</v>
      </c>
      <c r="F80" s="6">
        <v>4.8030533370601244E-2</v>
      </c>
      <c r="G80" s="74">
        <v>0.74672798500395909</v>
      </c>
      <c r="H80" s="134">
        <f t="shared" si="2"/>
        <v>28.709935828037807</v>
      </c>
      <c r="I80" s="6">
        <v>1.0792566737210398</v>
      </c>
    </row>
    <row r="81" spans="1:9" ht="15.75" x14ac:dyDescent="0.25">
      <c r="A81" s="8">
        <v>79</v>
      </c>
      <c r="B81" s="3" t="s">
        <v>57</v>
      </c>
      <c r="C81" s="5" t="s">
        <v>56</v>
      </c>
      <c r="D81" s="1">
        <v>2019</v>
      </c>
      <c r="E81" s="23">
        <v>4.6776977795017745E-3</v>
      </c>
      <c r="F81" s="6">
        <v>0.48624430473530905</v>
      </c>
      <c r="G81" s="74">
        <v>0.65071722829842782</v>
      </c>
      <c r="H81" s="134">
        <f t="shared" si="2"/>
        <v>30.646228947409039</v>
      </c>
      <c r="I81" s="6">
        <v>0.22772552411005056</v>
      </c>
    </row>
    <row r="82" spans="1:9" ht="15.75" x14ac:dyDescent="0.25">
      <c r="A82" s="8">
        <v>80</v>
      </c>
      <c r="B82" s="3" t="s">
        <v>57</v>
      </c>
      <c r="C82" s="5" t="s">
        <v>56</v>
      </c>
      <c r="D82" s="1">
        <v>2020</v>
      </c>
      <c r="E82" s="23">
        <v>9.1408391455112675E-3</v>
      </c>
      <c r="F82" s="6">
        <v>0.57725810961896429</v>
      </c>
      <c r="G82" s="74">
        <v>0.73184823544022082</v>
      </c>
      <c r="H82" s="134">
        <f t="shared" si="2"/>
        <v>31.47191438692473</v>
      </c>
      <c r="I82" s="6">
        <v>0.16840016302272867</v>
      </c>
    </row>
    <row r="83" spans="1:9" ht="15.75" x14ac:dyDescent="0.25">
      <c r="A83" s="8">
        <v>81</v>
      </c>
      <c r="B83" s="3" t="s">
        <v>57</v>
      </c>
      <c r="C83" s="5" t="s">
        <v>56</v>
      </c>
      <c r="D83" s="1">
        <v>2021</v>
      </c>
      <c r="E83" s="23">
        <v>2.0158087855028602E-2</v>
      </c>
      <c r="F83" s="6">
        <v>0.81531040025501045</v>
      </c>
      <c r="G83" s="74">
        <v>0.79319806058182285</v>
      </c>
      <c r="H83" s="134">
        <f t="shared" si="2"/>
        <v>32.806318712540545</v>
      </c>
      <c r="I83" s="6">
        <v>0.62514110969161851</v>
      </c>
    </row>
    <row r="84" spans="1:9" ht="15.75" x14ac:dyDescent="0.25">
      <c r="A84" s="8">
        <v>82</v>
      </c>
      <c r="B84" s="3" t="s">
        <v>59</v>
      </c>
      <c r="C84" s="5" t="s">
        <v>58</v>
      </c>
      <c r="D84" s="1">
        <v>2019</v>
      </c>
      <c r="E84" s="23">
        <v>0.24877156661157221</v>
      </c>
      <c r="F84" s="6">
        <v>0.5296976492068648</v>
      </c>
      <c r="G84" s="74">
        <v>0.8701731714498897</v>
      </c>
      <c r="H84" s="134">
        <f t="shared" si="2"/>
        <v>32.401439272352789</v>
      </c>
      <c r="I84" s="6">
        <v>0.48816035445103578</v>
      </c>
    </row>
    <row r="85" spans="1:9" ht="15.75" x14ac:dyDescent="0.25">
      <c r="A85" s="8">
        <v>83</v>
      </c>
      <c r="B85" s="3" t="s">
        <v>59</v>
      </c>
      <c r="C85" s="5" t="s">
        <v>58</v>
      </c>
      <c r="D85" s="1">
        <v>2020</v>
      </c>
      <c r="E85" s="23">
        <v>3.2641125928593646E-2</v>
      </c>
      <c r="F85" s="6">
        <v>0.50975782847399953</v>
      </c>
      <c r="G85" s="74">
        <v>0.82898227359863808</v>
      </c>
      <c r="H85" s="134">
        <f t="shared" si="2"/>
        <v>28.901468264853857</v>
      </c>
      <c r="I85" s="6">
        <v>0.7362358052303084</v>
      </c>
    </row>
    <row r="86" spans="1:9" ht="15.75" x14ac:dyDescent="0.25">
      <c r="A86" s="8">
        <v>84</v>
      </c>
      <c r="B86" s="3" t="s">
        <v>59</v>
      </c>
      <c r="C86" s="5" t="s">
        <v>58</v>
      </c>
      <c r="D86" s="1">
        <v>2021</v>
      </c>
      <c r="E86" s="23">
        <v>3.6672595007028387E-2</v>
      </c>
      <c r="F86" s="6">
        <v>0.49335658186201814</v>
      </c>
      <c r="G86" s="74">
        <v>0.82462274179949879</v>
      </c>
      <c r="H86" s="134">
        <f t="shared" si="2"/>
        <v>28.571481135852537</v>
      </c>
      <c r="I86" s="6">
        <v>0.91185773751247912</v>
      </c>
    </row>
    <row r="87" spans="1:9" ht="15.75" x14ac:dyDescent="0.25">
      <c r="A87" s="8">
        <v>85</v>
      </c>
      <c r="B87" s="3" t="s">
        <v>61</v>
      </c>
      <c r="C87" s="5" t="s">
        <v>60</v>
      </c>
      <c r="D87" s="1">
        <v>2019</v>
      </c>
      <c r="E87" s="23">
        <v>2.3594340921735172E-3</v>
      </c>
      <c r="F87" s="6">
        <v>0.37339006265433383</v>
      </c>
      <c r="G87" s="74">
        <v>0.77273659706216635</v>
      </c>
      <c r="H87" s="134">
        <f t="shared" si="2"/>
        <v>30.695886539251717</v>
      </c>
      <c r="I87" s="6">
        <v>0.9140464163118599</v>
      </c>
    </row>
    <row r="88" spans="1:9" ht="15.75" x14ac:dyDescent="0.25">
      <c r="A88" s="8">
        <v>86</v>
      </c>
      <c r="B88" s="3" t="s">
        <v>61</v>
      </c>
      <c r="C88" s="5" t="s">
        <v>60</v>
      </c>
      <c r="D88" s="1">
        <v>2020</v>
      </c>
      <c r="E88" s="23">
        <v>2.292315234443159E-3</v>
      </c>
      <c r="F88" s="6">
        <v>0.36266080786095084</v>
      </c>
      <c r="G88" s="74">
        <v>0.71267811729472608</v>
      </c>
      <c r="H88" s="134">
        <f t="shared" si="2"/>
        <v>29.759850607254386</v>
      </c>
      <c r="I88" s="6">
        <v>0.91948842056343016</v>
      </c>
    </row>
    <row r="89" spans="1:9" ht="15.75" x14ac:dyDescent="0.25">
      <c r="A89" s="8">
        <v>87</v>
      </c>
      <c r="B89" s="3" t="s">
        <v>61</v>
      </c>
      <c r="C89" s="5" t="s">
        <v>60</v>
      </c>
      <c r="D89" s="1">
        <v>2021</v>
      </c>
      <c r="E89" s="23">
        <v>3.7982397928109841E-3</v>
      </c>
      <c r="F89" s="6">
        <v>0.21478768554608224</v>
      </c>
      <c r="G89" s="74">
        <v>0.68502275859577011</v>
      </c>
      <c r="H89" s="134">
        <f t="shared" si="2"/>
        <v>29.228882808309386</v>
      </c>
      <c r="I89" s="6">
        <v>1.05336332149078</v>
      </c>
    </row>
    <row r="90" spans="1:9" ht="15.75" x14ac:dyDescent="0.25">
      <c r="A90" s="8">
        <v>88</v>
      </c>
      <c r="B90" s="3" t="s">
        <v>63</v>
      </c>
      <c r="C90" s="5" t="s">
        <v>62</v>
      </c>
      <c r="D90" s="1">
        <v>2019</v>
      </c>
      <c r="E90" s="23">
        <v>3.0423342008210862E-2</v>
      </c>
      <c r="F90" s="6">
        <v>0.54530119274828837</v>
      </c>
      <c r="G90" s="74">
        <v>0.30056709403804222</v>
      </c>
      <c r="H90" s="134">
        <f t="shared" si="2"/>
        <v>29.802660861372644</v>
      </c>
      <c r="I90" s="6">
        <v>-1.8446424926903283E-2</v>
      </c>
    </row>
    <row r="91" spans="1:9" ht="15.75" x14ac:dyDescent="0.25">
      <c r="A91" s="8">
        <v>89</v>
      </c>
      <c r="B91" s="3" t="s">
        <v>63</v>
      </c>
      <c r="C91" s="5" t="s">
        <v>62</v>
      </c>
      <c r="D91" s="1">
        <v>2020</v>
      </c>
      <c r="E91" s="23">
        <v>3.2942189289859827E-2</v>
      </c>
      <c r="F91" s="6">
        <v>0.57751407218061024</v>
      </c>
      <c r="G91" s="74">
        <v>0.29744097192530272</v>
      </c>
      <c r="H91" s="134">
        <f t="shared" si="2"/>
        <v>47.71115327540371</v>
      </c>
      <c r="I91" s="6">
        <v>-2.9142543698283247E-2</v>
      </c>
    </row>
    <row r="92" spans="1:9" ht="15.75" x14ac:dyDescent="0.25">
      <c r="A92" s="8">
        <v>90</v>
      </c>
      <c r="B92" s="3" t="s">
        <v>63</v>
      </c>
      <c r="C92" s="5" t="s">
        <v>62</v>
      </c>
      <c r="D92" s="1">
        <v>2021</v>
      </c>
      <c r="E92" s="23">
        <v>2.8349666952276517E-2</v>
      </c>
      <c r="F92" s="6">
        <v>0.5439837138549416</v>
      </c>
      <c r="G92" s="74">
        <v>0.20296982161079483</v>
      </c>
      <c r="H92" s="134">
        <f t="shared" si="2"/>
        <v>28.78025431827157</v>
      </c>
      <c r="I92" s="6">
        <v>4.5514155124628919E-2</v>
      </c>
    </row>
    <row r="93" spans="1:9" ht="15.75" x14ac:dyDescent="0.25">
      <c r="A93" s="8">
        <v>91</v>
      </c>
      <c r="B93" s="3" t="s">
        <v>65</v>
      </c>
      <c r="C93" s="5" t="s">
        <v>64</v>
      </c>
      <c r="D93" s="1">
        <v>2019</v>
      </c>
      <c r="E93" s="23">
        <v>2.6034082756876483E-3</v>
      </c>
      <c r="F93" s="6">
        <v>0.51249940661785076</v>
      </c>
      <c r="G93" s="74">
        <v>0.81853919829423138</v>
      </c>
      <c r="H93" s="134">
        <f t="shared" si="2"/>
        <v>30.693187159150945</v>
      </c>
      <c r="I93" s="6">
        <v>0.15196108621700785</v>
      </c>
    </row>
    <row r="94" spans="1:9" ht="15.75" x14ac:dyDescent="0.25">
      <c r="A94" s="8">
        <v>92</v>
      </c>
      <c r="B94" s="3" t="s">
        <v>65</v>
      </c>
      <c r="C94" s="5" t="s">
        <v>64</v>
      </c>
      <c r="D94" s="1">
        <v>2020</v>
      </c>
      <c r="E94" s="23">
        <v>3.6608245812861126E-3</v>
      </c>
      <c r="F94" s="6">
        <v>0.45278007436032325</v>
      </c>
      <c r="G94" s="74">
        <v>0.81619689817213392</v>
      </c>
      <c r="H94" s="134">
        <f t="shared" si="2"/>
        <v>30.639983215220717</v>
      </c>
      <c r="I94" s="6">
        <v>0.22197619692432988</v>
      </c>
    </row>
    <row r="95" spans="1:9" ht="15.75" x14ac:dyDescent="0.25">
      <c r="A95" s="8">
        <v>93</v>
      </c>
      <c r="B95" s="3" t="s">
        <v>65</v>
      </c>
      <c r="C95" s="5" t="s">
        <v>64</v>
      </c>
      <c r="D95" s="1">
        <v>2021</v>
      </c>
      <c r="E95" s="23">
        <v>2.6387483516933838E-3</v>
      </c>
      <c r="F95" s="6">
        <v>0.4160176129684176</v>
      </c>
      <c r="G95" s="74">
        <v>0.8027140442389078</v>
      </c>
      <c r="H95" s="134">
        <f t="shared" si="2"/>
        <v>30.576090411438813</v>
      </c>
      <c r="I95" s="6">
        <v>0.22534350212466894</v>
      </c>
    </row>
    <row r="96" spans="1:9" ht="15.75" x14ac:dyDescent="0.25">
      <c r="A96" s="8">
        <v>94</v>
      </c>
      <c r="B96" s="3" t="s">
        <v>67</v>
      </c>
      <c r="C96" s="5" t="s">
        <v>66</v>
      </c>
      <c r="D96" s="1">
        <v>2019</v>
      </c>
      <c r="E96" s="23">
        <v>6.0860793876480641E-3</v>
      </c>
      <c r="F96" s="6">
        <v>0.29181459414483085</v>
      </c>
      <c r="G96" s="74">
        <v>0.81726405038728445</v>
      </c>
      <c r="H96" s="134">
        <f t="shared" si="2"/>
        <v>29.347254682775905</v>
      </c>
      <c r="I96" s="6">
        <v>0.48336315713281663</v>
      </c>
    </row>
    <row r="97" spans="1:9" ht="15.75" x14ac:dyDescent="0.25">
      <c r="A97" s="8">
        <v>95</v>
      </c>
      <c r="B97" s="3" t="s">
        <v>67</v>
      </c>
      <c r="C97" s="5" t="s">
        <v>66</v>
      </c>
      <c r="D97" s="1">
        <v>2020</v>
      </c>
      <c r="E97" s="23">
        <v>8.4856167281755664E-3</v>
      </c>
      <c r="F97" s="6">
        <v>0.25787576398811707</v>
      </c>
      <c r="G97" s="74">
        <v>0.80239913608610813</v>
      </c>
      <c r="H97" s="134">
        <f t="shared" si="2"/>
        <v>29.022626466869227</v>
      </c>
      <c r="I97" s="6">
        <v>0.60516652133787074</v>
      </c>
    </row>
    <row r="98" spans="1:9" ht="15.75" x14ac:dyDescent="0.25">
      <c r="A98" s="8">
        <v>96</v>
      </c>
      <c r="B98" s="3" t="s">
        <v>67</v>
      </c>
      <c r="C98" s="5" t="s">
        <v>66</v>
      </c>
      <c r="D98" s="1">
        <v>2021</v>
      </c>
      <c r="E98" s="23">
        <v>9.2913414259568044E-3</v>
      </c>
      <c r="F98" s="6">
        <v>0.22357112963418574</v>
      </c>
      <c r="G98" s="74">
        <v>0.78223396823458602</v>
      </c>
      <c r="H98" s="134">
        <f t="shared" si="2"/>
        <v>28.780912524392246</v>
      </c>
      <c r="I98" s="6">
        <v>0.71574286710839141</v>
      </c>
    </row>
    <row r="99" spans="1:9" ht="15.75" x14ac:dyDescent="0.25">
      <c r="A99" s="8">
        <v>97</v>
      </c>
      <c r="B99" s="3" t="s">
        <v>69</v>
      </c>
      <c r="C99" s="5" t="s">
        <v>68</v>
      </c>
      <c r="D99" s="1">
        <v>2019</v>
      </c>
      <c r="E99" s="23">
        <v>3.5804428319415535</v>
      </c>
      <c r="F99" s="6">
        <v>0.73152757700132598</v>
      </c>
      <c r="G99" s="74">
        <v>0.84993587468980325</v>
      </c>
      <c r="H99" s="134">
        <f t="shared" si="2"/>
        <v>22.815113752223528</v>
      </c>
      <c r="I99" s="6">
        <v>0.51438580852205562</v>
      </c>
    </row>
    <row r="100" spans="1:9" ht="15.75" x14ac:dyDescent="0.25">
      <c r="A100" s="8">
        <v>98</v>
      </c>
      <c r="B100" s="3" t="s">
        <v>69</v>
      </c>
      <c r="C100" s="5" t="s">
        <v>68</v>
      </c>
      <c r="D100" s="1">
        <v>2020</v>
      </c>
      <c r="E100" s="23">
        <v>3.7843985538009175</v>
      </c>
      <c r="F100" s="6">
        <v>0.73249088635424564</v>
      </c>
      <c r="G100" s="74">
        <v>0.84614588252083889</v>
      </c>
      <c r="H100" s="134">
        <f t="shared" si="2"/>
        <v>22.410525542085942</v>
      </c>
      <c r="I100" s="6">
        <v>0.63562856370521026</v>
      </c>
    </row>
    <row r="101" spans="1:9" ht="15.75" x14ac:dyDescent="0.25">
      <c r="A101" s="8">
        <v>99</v>
      </c>
      <c r="B101" s="3" t="s">
        <v>69</v>
      </c>
      <c r="C101" s="5" t="s">
        <v>68</v>
      </c>
      <c r="D101" s="1">
        <v>2021</v>
      </c>
      <c r="E101" s="23">
        <v>4.498031905583999</v>
      </c>
      <c r="F101" s="6">
        <v>0.74240119605481725</v>
      </c>
      <c r="G101" s="74">
        <v>0.81754066835196981</v>
      </c>
      <c r="H101" s="134">
        <f t="shared" si="2"/>
        <v>22.382487985767341</v>
      </c>
      <c r="I101" s="6">
        <v>0.73792432684410125</v>
      </c>
    </row>
    <row r="102" spans="1:9" ht="15.75" x14ac:dyDescent="0.25">
      <c r="A102" s="8">
        <v>100</v>
      </c>
      <c r="B102" s="3" t="s">
        <v>71</v>
      </c>
      <c r="C102" s="5" t="s">
        <v>70</v>
      </c>
      <c r="D102" s="1">
        <v>2019</v>
      </c>
      <c r="E102" s="23">
        <v>0.89920775237358641</v>
      </c>
      <c r="F102" s="6">
        <v>0.53984180510228286</v>
      </c>
      <c r="G102" s="74">
        <v>0.83639049007747035</v>
      </c>
      <c r="H102" s="134">
        <f t="shared" si="2"/>
        <v>23.095795800018283</v>
      </c>
      <c r="I102" s="6">
        <v>6.5925449614889567E-2</v>
      </c>
    </row>
    <row r="103" spans="1:9" ht="15.75" x14ac:dyDescent="0.25">
      <c r="A103" s="8">
        <v>101</v>
      </c>
      <c r="B103" s="3" t="s">
        <v>71</v>
      </c>
      <c r="C103" s="5" t="s">
        <v>70</v>
      </c>
      <c r="D103" s="1">
        <v>2020</v>
      </c>
      <c r="E103" s="23">
        <v>0.75271707886681316</v>
      </c>
      <c r="F103" s="6">
        <v>0.52919224942495868</v>
      </c>
      <c r="G103" s="74">
        <v>0.78715964356776658</v>
      </c>
      <c r="H103" s="134">
        <f t="shared" si="2"/>
        <v>22.470090575053657</v>
      </c>
      <c r="I103" s="6">
        <v>0.18409325298302617</v>
      </c>
    </row>
    <row r="104" spans="1:9" ht="15.75" x14ac:dyDescent="0.25">
      <c r="A104" s="8">
        <v>102</v>
      </c>
      <c r="B104" s="3" t="s">
        <v>71</v>
      </c>
      <c r="C104" s="5" t="s">
        <v>70</v>
      </c>
      <c r="D104" s="1">
        <v>2021</v>
      </c>
      <c r="E104" s="23">
        <v>1.7578678945843451</v>
      </c>
      <c r="F104" s="6">
        <v>0.54359214436481251</v>
      </c>
      <c r="G104" s="74">
        <v>0.75823675648484501</v>
      </c>
      <c r="H104" s="134">
        <f t="shared" si="2"/>
        <v>22.430519801820136</v>
      </c>
      <c r="I104" s="6">
        <v>0.18674236685692255</v>
      </c>
    </row>
  </sheetData>
  <mergeCells count="1">
    <mergeCell ref="A1:I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18"/>
  <sheetViews>
    <sheetView topLeftCell="A106" zoomScale="93" zoomScaleNormal="93" workbookViewId="0">
      <selection activeCell="C112" sqref="C112"/>
    </sheetView>
  </sheetViews>
  <sheetFormatPr defaultRowHeight="15" x14ac:dyDescent="0.25"/>
  <cols>
    <col min="1" max="1" width="15.7109375" customWidth="1"/>
    <col min="2" max="2" width="11.42578125" customWidth="1"/>
    <col min="3" max="3" width="22.7109375" customWidth="1"/>
    <col min="4" max="4" width="20.28515625" customWidth="1"/>
    <col min="5" max="5" width="28.140625" customWidth="1"/>
    <col min="6" max="6" width="23.28515625" customWidth="1"/>
    <col min="7" max="7" width="7.28515625" customWidth="1"/>
    <col min="8" max="8" width="20.7109375" bestFit="1" customWidth="1"/>
    <col min="9" max="9" width="17" customWidth="1"/>
    <col min="10" max="10" width="20.28515625" customWidth="1"/>
    <col min="11" max="11" width="30.7109375" customWidth="1"/>
    <col min="16" max="16" width="16.42578125" bestFit="1" customWidth="1"/>
  </cols>
  <sheetData>
    <row r="1" spans="1:66" s="48" customFormat="1" ht="26.25" customHeight="1" x14ac:dyDescent="0.3">
      <c r="A1" s="47" t="s">
        <v>82</v>
      </c>
      <c r="B1" s="47"/>
    </row>
    <row r="2" spans="1:66" ht="27" customHeight="1" x14ac:dyDescent="0.25">
      <c r="A2" s="140" t="s">
        <v>83</v>
      </c>
      <c r="B2" s="140"/>
      <c r="C2" s="140"/>
      <c r="D2" s="140"/>
      <c r="E2" s="140"/>
      <c r="F2" s="140"/>
      <c r="G2" s="12"/>
      <c r="H2" s="12"/>
    </row>
    <row r="3" spans="1:66" ht="7.5" customHeight="1" x14ac:dyDescent="0.25"/>
    <row r="4" spans="1:66" s="10" customFormat="1" ht="34.5" customHeight="1" thickBot="1" x14ac:dyDescent="0.3">
      <c r="A4" s="29" t="s">
        <v>79</v>
      </c>
      <c r="B4" s="30" t="s">
        <v>80</v>
      </c>
      <c r="C4" s="11" t="s">
        <v>84</v>
      </c>
      <c r="D4" s="31" t="s">
        <v>85</v>
      </c>
      <c r="E4" s="11" t="s">
        <v>86</v>
      </c>
      <c r="F4" s="15" t="s">
        <v>87</v>
      </c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</row>
    <row r="5" spans="1:66" ht="15.75" x14ac:dyDescent="0.25">
      <c r="A5" s="24" t="s">
        <v>0</v>
      </c>
      <c r="B5" s="24">
        <v>2019</v>
      </c>
      <c r="C5" s="22">
        <v>5000000000</v>
      </c>
      <c r="D5" s="17">
        <v>6625</v>
      </c>
      <c r="E5" s="35">
        <v>1438916000000</v>
      </c>
      <c r="F5" s="42">
        <f>SUM(C5*D5)/E5</f>
        <v>23.020801770221471</v>
      </c>
    </row>
    <row r="6" spans="1:66" ht="15.75" x14ac:dyDescent="0.25">
      <c r="A6" s="24" t="s">
        <v>0</v>
      </c>
      <c r="B6" s="24">
        <v>2020</v>
      </c>
      <c r="C6" s="22">
        <v>5000000000</v>
      </c>
      <c r="D6" s="18">
        <v>7000</v>
      </c>
      <c r="E6" s="35">
        <v>1431558000000</v>
      </c>
      <c r="F6" s="23">
        <f t="shared" ref="F6:F69" si="0">SUM(C6*D6)/E6</f>
        <v>24.448887156510597</v>
      </c>
    </row>
    <row r="7" spans="1:66" ht="15.75" x14ac:dyDescent="0.25">
      <c r="A7" s="24" t="s">
        <v>0</v>
      </c>
      <c r="B7" s="24">
        <v>2021</v>
      </c>
      <c r="C7" s="22">
        <v>5000000000</v>
      </c>
      <c r="D7" s="18">
        <v>10050</v>
      </c>
      <c r="E7" s="35">
        <v>1540273000000</v>
      </c>
      <c r="F7" s="23">
        <f t="shared" si="0"/>
        <v>32.624086769033802</v>
      </c>
    </row>
    <row r="8" spans="1:66" ht="15.75" x14ac:dyDescent="0.25">
      <c r="A8" s="24" t="s">
        <v>2</v>
      </c>
      <c r="B8" s="24">
        <v>2019</v>
      </c>
      <c r="C8" s="22">
        <v>5705150000</v>
      </c>
      <c r="D8" s="19">
        <v>102</v>
      </c>
      <c r="E8" s="35">
        <v>1183157000000</v>
      </c>
      <c r="F8" s="23">
        <f>SUM(C8*D8)/E8</f>
        <v>0.49184115041368137</v>
      </c>
    </row>
    <row r="9" spans="1:66" ht="15.75" x14ac:dyDescent="0.25">
      <c r="A9" s="24" t="s">
        <v>2</v>
      </c>
      <c r="B9" s="24">
        <v>2020</v>
      </c>
      <c r="C9" s="22">
        <v>5705150000</v>
      </c>
      <c r="D9" s="19">
        <v>138</v>
      </c>
      <c r="E9" s="35">
        <v>1210945000000</v>
      </c>
      <c r="F9" s="23">
        <f t="shared" si="0"/>
        <v>0.65016222867264817</v>
      </c>
    </row>
    <row r="10" spans="1:66" ht="15.75" x14ac:dyDescent="0.25">
      <c r="A10" s="24" t="s">
        <v>2</v>
      </c>
      <c r="B10" s="24">
        <v>2021</v>
      </c>
      <c r="C10" s="22">
        <v>5705150000</v>
      </c>
      <c r="D10" s="18">
        <v>1370</v>
      </c>
      <c r="E10" s="35">
        <v>1542050000000</v>
      </c>
      <c r="F10" s="23">
        <f t="shared" si="0"/>
        <v>5.068613533932103</v>
      </c>
    </row>
    <row r="11" spans="1:66" ht="15.75" x14ac:dyDescent="0.25">
      <c r="A11" s="24" t="s">
        <v>4</v>
      </c>
      <c r="B11" s="24">
        <v>2019</v>
      </c>
      <c r="C11" s="22">
        <v>2502100000</v>
      </c>
      <c r="D11" s="20">
        <v>22.92</v>
      </c>
      <c r="E11" s="35">
        <v>5408102000000</v>
      </c>
      <c r="F11" s="23">
        <f t="shared" si="0"/>
        <v>1.0604114345476473E-2</v>
      </c>
    </row>
    <row r="12" spans="1:66" ht="15.75" x14ac:dyDescent="0.25">
      <c r="A12" s="24" t="s">
        <v>4</v>
      </c>
      <c r="B12" s="24">
        <v>2020</v>
      </c>
      <c r="C12" s="22">
        <v>2502100000</v>
      </c>
      <c r="D12" s="18">
        <v>1300</v>
      </c>
      <c r="E12" s="35">
        <v>5235523000000</v>
      </c>
      <c r="F12" s="23">
        <f t="shared" si="0"/>
        <v>0.62128081568928262</v>
      </c>
    </row>
    <row r="13" spans="1:66" ht="15.75" x14ac:dyDescent="0.25">
      <c r="A13" s="24" t="s">
        <v>4</v>
      </c>
      <c r="B13" s="24">
        <v>2021</v>
      </c>
      <c r="C13" s="22">
        <v>2502100000</v>
      </c>
      <c r="D13" s="18">
        <v>1380</v>
      </c>
      <c r="E13" s="35">
        <v>5147579000000</v>
      </c>
      <c r="F13" s="23">
        <f t="shared" si="0"/>
        <v>0.67078096324505165</v>
      </c>
    </row>
    <row r="14" spans="1:66" ht="15.75" x14ac:dyDescent="0.25">
      <c r="A14" s="24" t="s">
        <v>6</v>
      </c>
      <c r="B14" s="24">
        <v>2019</v>
      </c>
      <c r="C14" s="22">
        <v>3397500000</v>
      </c>
      <c r="D14" s="19">
        <v>740</v>
      </c>
      <c r="E14" s="35">
        <v>1338152253649</v>
      </c>
      <c r="F14" s="23">
        <f t="shared" si="0"/>
        <v>1.8788220795833794</v>
      </c>
    </row>
    <row r="15" spans="1:66" ht="15.75" x14ac:dyDescent="0.25">
      <c r="A15" s="24" t="s">
        <v>6</v>
      </c>
      <c r="B15" s="24">
        <v>2020</v>
      </c>
      <c r="C15" s="22">
        <v>3397500000</v>
      </c>
      <c r="D15" s="19">
        <v>635</v>
      </c>
      <c r="E15" s="35">
        <v>1439319915699</v>
      </c>
      <c r="F15" s="23">
        <f t="shared" si="0"/>
        <v>1.4989110318481635</v>
      </c>
    </row>
    <row r="16" spans="1:66" ht="15.75" x14ac:dyDescent="0.25">
      <c r="A16" s="24" t="s">
        <v>6</v>
      </c>
      <c r="B16" s="24">
        <v>2021</v>
      </c>
      <c r="C16" s="22">
        <v>3397500000</v>
      </c>
      <c r="D16" s="18">
        <v>3320</v>
      </c>
      <c r="E16" s="35">
        <v>1765507990044</v>
      </c>
      <c r="F16" s="23">
        <f t="shared" si="0"/>
        <v>6.388926056187878</v>
      </c>
    </row>
    <row r="17" spans="1:6" ht="15.75" x14ac:dyDescent="0.25">
      <c r="A17" s="24" t="s">
        <v>8</v>
      </c>
      <c r="B17" s="24">
        <v>2019</v>
      </c>
      <c r="C17" s="22">
        <v>2813941985</v>
      </c>
      <c r="D17" s="21">
        <v>505</v>
      </c>
      <c r="E17" s="35">
        <v>1023261125000</v>
      </c>
      <c r="F17" s="23">
        <f t="shared" si="0"/>
        <v>1.3887371148053729</v>
      </c>
    </row>
    <row r="18" spans="1:6" ht="15.75" x14ac:dyDescent="0.25">
      <c r="A18" s="24" t="s">
        <v>8</v>
      </c>
      <c r="B18" s="24">
        <v>2020</v>
      </c>
      <c r="C18" s="22">
        <v>2813941985</v>
      </c>
      <c r="D18" s="19">
        <v>412</v>
      </c>
      <c r="E18" s="35">
        <v>893011012000</v>
      </c>
      <c r="F18" s="23">
        <f t="shared" si="0"/>
        <v>1.2982416591073347</v>
      </c>
    </row>
    <row r="19" spans="1:6" ht="15.75" x14ac:dyDescent="0.25">
      <c r="A19" s="24" t="s">
        <v>8</v>
      </c>
      <c r="B19" s="24">
        <v>2021</v>
      </c>
      <c r="C19" s="22">
        <v>2813941985</v>
      </c>
      <c r="D19" s="19">
        <v>650</v>
      </c>
      <c r="E19" s="35">
        <v>835362279000</v>
      </c>
      <c r="F19" s="23">
        <f t="shared" si="0"/>
        <v>2.1895437898387557</v>
      </c>
    </row>
    <row r="20" spans="1:6" ht="15.75" x14ac:dyDescent="0.25">
      <c r="A20" s="24" t="s">
        <v>10</v>
      </c>
      <c r="B20" s="24">
        <v>2019</v>
      </c>
      <c r="C20" s="25">
        <v>5276771300</v>
      </c>
      <c r="D20" s="19">
        <v>175</v>
      </c>
      <c r="E20" s="35">
        <v>1079412237000</v>
      </c>
      <c r="F20" s="23">
        <f t="shared" si="0"/>
        <v>0.85549796995677385</v>
      </c>
    </row>
    <row r="21" spans="1:6" ht="15.75" x14ac:dyDescent="0.25">
      <c r="A21" s="24" t="s">
        <v>10</v>
      </c>
      <c r="B21" s="24">
        <v>2020</v>
      </c>
      <c r="C21" s="25">
        <v>5276771300</v>
      </c>
      <c r="D21" s="19">
        <v>356</v>
      </c>
      <c r="E21" s="35">
        <v>1091647051000</v>
      </c>
      <c r="F21" s="23">
        <f t="shared" si="0"/>
        <v>1.7208222942380302</v>
      </c>
    </row>
    <row r="22" spans="1:6" ht="15.75" x14ac:dyDescent="0.25">
      <c r="A22" s="24" t="s">
        <v>10</v>
      </c>
      <c r="B22" s="24">
        <v>2021</v>
      </c>
      <c r="C22" s="25">
        <v>5276771300</v>
      </c>
      <c r="D22" s="19">
        <v>294</v>
      </c>
      <c r="E22" s="35">
        <v>1156412917000</v>
      </c>
      <c r="F22" s="23">
        <f t="shared" si="0"/>
        <v>1.3415370404410658</v>
      </c>
    </row>
    <row r="23" spans="1:6" ht="15.75" x14ac:dyDescent="0.25">
      <c r="A23" s="24" t="s">
        <v>12</v>
      </c>
      <c r="B23" s="24">
        <v>2019</v>
      </c>
      <c r="C23" s="22">
        <v>2350000000</v>
      </c>
      <c r="D23" s="19">
        <v>141</v>
      </c>
      <c r="E23" s="35">
        <v>462031414941</v>
      </c>
      <c r="F23" s="23">
        <f t="shared" si="0"/>
        <v>0.71715902703783119</v>
      </c>
    </row>
    <row r="24" spans="1:6" ht="15.75" x14ac:dyDescent="0.25">
      <c r="A24" s="24" t="s">
        <v>12</v>
      </c>
      <c r="B24" s="24">
        <v>2020</v>
      </c>
      <c r="C24" s="22">
        <v>2350000000</v>
      </c>
      <c r="D24" s="19">
        <v>142</v>
      </c>
      <c r="E24" s="35">
        <v>498749611556</v>
      </c>
      <c r="F24" s="23">
        <f t="shared" si="0"/>
        <v>0.66907320280194726</v>
      </c>
    </row>
    <row r="25" spans="1:6" ht="15.75" x14ac:dyDescent="0.25">
      <c r="A25" s="24" t="s">
        <v>12</v>
      </c>
      <c r="B25" s="24">
        <v>2021</v>
      </c>
      <c r="C25" s="22">
        <v>2350000000</v>
      </c>
      <c r="D25" s="19">
        <v>308</v>
      </c>
      <c r="E25" s="35">
        <v>491922751467</v>
      </c>
      <c r="F25" s="23">
        <f t="shared" si="0"/>
        <v>1.471369229907544</v>
      </c>
    </row>
    <row r="26" spans="1:6" ht="15.75" x14ac:dyDescent="0.25">
      <c r="A26" s="24" t="s">
        <v>14</v>
      </c>
      <c r="B26" s="26">
        <v>2019</v>
      </c>
      <c r="C26" s="22">
        <v>1550000000</v>
      </c>
      <c r="D26" s="19">
        <v>89</v>
      </c>
      <c r="E26" s="35">
        <v>218492730999</v>
      </c>
      <c r="F26" s="23">
        <f t="shared" si="0"/>
        <v>0.63137111870614759</v>
      </c>
    </row>
    <row r="27" spans="1:6" ht="15.75" x14ac:dyDescent="0.25">
      <c r="A27" s="24" t="s">
        <v>14</v>
      </c>
      <c r="B27" s="24">
        <v>2020</v>
      </c>
      <c r="C27" s="22">
        <v>1550000000</v>
      </c>
      <c r="D27" s="19">
        <v>81</v>
      </c>
      <c r="E27" s="35">
        <v>224465753624</v>
      </c>
      <c r="F27" s="23">
        <f t="shared" si="0"/>
        <v>0.55932808445384219</v>
      </c>
    </row>
    <row r="28" spans="1:6" ht="15.75" x14ac:dyDescent="0.25">
      <c r="A28" s="24" t="s">
        <v>14</v>
      </c>
      <c r="B28" s="24">
        <v>2021</v>
      </c>
      <c r="C28" s="22">
        <v>1550000000</v>
      </c>
      <c r="D28" s="19">
        <v>498</v>
      </c>
      <c r="E28" s="35">
        <v>244717189203</v>
      </c>
      <c r="F28" s="23">
        <f t="shared" si="0"/>
        <v>3.1542532934198038</v>
      </c>
    </row>
    <row r="29" spans="1:6" ht="15.75" x14ac:dyDescent="0.25">
      <c r="A29" s="24" t="s">
        <v>16</v>
      </c>
      <c r="B29" s="24">
        <v>2019</v>
      </c>
      <c r="C29" s="22">
        <v>833333300</v>
      </c>
      <c r="D29" s="19">
        <v>830</v>
      </c>
      <c r="E29" s="35">
        <v>106819786154</v>
      </c>
      <c r="F29" s="23">
        <f t="shared" si="0"/>
        <v>6.4750797947005596</v>
      </c>
    </row>
    <row r="30" spans="1:6" ht="15.75" x14ac:dyDescent="0.25">
      <c r="A30" s="24" t="s">
        <v>16</v>
      </c>
      <c r="B30" s="24">
        <v>2020</v>
      </c>
      <c r="C30" s="22">
        <v>833333300</v>
      </c>
      <c r="D30" s="18">
        <v>2190</v>
      </c>
      <c r="E30" s="35">
        <v>137982076263</v>
      </c>
      <c r="F30" s="23">
        <f t="shared" si="0"/>
        <v>13.226355019629279</v>
      </c>
    </row>
    <row r="31" spans="1:6" ht="15.75" x14ac:dyDescent="0.25">
      <c r="A31" s="24" t="s">
        <v>16</v>
      </c>
      <c r="B31" s="24">
        <v>2021</v>
      </c>
      <c r="C31" s="22">
        <v>833333300</v>
      </c>
      <c r="D31" s="18">
        <v>1255</v>
      </c>
      <c r="E31" s="35">
        <v>167909790217</v>
      </c>
      <c r="F31" s="23">
        <f t="shared" si="0"/>
        <v>6.2285426606060685</v>
      </c>
    </row>
    <row r="32" spans="1:6" ht="15.75" x14ac:dyDescent="0.25">
      <c r="A32" s="24" t="s">
        <v>18</v>
      </c>
      <c r="B32" s="24">
        <v>2019</v>
      </c>
      <c r="C32" s="22">
        <v>6145600000</v>
      </c>
      <c r="D32" s="19">
        <v>50</v>
      </c>
      <c r="E32" s="35">
        <v>-454062549000</v>
      </c>
      <c r="F32" s="23">
        <f t="shared" si="0"/>
        <v>-0.67673495794078364</v>
      </c>
    </row>
    <row r="33" spans="1:6" ht="15.75" x14ac:dyDescent="0.25">
      <c r="A33" s="24" t="s">
        <v>18</v>
      </c>
      <c r="B33" s="24">
        <v>2020</v>
      </c>
      <c r="C33" s="22">
        <v>6145600000</v>
      </c>
      <c r="D33" s="19">
        <v>50</v>
      </c>
      <c r="E33" s="35">
        <v>-520326619000</v>
      </c>
      <c r="F33" s="23">
        <f t="shared" si="0"/>
        <v>-0.59055214317221005</v>
      </c>
    </row>
    <row r="34" spans="1:6" ht="15.75" x14ac:dyDescent="0.25">
      <c r="A34" s="24" t="s">
        <v>18</v>
      </c>
      <c r="B34" s="24">
        <v>2021</v>
      </c>
      <c r="C34" s="22">
        <v>10223647156</v>
      </c>
      <c r="D34" s="19">
        <v>50</v>
      </c>
      <c r="E34" s="35">
        <v>76068261000</v>
      </c>
      <c r="F34" s="23">
        <f t="shared" si="0"/>
        <v>6.7200479027645974</v>
      </c>
    </row>
    <row r="35" spans="1:6" ht="15.75" x14ac:dyDescent="0.25">
      <c r="A35" s="24" t="s">
        <v>19</v>
      </c>
      <c r="B35" s="24">
        <v>2019</v>
      </c>
      <c r="C35" s="22">
        <v>819000005</v>
      </c>
      <c r="D35" s="19">
        <v>210</v>
      </c>
      <c r="E35" s="35">
        <v>125455393965</v>
      </c>
      <c r="F35" s="23">
        <f t="shared" si="0"/>
        <v>1.3709255187384162</v>
      </c>
    </row>
    <row r="36" spans="1:6" ht="15.75" x14ac:dyDescent="0.25">
      <c r="A36" s="24" t="s">
        <v>19</v>
      </c>
      <c r="B36" s="24">
        <v>2020</v>
      </c>
      <c r="C36" s="22">
        <v>819000005</v>
      </c>
      <c r="D36" s="19">
        <v>216</v>
      </c>
      <c r="E36" s="35">
        <v>132128671621</v>
      </c>
      <c r="F36" s="23">
        <f t="shared" si="0"/>
        <v>1.3388767094203011</v>
      </c>
    </row>
    <row r="37" spans="1:6" ht="15.75" x14ac:dyDescent="0.25">
      <c r="A37" s="24" t="s">
        <v>19</v>
      </c>
      <c r="B37" s="24">
        <v>2021</v>
      </c>
      <c r="C37" s="22">
        <v>832862387</v>
      </c>
      <c r="D37" s="19">
        <v>326</v>
      </c>
      <c r="E37" s="35">
        <v>141161133320</v>
      </c>
      <c r="F37" s="23">
        <f t="shared" si="0"/>
        <v>1.9234270211369255</v>
      </c>
    </row>
    <row r="38" spans="1:6" ht="15.75" x14ac:dyDescent="0.25">
      <c r="A38" s="24" t="s">
        <v>21</v>
      </c>
      <c r="B38" s="24">
        <v>2019</v>
      </c>
      <c r="C38" s="22">
        <v>3961452039</v>
      </c>
      <c r="D38" s="19">
        <v>50</v>
      </c>
      <c r="E38" s="35">
        <v>234557407552</v>
      </c>
      <c r="F38" s="23">
        <f t="shared" si="0"/>
        <v>0.8444525543542617</v>
      </c>
    </row>
    <row r="39" spans="1:6" ht="15.75" x14ac:dyDescent="0.25">
      <c r="A39" s="24" t="s">
        <v>21</v>
      </c>
      <c r="B39" s="24">
        <v>2020</v>
      </c>
      <c r="C39" s="22">
        <v>3961452039</v>
      </c>
      <c r="D39" s="19">
        <v>50</v>
      </c>
      <c r="E39" s="35">
        <v>215353920521</v>
      </c>
      <c r="F39" s="23">
        <f t="shared" si="0"/>
        <v>0.91975387060894098</v>
      </c>
    </row>
    <row r="40" spans="1:6" ht="15.75" x14ac:dyDescent="0.25">
      <c r="A40" s="24" t="s">
        <v>21</v>
      </c>
      <c r="B40" s="24">
        <v>2021</v>
      </c>
      <c r="C40" s="22">
        <v>3961452039</v>
      </c>
      <c r="D40" s="19">
        <v>50</v>
      </c>
      <c r="E40" s="35">
        <v>203249964314</v>
      </c>
      <c r="F40" s="23">
        <f t="shared" si="0"/>
        <v>0.97452711796789537</v>
      </c>
    </row>
    <row r="41" spans="1:6" ht="15.75" x14ac:dyDescent="0.25">
      <c r="A41" s="24" t="s">
        <v>23</v>
      </c>
      <c r="B41" s="24">
        <v>2019</v>
      </c>
      <c r="C41" s="22">
        <v>720000000</v>
      </c>
      <c r="D41" s="27">
        <v>1145</v>
      </c>
      <c r="E41" s="35">
        <v>113971077993</v>
      </c>
      <c r="F41" s="23">
        <f t="shared" si="0"/>
        <v>7.2334140776542792</v>
      </c>
    </row>
    <row r="42" spans="1:6" ht="15.75" x14ac:dyDescent="0.25">
      <c r="A42" s="24" t="s">
        <v>23</v>
      </c>
      <c r="B42" s="24">
        <v>2020</v>
      </c>
      <c r="C42" s="22">
        <v>720000000</v>
      </c>
      <c r="D42" s="19">
        <v>414</v>
      </c>
      <c r="E42" s="35">
        <v>106491113645</v>
      </c>
      <c r="F42" s="23">
        <f t="shared" si="0"/>
        <v>2.7991067967763295</v>
      </c>
    </row>
    <row r="43" spans="1:6" ht="15.75" x14ac:dyDescent="0.25">
      <c r="A43" s="24" t="s">
        <v>23</v>
      </c>
      <c r="B43" s="24">
        <v>2021</v>
      </c>
      <c r="C43" s="22">
        <v>720000000</v>
      </c>
      <c r="D43" s="19">
        <v>885</v>
      </c>
      <c r="E43" s="35">
        <v>130728712124</v>
      </c>
      <c r="F43" s="23">
        <f t="shared" si="0"/>
        <v>4.8742161507381576</v>
      </c>
    </row>
    <row r="44" spans="1:6" ht="15.75" x14ac:dyDescent="0.25">
      <c r="A44" s="24" t="s">
        <v>25</v>
      </c>
      <c r="B44" s="24">
        <v>2019</v>
      </c>
      <c r="C44" s="22">
        <v>886411265</v>
      </c>
      <c r="D44" s="19">
        <v>148</v>
      </c>
      <c r="E44" s="35">
        <v>151686100767</v>
      </c>
      <c r="F44" s="23">
        <f t="shared" si="0"/>
        <v>0.86487072023503908</v>
      </c>
    </row>
    <row r="45" spans="1:6" ht="15.75" x14ac:dyDescent="0.25">
      <c r="A45" s="24" t="s">
        <v>25</v>
      </c>
      <c r="B45" s="24">
        <v>2020</v>
      </c>
      <c r="C45" s="22">
        <v>886411265</v>
      </c>
      <c r="D45" s="19">
        <v>63</v>
      </c>
      <c r="E45" s="35">
        <v>117997020822</v>
      </c>
      <c r="F45" s="23">
        <f t="shared" si="0"/>
        <v>0.47326542065194377</v>
      </c>
    </row>
    <row r="46" spans="1:6" ht="15.75" x14ac:dyDescent="0.25">
      <c r="A46" s="24" t="s">
        <v>25</v>
      </c>
      <c r="B46" s="24">
        <v>2021</v>
      </c>
      <c r="C46" s="22">
        <v>886411265</v>
      </c>
      <c r="D46" s="19">
        <v>212</v>
      </c>
      <c r="E46" s="35">
        <v>108500602451</v>
      </c>
      <c r="F46" s="23">
        <f t="shared" si="0"/>
        <v>1.7319644677997641</v>
      </c>
    </row>
    <row r="47" spans="1:6" ht="15.75" x14ac:dyDescent="0.25">
      <c r="A47" s="24" t="s">
        <v>27</v>
      </c>
      <c r="B47" s="24">
        <v>2019</v>
      </c>
      <c r="C47" s="22">
        <v>615145012</v>
      </c>
      <c r="D47" s="19">
        <v>206</v>
      </c>
      <c r="E47" s="35">
        <v>-51502854672</v>
      </c>
      <c r="F47" s="23">
        <f t="shared" si="0"/>
        <v>-2.4604436643177454</v>
      </c>
    </row>
    <row r="48" spans="1:6" ht="15.75" x14ac:dyDescent="0.25">
      <c r="A48" s="24" t="s">
        <v>27</v>
      </c>
      <c r="B48" s="24">
        <v>2020</v>
      </c>
      <c r="C48" s="22">
        <v>615145012</v>
      </c>
      <c r="D48" s="19">
        <v>188</v>
      </c>
      <c r="E48" s="35">
        <v>-68918020573</v>
      </c>
      <c r="F48" s="23">
        <f t="shared" si="0"/>
        <v>-1.6780409723680763</v>
      </c>
    </row>
    <row r="49" spans="1:6" ht="15.75" x14ac:dyDescent="0.25">
      <c r="A49" s="24" t="s">
        <v>27</v>
      </c>
      <c r="B49" s="24">
        <v>2021</v>
      </c>
      <c r="C49" s="22">
        <v>615145012</v>
      </c>
      <c r="D49" s="19">
        <v>220</v>
      </c>
      <c r="E49" s="35">
        <v>-68235125158</v>
      </c>
      <c r="F49" s="23">
        <f t="shared" si="0"/>
        <v>-1.983317277232743</v>
      </c>
    </row>
    <row r="50" spans="1:6" ht="15.75" x14ac:dyDescent="0.25">
      <c r="A50" s="24" t="s">
        <v>29</v>
      </c>
      <c r="B50" s="24">
        <v>2019</v>
      </c>
      <c r="C50" s="22">
        <v>421640000</v>
      </c>
      <c r="D50" s="19">
        <v>278</v>
      </c>
      <c r="E50" s="35">
        <v>42204813957</v>
      </c>
      <c r="F50" s="23">
        <f t="shared" si="0"/>
        <v>2.7773116147230126</v>
      </c>
    </row>
    <row r="51" spans="1:6" ht="15.75" x14ac:dyDescent="0.25">
      <c r="A51" s="24" t="s">
        <v>29</v>
      </c>
      <c r="B51" s="24">
        <v>2020</v>
      </c>
      <c r="C51" s="22">
        <v>421640000</v>
      </c>
      <c r="D51" s="19">
        <v>424</v>
      </c>
      <c r="E51" s="35">
        <v>39939970025</v>
      </c>
      <c r="F51" s="23">
        <f t="shared" si="0"/>
        <v>4.4761015065383738</v>
      </c>
    </row>
    <row r="52" spans="1:6" ht="15.75" x14ac:dyDescent="0.25">
      <c r="A52" s="24" t="s">
        <v>29</v>
      </c>
      <c r="B52" s="24">
        <v>2021</v>
      </c>
      <c r="C52" s="22">
        <v>421640000</v>
      </c>
      <c r="D52" s="18">
        <v>2550</v>
      </c>
      <c r="E52" s="35">
        <v>41142451771</v>
      </c>
      <c r="F52" s="23">
        <f t="shared" si="0"/>
        <v>26.133153317757827</v>
      </c>
    </row>
    <row r="53" spans="1:6" ht="15.75" x14ac:dyDescent="0.25">
      <c r="A53" s="24" t="s">
        <v>31</v>
      </c>
      <c r="B53" s="24">
        <v>2019</v>
      </c>
      <c r="C53" s="22">
        <v>375000105</v>
      </c>
      <c r="D53" s="19">
        <v>83</v>
      </c>
      <c r="E53" s="35">
        <v>64092672924</v>
      </c>
      <c r="F53" s="23">
        <f t="shared" si="0"/>
        <v>0.48562506906066322</v>
      </c>
    </row>
    <row r="54" spans="1:6" ht="15.75" x14ac:dyDescent="0.25">
      <c r="A54" s="24" t="s">
        <v>31</v>
      </c>
      <c r="B54" s="24">
        <v>2020</v>
      </c>
      <c r="C54" s="22">
        <v>375000105</v>
      </c>
      <c r="D54" s="19">
        <v>128</v>
      </c>
      <c r="E54" s="35">
        <v>66745176250</v>
      </c>
      <c r="F54" s="23">
        <f t="shared" si="0"/>
        <v>0.71915329521659632</v>
      </c>
    </row>
    <row r="55" spans="1:6" ht="15.75" x14ac:dyDescent="0.25">
      <c r="A55" s="24" t="s">
        <v>31</v>
      </c>
      <c r="B55" s="24">
        <v>2021</v>
      </c>
      <c r="C55" s="22">
        <v>750000210</v>
      </c>
      <c r="D55" s="19">
        <v>195</v>
      </c>
      <c r="E55" s="35">
        <v>110212459511</v>
      </c>
      <c r="F55" s="23">
        <f t="shared" si="0"/>
        <v>1.3269828257067722</v>
      </c>
    </row>
    <row r="56" spans="1:6" ht="15.75" x14ac:dyDescent="0.25">
      <c r="A56" s="24" t="s">
        <v>33</v>
      </c>
      <c r="B56" s="24">
        <v>2019</v>
      </c>
      <c r="C56" s="14">
        <v>1135225000</v>
      </c>
      <c r="D56" s="32">
        <v>50</v>
      </c>
      <c r="E56" s="34">
        <v>51205422435</v>
      </c>
      <c r="F56" s="23">
        <f t="shared" si="0"/>
        <v>1.1085007661454711</v>
      </c>
    </row>
    <row r="57" spans="1:6" ht="15.75" x14ac:dyDescent="0.25">
      <c r="A57" s="24" t="s">
        <v>33</v>
      </c>
      <c r="B57" s="24">
        <v>2020</v>
      </c>
      <c r="C57" s="13">
        <v>1135225000</v>
      </c>
      <c r="D57" s="19">
        <v>57</v>
      </c>
      <c r="E57" s="36">
        <v>7736850426</v>
      </c>
      <c r="F57" s="23">
        <f t="shared" si="0"/>
        <v>8.3635874337891725</v>
      </c>
    </row>
    <row r="58" spans="1:6" ht="15.75" x14ac:dyDescent="0.25">
      <c r="A58" s="24" t="s">
        <v>33</v>
      </c>
      <c r="B58" s="24">
        <v>2021</v>
      </c>
      <c r="C58" s="13">
        <v>1135225000</v>
      </c>
      <c r="D58" s="19">
        <v>68</v>
      </c>
      <c r="E58" s="36">
        <v>-1894771610</v>
      </c>
      <c r="F58" s="23">
        <f t="shared" si="0"/>
        <v>-40.741216298886812</v>
      </c>
    </row>
    <row r="59" spans="1:6" ht="15.75" x14ac:dyDescent="0.25">
      <c r="A59" s="24" t="s">
        <v>35</v>
      </c>
      <c r="B59" s="24">
        <v>2019</v>
      </c>
      <c r="C59" s="13">
        <v>350000022</v>
      </c>
      <c r="D59" s="19">
        <v>131</v>
      </c>
      <c r="E59" s="36">
        <v>261174167488</v>
      </c>
      <c r="F59" s="23">
        <f t="shared" si="0"/>
        <v>0.17555336089702148</v>
      </c>
    </row>
    <row r="60" spans="1:6" ht="15.75" x14ac:dyDescent="0.25">
      <c r="A60" s="24" t="s">
        <v>35</v>
      </c>
      <c r="B60" s="24">
        <v>2020</v>
      </c>
      <c r="C60" s="13">
        <v>350000022</v>
      </c>
      <c r="D60" s="19">
        <v>200</v>
      </c>
      <c r="E60" s="36">
        <v>218155849825</v>
      </c>
      <c r="F60" s="23">
        <f t="shared" si="0"/>
        <v>0.3208715441559441</v>
      </c>
    </row>
    <row r="61" spans="1:6" ht="15.75" x14ac:dyDescent="0.25">
      <c r="A61" s="24" t="s">
        <v>35</v>
      </c>
      <c r="B61" s="24">
        <v>2021</v>
      </c>
      <c r="C61" s="13">
        <v>350000022</v>
      </c>
      <c r="D61" s="19">
        <v>202</v>
      </c>
      <c r="E61" s="36">
        <v>192031335104</v>
      </c>
      <c r="F61" s="23">
        <f t="shared" si="0"/>
        <v>0.36816910326489377</v>
      </c>
    </row>
    <row r="62" spans="1:6" ht="15.75" x14ac:dyDescent="0.25">
      <c r="A62" s="24" t="s">
        <v>37</v>
      </c>
      <c r="B62" s="24">
        <v>2019</v>
      </c>
      <c r="C62" s="13">
        <v>435000000</v>
      </c>
      <c r="D62" s="19">
        <v>101</v>
      </c>
      <c r="E62" s="36">
        <v>72974725894</v>
      </c>
      <c r="F62" s="23">
        <f t="shared" si="0"/>
        <v>0.60205775988549959</v>
      </c>
    </row>
    <row r="63" spans="1:6" ht="15.75" x14ac:dyDescent="0.25">
      <c r="A63" s="24" t="s">
        <v>37</v>
      </c>
      <c r="B63" s="24">
        <v>2020</v>
      </c>
      <c r="C63" s="13">
        <v>435000000</v>
      </c>
      <c r="D63" s="19">
        <v>171</v>
      </c>
      <c r="E63" s="36">
        <v>63491255062</v>
      </c>
      <c r="F63" s="23">
        <f t="shared" si="0"/>
        <v>1.17157866744581</v>
      </c>
    </row>
    <row r="64" spans="1:6" ht="15.75" x14ac:dyDescent="0.25">
      <c r="A64" s="24" t="s">
        <v>37</v>
      </c>
      <c r="B64" s="24">
        <v>2021</v>
      </c>
      <c r="C64" s="13">
        <v>435000000</v>
      </c>
      <c r="D64" s="19">
        <v>163</v>
      </c>
      <c r="E64" s="36">
        <v>58677253768</v>
      </c>
      <c r="F64" s="23">
        <f t="shared" si="0"/>
        <v>1.208389886144748</v>
      </c>
    </row>
    <row r="65" spans="1:16" ht="15.75" x14ac:dyDescent="0.25">
      <c r="A65" s="24" t="s">
        <v>39</v>
      </c>
      <c r="B65" s="24">
        <v>2019</v>
      </c>
      <c r="C65" s="13">
        <v>10685124441</v>
      </c>
      <c r="D65" s="19">
        <v>184</v>
      </c>
      <c r="E65" s="36">
        <v>202127259325</v>
      </c>
      <c r="F65" s="23">
        <f t="shared" si="0"/>
        <v>9.726856752076035</v>
      </c>
    </row>
    <row r="66" spans="1:16" ht="15.75" x14ac:dyDescent="0.25">
      <c r="A66" s="24" t="s">
        <v>39</v>
      </c>
      <c r="B66" s="24">
        <v>2020</v>
      </c>
      <c r="C66" s="13">
        <v>10685124441</v>
      </c>
      <c r="D66" s="19">
        <v>184</v>
      </c>
      <c r="E66" s="36">
        <v>-2910411800365</v>
      </c>
      <c r="F66" s="23">
        <f t="shared" si="0"/>
        <v>-0.675527393373485</v>
      </c>
    </row>
    <row r="67" spans="1:16" ht="15.75" x14ac:dyDescent="0.25">
      <c r="A67" s="24" t="s">
        <v>39</v>
      </c>
      <c r="B67" s="24">
        <v>2021</v>
      </c>
      <c r="C67" s="13">
        <v>10685124441</v>
      </c>
      <c r="D67" s="19">
        <v>184</v>
      </c>
      <c r="E67" s="36">
        <v>-5205078080169</v>
      </c>
      <c r="F67" s="23">
        <f t="shared" si="0"/>
        <v>-0.37772015459951858</v>
      </c>
    </row>
    <row r="68" spans="1:16" ht="15.75" x14ac:dyDescent="0.25">
      <c r="A68" s="24" t="s">
        <v>41</v>
      </c>
      <c r="B68" s="24">
        <v>2019</v>
      </c>
      <c r="C68" s="13">
        <v>1124748008</v>
      </c>
      <c r="D68" s="19">
        <v>180</v>
      </c>
      <c r="E68" s="36">
        <v>125676443224</v>
      </c>
      <c r="F68" s="23">
        <f t="shared" si="0"/>
        <v>1.6109195665185561</v>
      </c>
    </row>
    <row r="69" spans="1:16" ht="15.75" x14ac:dyDescent="0.25">
      <c r="A69" s="24" t="s">
        <v>41</v>
      </c>
      <c r="B69" s="24">
        <v>2020</v>
      </c>
      <c r="C69" s="13">
        <v>1132748179</v>
      </c>
      <c r="D69" s="19">
        <v>142</v>
      </c>
      <c r="E69" s="36">
        <v>75488611390</v>
      </c>
      <c r="F69" s="23">
        <f t="shared" si="0"/>
        <v>2.1307881872007504</v>
      </c>
      <c r="H69" s="139" t="s">
        <v>88</v>
      </c>
      <c r="I69" s="139"/>
      <c r="J69" s="139"/>
      <c r="K69" s="139"/>
    </row>
    <row r="70" spans="1:16" ht="15.75" x14ac:dyDescent="0.25">
      <c r="A70" s="24" t="s">
        <v>41</v>
      </c>
      <c r="B70" s="24">
        <v>2021</v>
      </c>
      <c r="C70" s="13">
        <v>1146170959</v>
      </c>
      <c r="D70" s="19">
        <v>50</v>
      </c>
      <c r="E70" s="36">
        <v>-34965856279</v>
      </c>
      <c r="F70" s="23">
        <f t="shared" ref="F70" si="1">SUM(C70*D70)/E70</f>
        <v>-1.6389859722788687</v>
      </c>
      <c r="H70" s="46" t="s">
        <v>89</v>
      </c>
      <c r="I70" s="46" t="s">
        <v>90</v>
      </c>
      <c r="J70" s="46" t="s">
        <v>91</v>
      </c>
      <c r="K70" s="46" t="s">
        <v>92</v>
      </c>
    </row>
    <row r="71" spans="1:16" ht="15.75" x14ac:dyDescent="0.25">
      <c r="A71" s="28" t="s">
        <v>43</v>
      </c>
      <c r="B71" s="24">
        <v>2019</v>
      </c>
      <c r="C71" s="13">
        <v>25886576254</v>
      </c>
      <c r="D71" s="19">
        <v>498</v>
      </c>
      <c r="E71" s="34">
        <v>8102618484005</v>
      </c>
      <c r="F71" s="64">
        <f t="shared" ref="F71:F117" si="2">SUM(C71*D71)/E71</f>
        <v>1.5910307266645389</v>
      </c>
      <c r="H71" s="51">
        <v>582578269</v>
      </c>
      <c r="I71" s="37">
        <v>7.1900000000000006E-2</v>
      </c>
      <c r="J71" s="38">
        <f>1000/I71</f>
        <v>13908.205841446452</v>
      </c>
      <c r="K71" s="36">
        <f>J71*H71</f>
        <v>8102618484005.5625</v>
      </c>
    </row>
    <row r="72" spans="1:16" ht="15.75" x14ac:dyDescent="0.25">
      <c r="A72" s="28" t="s">
        <v>43</v>
      </c>
      <c r="B72" s="24">
        <v>2020</v>
      </c>
      <c r="C72" s="13">
        <v>25886576254</v>
      </c>
      <c r="D72" s="19">
        <v>402</v>
      </c>
      <c r="E72" s="36">
        <v>-27405137475317.301</v>
      </c>
      <c r="F72" s="42">
        <f t="shared" si="2"/>
        <v>-0.37972455578741859</v>
      </c>
      <c r="H72" s="51">
        <v>-1943024247</v>
      </c>
      <c r="I72" s="37">
        <v>7.0900000000000005E-2</v>
      </c>
      <c r="J72" s="38">
        <f t="shared" ref="J72" si="3">1000/I72</f>
        <v>14104.372355430183</v>
      </c>
      <c r="K72" s="36">
        <f t="shared" ref="K72" si="4">J72*H72</f>
        <v>-27405137475317.348</v>
      </c>
    </row>
    <row r="73" spans="1:16" ht="15.75" x14ac:dyDescent="0.25">
      <c r="A73" s="28" t="s">
        <v>43</v>
      </c>
      <c r="B73" s="24">
        <v>2021</v>
      </c>
      <c r="C73" s="13">
        <v>25886576254</v>
      </c>
      <c r="D73" s="19">
        <v>222</v>
      </c>
      <c r="E73" s="36">
        <v>-87162050142653.406</v>
      </c>
      <c r="F73" s="23">
        <f t="shared" si="2"/>
        <v>-6.5932592441119625E-2</v>
      </c>
      <c r="H73" s="51">
        <v>-6110059715</v>
      </c>
      <c r="I73" s="37">
        <v>7.0099999999999996E-2</v>
      </c>
      <c r="J73" s="38">
        <f>1000/I73</f>
        <v>14265.335235378032</v>
      </c>
      <c r="K73" s="36">
        <f>J73*H73</f>
        <v>-87162050142653.359</v>
      </c>
    </row>
    <row r="74" spans="1:16" ht="15.75" x14ac:dyDescent="0.25">
      <c r="A74" s="28" t="s">
        <v>45</v>
      </c>
      <c r="B74" s="24">
        <v>2019</v>
      </c>
      <c r="C74" s="13">
        <v>3275120000</v>
      </c>
      <c r="D74" s="19">
        <v>50.8</v>
      </c>
      <c r="E74" s="36">
        <v>3428081583333.3301</v>
      </c>
      <c r="F74" s="23">
        <f t="shared" si="2"/>
        <v>4.8533295359389467E-2</v>
      </c>
      <c r="H74" s="51">
        <v>246821874</v>
      </c>
      <c r="I74" s="37">
        <v>7.2000000000000002E-5</v>
      </c>
      <c r="J74" s="37">
        <f>1/I74</f>
        <v>13888.888888888889</v>
      </c>
      <c r="K74" s="36">
        <f>J74*H74</f>
        <v>3428081583333.3335</v>
      </c>
    </row>
    <row r="75" spans="1:16" ht="15.75" x14ac:dyDescent="0.25">
      <c r="A75" s="28" t="s">
        <v>45</v>
      </c>
      <c r="B75" s="24">
        <v>2020</v>
      </c>
      <c r="C75" s="13">
        <v>3275120000</v>
      </c>
      <c r="D75" s="19">
        <v>284</v>
      </c>
      <c r="E75" s="36">
        <v>3405217647887.3198</v>
      </c>
      <c r="F75" s="23">
        <f t="shared" si="2"/>
        <v>0.27314967094014619</v>
      </c>
      <c r="H75" s="51">
        <v>241770453</v>
      </c>
      <c r="I75" s="37">
        <v>7.1000000000000005E-5</v>
      </c>
      <c r="J75" s="37">
        <f t="shared" ref="J75:J76" si="5">1/I75</f>
        <v>14084.507042253521</v>
      </c>
      <c r="K75" s="36">
        <f t="shared" ref="K75:K76" si="6">J75*H75</f>
        <v>3405217647887.3237</v>
      </c>
    </row>
    <row r="76" spans="1:16" ht="15.75" x14ac:dyDescent="0.25">
      <c r="A76" s="28" t="s">
        <v>45</v>
      </c>
      <c r="B76" s="24">
        <v>2021</v>
      </c>
      <c r="C76" s="13">
        <v>3275120000</v>
      </c>
      <c r="D76" s="19">
        <v>995</v>
      </c>
      <c r="E76" s="36">
        <v>5454145328571.4297</v>
      </c>
      <c r="F76" s="23">
        <f t="shared" si="2"/>
        <v>0.59748030235445571</v>
      </c>
      <c r="H76" s="51">
        <v>381790173</v>
      </c>
      <c r="I76" s="39">
        <v>6.9999999999999994E-5</v>
      </c>
      <c r="J76" s="37">
        <f t="shared" si="5"/>
        <v>14285.714285714286</v>
      </c>
      <c r="K76" s="36">
        <f t="shared" si="6"/>
        <v>5454145328571.4287</v>
      </c>
      <c r="P76" s="33"/>
    </row>
    <row r="77" spans="1:16" ht="15.75" x14ac:dyDescent="0.25">
      <c r="A77" s="28" t="s">
        <v>47</v>
      </c>
      <c r="B77" s="24">
        <v>2019</v>
      </c>
      <c r="C77" s="13">
        <v>5417063153</v>
      </c>
      <c r="D77" s="19">
        <v>185</v>
      </c>
      <c r="E77" s="36">
        <v>1231120935.48</v>
      </c>
      <c r="F77" s="23">
        <f t="shared" si="2"/>
        <v>814.01969085536712</v>
      </c>
      <c r="H77" s="51">
        <v>88563480</v>
      </c>
      <c r="I77" s="40"/>
      <c r="J77" s="40">
        <v>13.901</v>
      </c>
      <c r="K77" s="36">
        <f>H77*J77</f>
        <v>1231120935.48</v>
      </c>
    </row>
    <row r="78" spans="1:16" ht="15.75" x14ac:dyDescent="0.25">
      <c r="A78" s="28" t="s">
        <v>47</v>
      </c>
      <c r="B78" s="24">
        <v>2020</v>
      </c>
      <c r="C78" s="13">
        <v>5417063153</v>
      </c>
      <c r="D78" s="19">
        <v>174</v>
      </c>
      <c r="E78" s="36">
        <v>1333358288.0799999</v>
      </c>
      <c r="F78" s="23">
        <f t="shared" si="2"/>
        <v>706.91351083081656</v>
      </c>
      <c r="H78" s="51">
        <v>94530896</v>
      </c>
      <c r="I78" s="40"/>
      <c r="J78" s="40">
        <v>14.105</v>
      </c>
      <c r="K78" s="36">
        <f t="shared" ref="K78:K82" si="7">H78*J78</f>
        <v>1333358288.0799999</v>
      </c>
    </row>
    <row r="79" spans="1:16" ht="15.75" x14ac:dyDescent="0.25">
      <c r="A79" s="28" t="s">
        <v>47</v>
      </c>
      <c r="B79" s="24">
        <v>2021</v>
      </c>
      <c r="C79" s="13">
        <v>5417063153</v>
      </c>
      <c r="D79" s="19">
        <v>402</v>
      </c>
      <c r="E79" s="36">
        <v>1636024851.5999999</v>
      </c>
      <c r="F79" s="23">
        <f t="shared" si="2"/>
        <v>1331.0674256422769</v>
      </c>
      <c r="H79" s="51">
        <v>114655887</v>
      </c>
      <c r="I79" s="40"/>
      <c r="J79" s="40">
        <v>14.269</v>
      </c>
      <c r="K79" s="36">
        <f t="shared" si="7"/>
        <v>1636024851.6029999</v>
      </c>
    </row>
    <row r="80" spans="1:16" ht="15.75" x14ac:dyDescent="0.25">
      <c r="A80" s="28" t="s">
        <v>48</v>
      </c>
      <c r="B80" s="24">
        <v>2019</v>
      </c>
      <c r="C80" s="13">
        <v>10697665114</v>
      </c>
      <c r="D80" s="19">
        <v>50</v>
      </c>
      <c r="E80" s="36">
        <v>497677304.85000002</v>
      </c>
      <c r="F80" s="23">
        <f t="shared" si="2"/>
        <v>1074.7591873035358</v>
      </c>
      <c r="H80" s="57">
        <v>35801547</v>
      </c>
      <c r="I80" s="40"/>
      <c r="J80" s="40">
        <v>13.901</v>
      </c>
      <c r="K80" s="36">
        <f t="shared" si="7"/>
        <v>497677304.847</v>
      </c>
    </row>
    <row r="81" spans="1:11" ht="15.75" x14ac:dyDescent="0.25">
      <c r="A81" s="28" t="s">
        <v>48</v>
      </c>
      <c r="B81" s="24">
        <v>2020</v>
      </c>
      <c r="C81" s="13">
        <v>10697665114</v>
      </c>
      <c r="D81" s="19">
        <v>50</v>
      </c>
      <c r="E81" s="35">
        <v>211271065.46000001</v>
      </c>
      <c r="F81" s="23">
        <f t="shared" si="2"/>
        <v>2531.7392825912998</v>
      </c>
      <c r="H81" s="51">
        <v>14978452</v>
      </c>
      <c r="I81" s="40"/>
      <c r="J81" s="40">
        <v>14.105</v>
      </c>
      <c r="K81" s="36">
        <f t="shared" si="7"/>
        <v>211271065.46000001</v>
      </c>
    </row>
    <row r="82" spans="1:11" ht="15.75" x14ac:dyDescent="0.25">
      <c r="A82" s="28" t="s">
        <v>48</v>
      </c>
      <c r="B82" s="24">
        <v>2021</v>
      </c>
      <c r="C82" s="13">
        <v>11415812114</v>
      </c>
      <c r="D82" s="19">
        <v>65</v>
      </c>
      <c r="E82" s="35">
        <v>-1574766022.6700001</v>
      </c>
      <c r="F82" s="23">
        <f t="shared" si="2"/>
        <v>-471.19875380083403</v>
      </c>
      <c r="H82" s="51">
        <v>-110362746</v>
      </c>
      <c r="I82" s="40"/>
      <c r="J82" s="40">
        <v>14.269</v>
      </c>
      <c r="K82" s="36">
        <f t="shared" si="7"/>
        <v>-1574766022.674</v>
      </c>
    </row>
    <row r="83" spans="1:11" ht="15.75" x14ac:dyDescent="0.25">
      <c r="A83" s="28" t="s">
        <v>49</v>
      </c>
      <c r="B83" s="24">
        <v>2019</v>
      </c>
      <c r="C83" s="13">
        <v>2719790000</v>
      </c>
      <c r="D83" s="19">
        <v>765</v>
      </c>
      <c r="E83" s="35">
        <v>1589139477342.23</v>
      </c>
      <c r="F83" s="23">
        <f t="shared" si="2"/>
        <v>1.3092868056363329</v>
      </c>
      <c r="H83" s="51">
        <v>114322694</v>
      </c>
      <c r="I83" s="37">
        <v>0.71940000000000004</v>
      </c>
      <c r="J83" s="37">
        <f>10000/I83</f>
        <v>13900.472616068946</v>
      </c>
      <c r="K83" s="41">
        <f>J83*H83</f>
        <v>1589139477342.2295</v>
      </c>
    </row>
    <row r="84" spans="1:11" ht="15.75" x14ac:dyDescent="0.25">
      <c r="A84" s="28" t="s">
        <v>49</v>
      </c>
      <c r="B84" s="24">
        <v>2020</v>
      </c>
      <c r="C84" s="13">
        <v>2719790000</v>
      </c>
      <c r="D84" s="19">
        <v>600</v>
      </c>
      <c r="E84" s="35">
        <v>1902858970380.8201</v>
      </c>
      <c r="F84" s="23">
        <f t="shared" si="2"/>
        <v>0.85759061780254386</v>
      </c>
      <c r="H84" s="51">
        <v>134912701</v>
      </c>
      <c r="I84" s="37">
        <v>0.70899999999999996</v>
      </c>
      <c r="J84" s="37">
        <f t="shared" ref="J84:J85" si="8">10000/I84</f>
        <v>14104.372355430183</v>
      </c>
      <c r="K84" s="41">
        <f t="shared" ref="K84:K85" si="9">J84*H84</f>
        <v>1902858970380.8181</v>
      </c>
    </row>
    <row r="85" spans="1:11" ht="15.75" x14ac:dyDescent="0.25">
      <c r="A85" s="28" t="s">
        <v>49</v>
      </c>
      <c r="B85" s="24">
        <v>2021</v>
      </c>
      <c r="C85" s="13">
        <v>2719790000</v>
      </c>
      <c r="D85" s="19">
        <v>980</v>
      </c>
      <c r="E85" s="35">
        <v>2152642437214.6101</v>
      </c>
      <c r="F85" s="23">
        <f t="shared" si="2"/>
        <v>1.2381964389073643</v>
      </c>
      <c r="H85" s="51">
        <v>150857182</v>
      </c>
      <c r="I85" s="37">
        <v>0.70079999999999998</v>
      </c>
      <c r="J85" s="37">
        <f t="shared" si="8"/>
        <v>14269.406392694063</v>
      </c>
      <c r="K85" s="41">
        <f t="shared" si="9"/>
        <v>2152642437214.6118</v>
      </c>
    </row>
    <row r="86" spans="1:11" ht="15.75" x14ac:dyDescent="0.25">
      <c r="A86" s="28" t="s">
        <v>51</v>
      </c>
      <c r="B86" s="24">
        <v>2019</v>
      </c>
      <c r="C86" s="13">
        <v>5367076248</v>
      </c>
      <c r="D86" s="19">
        <v>67.77</v>
      </c>
      <c r="E86" s="35">
        <v>253480170148.88</v>
      </c>
      <c r="F86" s="23">
        <f t="shared" si="2"/>
        <v>1.4349318020156263</v>
      </c>
      <c r="H86" s="51">
        <v>18234603</v>
      </c>
      <c r="I86" s="6">
        <v>0.71936999999999995</v>
      </c>
      <c r="J86" s="6">
        <f>10000/I86</f>
        <v>13901.052309659843</v>
      </c>
      <c r="K86" s="41">
        <f>J86*H86</f>
        <v>253480170148.88031</v>
      </c>
    </row>
    <row r="87" spans="1:11" ht="15.75" x14ac:dyDescent="0.25">
      <c r="A87" s="28" t="s">
        <v>51</v>
      </c>
      <c r="B87" s="24">
        <v>2020</v>
      </c>
      <c r="C87" s="13">
        <v>5367076248</v>
      </c>
      <c r="D87" s="19">
        <v>50</v>
      </c>
      <c r="E87" s="35">
        <v>101428692328.31</v>
      </c>
      <c r="F87" s="23">
        <f t="shared" si="2"/>
        <v>2.6457386587552323</v>
      </c>
      <c r="H87" s="51">
        <v>7190990</v>
      </c>
      <c r="I87" s="6">
        <v>0.70896999999999999</v>
      </c>
      <c r="J87" s="6">
        <f t="shared" ref="J87:J88" si="10">10000/I87</f>
        <v>14104.96918064234</v>
      </c>
      <c r="K87" s="41">
        <f>J87*H87</f>
        <v>101428692328.30727</v>
      </c>
    </row>
    <row r="88" spans="1:11" ht="15.75" x14ac:dyDescent="0.25">
      <c r="A88" s="28" t="s">
        <v>51</v>
      </c>
      <c r="B88" s="24">
        <v>2021</v>
      </c>
      <c r="C88" s="13">
        <v>5367076248</v>
      </c>
      <c r="D88" s="19">
        <v>50</v>
      </c>
      <c r="E88" s="35">
        <v>115659398989.75999</v>
      </c>
      <c r="F88" s="23">
        <f t="shared" si="2"/>
        <v>2.3202075641406275</v>
      </c>
      <c r="H88" s="51">
        <v>8105642</v>
      </c>
      <c r="I88" s="6">
        <v>0.70082</v>
      </c>
      <c r="J88" s="6">
        <f t="shared" si="10"/>
        <v>14268.999172398047</v>
      </c>
      <c r="K88" s="41">
        <f>J88*H88</f>
        <v>115659398989.75485</v>
      </c>
    </row>
    <row r="89" spans="1:11" ht="15.75" x14ac:dyDescent="0.25">
      <c r="A89" s="28" t="s">
        <v>53</v>
      </c>
      <c r="B89" s="24">
        <v>2019</v>
      </c>
      <c r="C89" s="13">
        <v>6837590426</v>
      </c>
      <c r="D89" s="19">
        <v>725</v>
      </c>
      <c r="E89" s="35">
        <v>874890142.30999994</v>
      </c>
      <c r="F89" s="23">
        <f t="shared" si="2"/>
        <v>5666.1434608935115</v>
      </c>
      <c r="H89" s="51">
        <v>62937209</v>
      </c>
      <c r="I89" s="6">
        <v>13.901</v>
      </c>
      <c r="J89" s="6">
        <v>13.901</v>
      </c>
      <c r="K89" s="36">
        <f>H89*J89</f>
        <v>874890142.30900002</v>
      </c>
    </row>
    <row r="90" spans="1:11" ht="15.75" x14ac:dyDescent="0.25">
      <c r="A90" s="28" t="s">
        <v>53</v>
      </c>
      <c r="B90" s="24">
        <v>2020</v>
      </c>
      <c r="C90" s="13">
        <v>6837590426</v>
      </c>
      <c r="D90" s="19">
        <v>486</v>
      </c>
      <c r="E90" s="35">
        <v>959282643.87</v>
      </c>
      <c r="F90" s="23">
        <f t="shared" si="2"/>
        <v>3464.1187018977644</v>
      </c>
      <c r="H90" s="51">
        <v>68010113</v>
      </c>
      <c r="I90" s="6">
        <v>14.105</v>
      </c>
      <c r="J90" s="6">
        <v>14.105</v>
      </c>
      <c r="K90" s="36">
        <f>H90*J90</f>
        <v>959282643.86500001</v>
      </c>
    </row>
    <row r="91" spans="1:11" ht="15.75" x14ac:dyDescent="0.25">
      <c r="A91" s="28" t="s">
        <v>53</v>
      </c>
      <c r="B91" s="24">
        <v>2021</v>
      </c>
      <c r="C91" s="13">
        <v>6837590426</v>
      </c>
      <c r="D91" s="19">
        <v>384</v>
      </c>
      <c r="E91" s="35">
        <v>906513337.01999998</v>
      </c>
      <c r="F91" s="23">
        <f t="shared" si="2"/>
        <v>2896.4104733586196</v>
      </c>
      <c r="H91" s="51">
        <v>63530264</v>
      </c>
      <c r="I91" s="6">
        <v>14.269</v>
      </c>
      <c r="J91" s="6">
        <v>14.269</v>
      </c>
      <c r="K91" s="36">
        <f>H91*J91</f>
        <v>906513337.01600003</v>
      </c>
    </row>
    <row r="92" spans="1:11" ht="15.75" x14ac:dyDescent="0.25">
      <c r="A92" s="28" t="s">
        <v>54</v>
      </c>
      <c r="B92" s="24">
        <v>2019</v>
      </c>
      <c r="C92" s="13">
        <v>1750026639</v>
      </c>
      <c r="D92" s="19">
        <v>482</v>
      </c>
      <c r="E92" s="35">
        <v>2390553810848.3999</v>
      </c>
      <c r="F92" s="23">
        <f t="shared" si="2"/>
        <v>0.35285247969324729</v>
      </c>
      <c r="H92" s="51">
        <v>171880819</v>
      </c>
      <c r="I92" s="6">
        <v>7.1900000000000006E-2</v>
      </c>
      <c r="J92" s="6">
        <f>1000/I92</f>
        <v>13908.205841446452</v>
      </c>
      <c r="K92" s="36">
        <f>J92*H92</f>
        <v>2390553810848.4004</v>
      </c>
    </row>
    <row r="93" spans="1:11" ht="15.75" x14ac:dyDescent="0.25">
      <c r="A93" s="28" t="s">
        <v>54</v>
      </c>
      <c r="B93" s="24">
        <v>2020</v>
      </c>
      <c r="C93" s="13">
        <v>1750026639</v>
      </c>
      <c r="D93" s="19">
        <v>472</v>
      </c>
      <c r="E93" s="35">
        <v>2211639844851.8999</v>
      </c>
      <c r="F93" s="23">
        <f t="shared" si="2"/>
        <v>0.37348421603577731</v>
      </c>
      <c r="H93" s="51">
        <v>156805265</v>
      </c>
      <c r="I93" s="6">
        <v>7.0900000000000005E-2</v>
      </c>
      <c r="J93" s="6">
        <f>1000/I93</f>
        <v>14104.372355430183</v>
      </c>
      <c r="K93" s="36">
        <f t="shared" ref="K93:K96" si="11">J93*H93</f>
        <v>2211639844851.9043</v>
      </c>
    </row>
    <row r="94" spans="1:11" ht="15.75" x14ac:dyDescent="0.25">
      <c r="A94" s="28" t="s">
        <v>54</v>
      </c>
      <c r="B94" s="24">
        <v>2021</v>
      </c>
      <c r="C94" s="13">
        <v>1750026639</v>
      </c>
      <c r="D94" s="18">
        <v>1090</v>
      </c>
      <c r="E94" s="35">
        <v>2412367831669.04</v>
      </c>
      <c r="F94" s="23">
        <f t="shared" si="2"/>
        <v>0.79072893091525009</v>
      </c>
      <c r="H94" s="51">
        <v>169106985</v>
      </c>
      <c r="I94" s="6">
        <v>7.0099999999999996E-2</v>
      </c>
      <c r="J94" s="6">
        <f t="shared" ref="J94:J97" si="12">1000/I94</f>
        <v>14265.335235378032</v>
      </c>
      <c r="K94" s="36">
        <f t="shared" si="11"/>
        <v>2412367831669.0444</v>
      </c>
    </row>
    <row r="95" spans="1:11" ht="15.75" x14ac:dyDescent="0.25">
      <c r="A95" s="28" t="s">
        <v>56</v>
      </c>
      <c r="B95" s="24">
        <v>2019</v>
      </c>
      <c r="C95" s="13">
        <v>11365338377</v>
      </c>
      <c r="D95" s="19">
        <v>162</v>
      </c>
      <c r="E95" s="35">
        <v>393609186369904</v>
      </c>
      <c r="F95" s="23">
        <f t="shared" si="2"/>
        <v>4.6776977795017745E-3</v>
      </c>
      <c r="H95" s="51">
        <v>283005005</v>
      </c>
      <c r="I95" s="6">
        <v>7.1900000000000006E-2</v>
      </c>
      <c r="J95" s="6">
        <f t="shared" si="12"/>
        <v>13908.205841446452</v>
      </c>
      <c r="K95" s="36">
        <f t="shared" si="11"/>
        <v>3936091863699.5825</v>
      </c>
    </row>
    <row r="96" spans="1:11" ht="15.75" x14ac:dyDescent="0.25">
      <c r="A96" s="28" t="s">
        <v>56</v>
      </c>
      <c r="B96" s="24">
        <v>2020</v>
      </c>
      <c r="C96" s="13">
        <v>12893768996</v>
      </c>
      <c r="D96" s="19">
        <v>350</v>
      </c>
      <c r="E96" s="35">
        <v>493698562764457</v>
      </c>
      <c r="F96" s="23">
        <f t="shared" si="2"/>
        <v>9.1408391455112675E-3</v>
      </c>
      <c r="H96" s="51">
        <v>350032281</v>
      </c>
      <c r="I96" s="6">
        <v>7.0900000000000005E-2</v>
      </c>
      <c r="J96" s="6">
        <f t="shared" si="12"/>
        <v>14104.372355430183</v>
      </c>
      <c r="K96" s="36">
        <f t="shared" si="11"/>
        <v>4936985627644.5693</v>
      </c>
    </row>
    <row r="97" spans="1:11" ht="15.75" x14ac:dyDescent="0.25">
      <c r="A97" s="28" t="s">
        <v>56</v>
      </c>
      <c r="B97" s="24">
        <v>2021</v>
      </c>
      <c r="C97" s="13">
        <v>13432475196</v>
      </c>
      <c r="D97" s="19">
        <v>238</v>
      </c>
      <c r="E97" s="35">
        <v>158592874465050</v>
      </c>
      <c r="F97" s="23">
        <f t="shared" si="2"/>
        <v>2.0158087855028602E-2</v>
      </c>
      <c r="H97" s="51">
        <v>111173605</v>
      </c>
      <c r="I97" s="6">
        <v>7.0099999999999996E-2</v>
      </c>
      <c r="J97" s="6">
        <f t="shared" si="12"/>
        <v>14265.335235378032</v>
      </c>
      <c r="K97" s="36">
        <f>J97*H97</f>
        <v>1585928744650.4993</v>
      </c>
    </row>
    <row r="98" spans="1:11" ht="15.75" x14ac:dyDescent="0.25">
      <c r="A98" s="28" t="s">
        <v>58</v>
      </c>
      <c r="B98" s="24">
        <v>2019</v>
      </c>
      <c r="C98" s="13">
        <v>37500000000</v>
      </c>
      <c r="D98" s="19">
        <v>390</v>
      </c>
      <c r="E98" s="35">
        <v>58788872857143</v>
      </c>
      <c r="F98" s="23">
        <f t="shared" si="2"/>
        <v>0.24877156661157221</v>
      </c>
      <c r="H98" s="51">
        <v>41152211</v>
      </c>
      <c r="I98" s="6">
        <v>7.0000000000000007E-2</v>
      </c>
      <c r="J98" s="6">
        <f>1000/I98</f>
        <v>14285.714285714284</v>
      </c>
      <c r="K98" s="36">
        <f>J98*H98</f>
        <v>587888728571.42847</v>
      </c>
    </row>
    <row r="99" spans="1:11" ht="15.75" x14ac:dyDescent="0.25">
      <c r="A99" s="28" t="s">
        <v>58</v>
      </c>
      <c r="B99" s="24">
        <v>2020</v>
      </c>
      <c r="C99" s="13">
        <v>37500000000</v>
      </c>
      <c r="D99" s="19">
        <v>50</v>
      </c>
      <c r="E99" s="35">
        <v>57442871428571</v>
      </c>
      <c r="F99" s="23">
        <f t="shared" si="2"/>
        <v>3.2641125928593646E-2</v>
      </c>
      <c r="H99" s="51">
        <v>40210010</v>
      </c>
      <c r="I99" s="6">
        <v>7.0000000000000007E-2</v>
      </c>
      <c r="J99" s="6">
        <f t="shared" ref="J99:J100" si="13">1000/I99</f>
        <v>14285.714285714284</v>
      </c>
      <c r="K99" s="36">
        <f t="shared" ref="K99:K118" si="14">J99*H99</f>
        <v>574428714285.71423</v>
      </c>
    </row>
    <row r="100" spans="1:11" ht="15.75" x14ac:dyDescent="0.25">
      <c r="A100" s="28" t="s">
        <v>58</v>
      </c>
      <c r="B100" s="24">
        <v>2021</v>
      </c>
      <c r="C100" s="13">
        <v>37500000000</v>
      </c>
      <c r="D100" s="19">
        <v>50</v>
      </c>
      <c r="E100" s="35">
        <v>51128097142857</v>
      </c>
      <c r="F100" s="23">
        <f t="shared" si="2"/>
        <v>3.6672595007028387E-2</v>
      </c>
      <c r="H100" s="51">
        <v>35789668</v>
      </c>
      <c r="I100" s="6">
        <v>7.0000000000000007E-2</v>
      </c>
      <c r="J100" s="6">
        <f t="shared" si="13"/>
        <v>14285.714285714284</v>
      </c>
      <c r="K100" s="36">
        <f t="shared" si="14"/>
        <v>511280971428.57141</v>
      </c>
    </row>
    <row r="101" spans="1:11" ht="15.75" x14ac:dyDescent="0.25">
      <c r="A101" s="28" t="s">
        <v>60</v>
      </c>
      <c r="B101" s="24">
        <v>2019</v>
      </c>
      <c r="C101" s="13">
        <v>4243011640</v>
      </c>
      <c r="D101" s="19">
        <v>120</v>
      </c>
      <c r="E101" s="35">
        <v>215798101116255</v>
      </c>
      <c r="F101" s="23">
        <f t="shared" si="2"/>
        <v>2.3594340921735172E-3</v>
      </c>
      <c r="H101" s="51">
        <v>155238680</v>
      </c>
      <c r="I101" s="6">
        <v>0.71936999999999995</v>
      </c>
      <c r="J101" s="6">
        <f>10000/I101</f>
        <v>13901.052309659843</v>
      </c>
      <c r="K101" s="36">
        <f t="shared" si="14"/>
        <v>2157981011162.5452</v>
      </c>
    </row>
    <row r="102" spans="1:11" ht="15.75" x14ac:dyDescent="0.25">
      <c r="A102" s="28" t="s">
        <v>60</v>
      </c>
      <c r="B102" s="24">
        <v>2020</v>
      </c>
      <c r="C102" s="13">
        <v>4243011640</v>
      </c>
      <c r="D102" s="19">
        <v>107</v>
      </c>
      <c r="E102" s="35">
        <v>198054019210968</v>
      </c>
      <c r="F102" s="23">
        <f t="shared" si="2"/>
        <v>2.292315234443159E-3</v>
      </c>
      <c r="H102" s="51">
        <v>140414358</v>
      </c>
      <c r="I102" s="6">
        <v>0.70896999999999999</v>
      </c>
      <c r="J102" s="6">
        <f t="shared" ref="J102:J103" si="15">10000/I102</f>
        <v>14104.96918064234</v>
      </c>
      <c r="K102" s="36">
        <f t="shared" si="14"/>
        <v>1980540192109.6802</v>
      </c>
    </row>
    <row r="103" spans="1:11" ht="15.75" x14ac:dyDescent="0.25">
      <c r="A103" s="28" t="s">
        <v>60</v>
      </c>
      <c r="B103" s="24">
        <v>2021</v>
      </c>
      <c r="C103" s="13">
        <v>4346087057</v>
      </c>
      <c r="D103" s="19">
        <v>192</v>
      </c>
      <c r="E103" s="35">
        <v>219693531862675</v>
      </c>
      <c r="F103" s="23">
        <f t="shared" si="2"/>
        <v>3.7982397928109841E-3</v>
      </c>
      <c r="H103" s="51">
        <v>153965621</v>
      </c>
      <c r="I103" s="6">
        <v>0.70082</v>
      </c>
      <c r="J103" s="6">
        <f t="shared" si="15"/>
        <v>14268.999172398047</v>
      </c>
      <c r="K103" s="36">
        <f t="shared" si="14"/>
        <v>2196935318626.7515</v>
      </c>
    </row>
    <row r="104" spans="1:11" ht="15.75" x14ac:dyDescent="0.25">
      <c r="A104" s="28" t="s">
        <v>62</v>
      </c>
      <c r="B104" s="24">
        <v>2019</v>
      </c>
      <c r="C104" s="13">
        <v>25940187103</v>
      </c>
      <c r="D104" s="19">
        <v>50</v>
      </c>
      <c r="E104" s="35">
        <v>42632047287900</v>
      </c>
      <c r="F104" s="23">
        <f t="shared" si="2"/>
        <v>3.0423342008210862E-2</v>
      </c>
      <c r="H104" s="51">
        <v>30652442</v>
      </c>
      <c r="I104" s="6">
        <v>7.1900000000000006E-2</v>
      </c>
      <c r="J104" s="6">
        <f>1000/I104</f>
        <v>13908.205841446452</v>
      </c>
      <c r="K104" s="36">
        <f t="shared" si="14"/>
        <v>426320472878.99854</v>
      </c>
    </row>
    <row r="105" spans="1:11" ht="15.75" x14ac:dyDescent="0.25">
      <c r="A105" s="28" t="s">
        <v>62</v>
      </c>
      <c r="B105" s="24">
        <v>2020</v>
      </c>
      <c r="C105" s="13">
        <v>25940187103</v>
      </c>
      <c r="D105" s="19">
        <v>50</v>
      </c>
      <c r="E105" s="35">
        <v>39372287729196</v>
      </c>
      <c r="F105" s="23">
        <f t="shared" si="2"/>
        <v>3.2942189289859827E-2</v>
      </c>
      <c r="H105" s="51">
        <v>27914952</v>
      </c>
      <c r="I105" s="6">
        <v>7.0900000000000005E-2</v>
      </c>
      <c r="J105" s="6">
        <f t="shared" ref="J105" si="16">1000/I105</f>
        <v>14104.372355430183</v>
      </c>
      <c r="K105" s="36">
        <f t="shared" si="14"/>
        <v>393722877291.96051</v>
      </c>
    </row>
    <row r="106" spans="1:11" ht="15.75" x14ac:dyDescent="0.25">
      <c r="A106" s="28" t="s">
        <v>62</v>
      </c>
      <c r="B106" s="24">
        <v>2021</v>
      </c>
      <c r="C106" s="13">
        <v>25940187103</v>
      </c>
      <c r="D106" s="19">
        <v>50</v>
      </c>
      <c r="E106" s="35">
        <v>45750426533524</v>
      </c>
      <c r="F106" s="23">
        <f t="shared" si="2"/>
        <v>2.8349666952276517E-2</v>
      </c>
      <c r="H106" s="58">
        <v>32071049</v>
      </c>
      <c r="I106" s="6">
        <v>7.0099999999999996E-2</v>
      </c>
      <c r="J106" s="6">
        <f>1000/I106</f>
        <v>14265.335235378032</v>
      </c>
      <c r="K106" s="36">
        <f t="shared" si="14"/>
        <v>457504265335.23541</v>
      </c>
    </row>
    <row r="107" spans="1:11" ht="15.75" x14ac:dyDescent="0.25">
      <c r="A107" s="28" t="s">
        <v>64</v>
      </c>
      <c r="B107" s="24">
        <v>2019</v>
      </c>
      <c r="C107" s="13">
        <v>7059000000</v>
      </c>
      <c r="D107" s="19">
        <v>172</v>
      </c>
      <c r="E107" s="35">
        <v>466368648874062</v>
      </c>
      <c r="F107" s="23">
        <f t="shared" si="2"/>
        <v>2.6034082756876483E-3</v>
      </c>
      <c r="H107" s="51">
        <v>335505606</v>
      </c>
      <c r="I107" s="6">
        <v>7.1940000000000006E-5</v>
      </c>
      <c r="J107" s="6">
        <f>1/I107</f>
        <v>13900.472616068946</v>
      </c>
      <c r="K107" s="36">
        <f>J107*H107</f>
        <v>4663686488740.6172</v>
      </c>
    </row>
    <row r="108" spans="1:11" ht="15.75" x14ac:dyDescent="0.25">
      <c r="A108" s="28" t="s">
        <v>64</v>
      </c>
      <c r="B108" s="24">
        <v>2020</v>
      </c>
      <c r="C108" s="13">
        <v>7059000000</v>
      </c>
      <c r="D108" s="19">
        <v>264</v>
      </c>
      <c r="E108" s="35">
        <v>509059081805360</v>
      </c>
      <c r="F108" s="23">
        <f t="shared" si="2"/>
        <v>3.6608245812861126E-3</v>
      </c>
      <c r="H108" s="51">
        <v>360922889</v>
      </c>
      <c r="I108" s="6">
        <v>7.0900000000000002E-5</v>
      </c>
      <c r="J108" s="6">
        <f t="shared" ref="J108:J109" si="17">1/I108</f>
        <v>14104.372355430183</v>
      </c>
      <c r="K108" s="36">
        <f>J108*H108</f>
        <v>5090590818053.5967</v>
      </c>
    </row>
    <row r="109" spans="1:11" ht="15.75" x14ac:dyDescent="0.25">
      <c r="A109" s="28" t="s">
        <v>64</v>
      </c>
      <c r="B109" s="24">
        <v>2021</v>
      </c>
      <c r="C109" s="13">
        <v>7059000000</v>
      </c>
      <c r="D109" s="19">
        <v>196</v>
      </c>
      <c r="E109" s="35">
        <v>524325860445205</v>
      </c>
      <c r="F109" s="23">
        <f t="shared" si="2"/>
        <v>2.6387483516933838E-3</v>
      </c>
      <c r="H109" s="51">
        <v>367447563</v>
      </c>
      <c r="I109" s="6">
        <v>7.0080000000000007E-5</v>
      </c>
      <c r="J109" s="6">
        <f t="shared" si="17"/>
        <v>14269.406392694063</v>
      </c>
      <c r="K109" s="36">
        <f t="shared" si="14"/>
        <v>5243258604452.0547</v>
      </c>
    </row>
    <row r="110" spans="1:11" ht="15.75" x14ac:dyDescent="0.25">
      <c r="A110" s="28" t="s">
        <v>66</v>
      </c>
      <c r="B110" s="24">
        <v>2019</v>
      </c>
      <c r="C110" s="14">
        <v>2633300000</v>
      </c>
      <c r="D110" s="19">
        <v>254</v>
      </c>
      <c r="E110" s="35">
        <v>109899683753300</v>
      </c>
      <c r="F110" s="23">
        <f t="shared" si="2"/>
        <v>6.0860793876480641E-3</v>
      </c>
      <c r="H110" s="51">
        <v>79058833</v>
      </c>
      <c r="I110" s="6"/>
      <c r="J110" s="13">
        <v>13901</v>
      </c>
      <c r="K110" s="36">
        <f t="shared" si="14"/>
        <v>1098996837533</v>
      </c>
    </row>
    <row r="111" spans="1:11" ht="15.75" x14ac:dyDescent="0.25">
      <c r="A111" s="28" t="s">
        <v>66</v>
      </c>
      <c r="B111" s="24">
        <v>2020</v>
      </c>
      <c r="C111" s="14">
        <v>2633300000</v>
      </c>
      <c r="D111" s="19">
        <v>350</v>
      </c>
      <c r="E111" s="35">
        <v>108613790785500</v>
      </c>
      <c r="F111" s="23">
        <f t="shared" si="2"/>
        <v>8.4856167281755664E-3</v>
      </c>
      <c r="H111" s="51">
        <v>77003751</v>
      </c>
      <c r="I111" s="6"/>
      <c r="J111" s="13">
        <v>14105</v>
      </c>
      <c r="K111" s="36">
        <f t="shared" si="14"/>
        <v>1086137907855</v>
      </c>
    </row>
    <row r="112" spans="1:11" ht="15.75" x14ac:dyDescent="0.25">
      <c r="A112" s="28" t="s">
        <v>66</v>
      </c>
      <c r="B112" s="24">
        <v>2021</v>
      </c>
      <c r="C112" s="14">
        <v>2633300000</v>
      </c>
      <c r="D112" s="19">
        <v>388</v>
      </c>
      <c r="E112" s="35">
        <v>109964789061100</v>
      </c>
      <c r="F112" s="23">
        <f t="shared" si="2"/>
        <v>9.2913414259568044E-3</v>
      </c>
      <c r="H112" s="51">
        <v>77065519</v>
      </c>
      <c r="I112" s="6"/>
      <c r="J112" s="13">
        <v>14269</v>
      </c>
      <c r="K112" s="36">
        <f t="shared" si="14"/>
        <v>1099647890611</v>
      </c>
    </row>
    <row r="113" spans="1:11" ht="15.75" x14ac:dyDescent="0.25">
      <c r="A113" s="28" t="s">
        <v>68</v>
      </c>
      <c r="B113" s="24">
        <v>2019</v>
      </c>
      <c r="C113" s="22">
        <v>4033750428</v>
      </c>
      <c r="D113" s="19">
        <v>50</v>
      </c>
      <c r="E113" s="35">
        <v>56330328640</v>
      </c>
      <c r="F113" s="23">
        <f t="shared" si="2"/>
        <v>3.5804428319415535</v>
      </c>
      <c r="H113" s="51">
        <v>40522501</v>
      </c>
      <c r="I113" s="6">
        <v>13.901</v>
      </c>
      <c r="J113" s="6">
        <v>13.901</v>
      </c>
      <c r="K113" s="36">
        <f>J113*H113</f>
        <v>563303286.40100002</v>
      </c>
    </row>
    <row r="114" spans="1:11" ht="15.75" x14ac:dyDescent="0.25">
      <c r="A114" s="28" t="s">
        <v>68</v>
      </c>
      <c r="B114" s="24">
        <v>2020</v>
      </c>
      <c r="C114" s="22">
        <v>4033750428</v>
      </c>
      <c r="D114" s="19">
        <v>50</v>
      </c>
      <c r="E114" s="35">
        <v>53294471640</v>
      </c>
      <c r="F114" s="23">
        <f t="shared" si="2"/>
        <v>3.7843985538009175</v>
      </c>
      <c r="H114" s="51">
        <v>37784099</v>
      </c>
      <c r="I114" s="6">
        <v>14.105</v>
      </c>
      <c r="J114" s="6">
        <v>14.105</v>
      </c>
      <c r="K114" s="36">
        <f t="shared" si="14"/>
        <v>532944716.39500004</v>
      </c>
    </row>
    <row r="115" spans="1:11" ht="15.75" x14ac:dyDescent="0.25">
      <c r="A115" s="28" t="s">
        <v>68</v>
      </c>
      <c r="B115" s="24">
        <v>2021</v>
      </c>
      <c r="C115" s="22">
        <v>4033750428</v>
      </c>
      <c r="D115" s="19">
        <v>56</v>
      </c>
      <c r="E115" s="35">
        <v>50219746927</v>
      </c>
      <c r="F115" s="23">
        <f t="shared" si="2"/>
        <v>4.498031905583999</v>
      </c>
      <c r="H115" s="51">
        <v>35195001</v>
      </c>
      <c r="I115" s="6">
        <v>14.269</v>
      </c>
      <c r="J115" s="6">
        <v>14.269</v>
      </c>
      <c r="K115" s="36">
        <f t="shared" si="14"/>
        <v>502197469.26899999</v>
      </c>
    </row>
    <row r="116" spans="1:11" ht="15.75" x14ac:dyDescent="0.25">
      <c r="A116" s="28" t="s">
        <v>70</v>
      </c>
      <c r="B116" s="24">
        <v>2019</v>
      </c>
      <c r="C116" s="13">
        <v>550165300</v>
      </c>
      <c r="D116" s="19">
        <v>194</v>
      </c>
      <c r="E116" s="35">
        <v>118695671738</v>
      </c>
      <c r="F116" s="23">
        <f t="shared" si="2"/>
        <v>0.89920775237358641</v>
      </c>
      <c r="H116" s="51">
        <v>16618581</v>
      </c>
      <c r="I116" s="6">
        <v>14.000999999999999</v>
      </c>
      <c r="J116" s="6">
        <f>1000/I116</f>
        <v>71.423469752160557</v>
      </c>
      <c r="K116" s="36">
        <f>J116*H116</f>
        <v>1186956717.3773301</v>
      </c>
    </row>
    <row r="117" spans="1:11" ht="15.75" x14ac:dyDescent="0.25">
      <c r="A117" s="28" t="s">
        <v>70</v>
      </c>
      <c r="B117" s="24">
        <v>2020</v>
      </c>
      <c r="C117" s="13">
        <v>550165300</v>
      </c>
      <c r="D117" s="19">
        <v>160</v>
      </c>
      <c r="E117" s="35">
        <v>116944932527</v>
      </c>
      <c r="F117" s="23">
        <f t="shared" si="2"/>
        <v>0.75271707886681316</v>
      </c>
      <c r="H117" s="51">
        <v>16638925</v>
      </c>
      <c r="I117" s="6">
        <v>14.228</v>
      </c>
      <c r="J117" s="6">
        <f t="shared" ref="J117:J118" si="18">1000/I117</f>
        <v>70.283947146471746</v>
      </c>
      <c r="K117" s="36">
        <f t="shared" si="14"/>
        <v>1169449325.2741075</v>
      </c>
    </row>
    <row r="118" spans="1:11" ht="15.75" x14ac:dyDescent="0.25">
      <c r="A118" s="28" t="s">
        <v>70</v>
      </c>
      <c r="B118" s="24">
        <v>2021</v>
      </c>
      <c r="C118" s="13">
        <v>550165300</v>
      </c>
      <c r="D118" s="19">
        <v>376</v>
      </c>
      <c r="E118" s="35">
        <v>117677871834</v>
      </c>
      <c r="F118" s="42">
        <f t="shared" ref="F118" ca="1" si="19">SUM(C118*D118)/E118</f>
        <v>1.7578678945843451</v>
      </c>
      <c r="H118" s="51">
        <v>16820875</v>
      </c>
      <c r="I118" s="6">
        <v>14.294</v>
      </c>
      <c r="J118" s="6">
        <f t="shared" si="18"/>
        <v>69.95942353435008</v>
      </c>
      <c r="K118" s="36">
        <f t="shared" si="14"/>
        <v>1176778718.3433609</v>
      </c>
    </row>
  </sheetData>
  <mergeCells count="2">
    <mergeCell ref="H69:K69"/>
    <mergeCell ref="A2:F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8"/>
  <sheetViews>
    <sheetView zoomScale="68" zoomScaleNormal="68" workbookViewId="0">
      <selection activeCell="D45" sqref="D45"/>
    </sheetView>
  </sheetViews>
  <sheetFormatPr defaultRowHeight="15" x14ac:dyDescent="0.25"/>
  <cols>
    <col min="1" max="1" width="16.42578125" bestFit="1" customWidth="1"/>
    <col min="2" max="2" width="10.140625" customWidth="1"/>
    <col min="3" max="3" width="22.5703125" customWidth="1"/>
    <col min="4" max="4" width="23.85546875" customWidth="1"/>
    <col min="5" max="5" width="19" customWidth="1"/>
    <col min="6" max="6" width="3.28515625" customWidth="1"/>
    <col min="7" max="7" width="21.28515625" bestFit="1" customWidth="1"/>
    <col min="8" max="8" width="12.85546875" customWidth="1"/>
    <col min="9" max="9" width="12.7109375" bestFit="1" customWidth="1"/>
    <col min="10" max="10" width="25" bestFit="1" customWidth="1"/>
    <col min="11" max="11" width="2.85546875" customWidth="1"/>
    <col min="12" max="12" width="22.85546875" bestFit="1" customWidth="1"/>
    <col min="13" max="13" width="12.140625" bestFit="1" customWidth="1"/>
    <col min="14" max="14" width="12.7109375" bestFit="1" customWidth="1"/>
    <col min="15" max="15" width="23.7109375" bestFit="1" customWidth="1"/>
  </cols>
  <sheetData>
    <row r="1" spans="1:7" s="50" customFormat="1" ht="19.5" x14ac:dyDescent="0.3">
      <c r="A1" s="49" t="s">
        <v>93</v>
      </c>
    </row>
    <row r="2" spans="1:7" ht="27.75" customHeight="1" x14ac:dyDescent="0.25">
      <c r="A2" s="140" t="s">
        <v>94</v>
      </c>
      <c r="B2" s="140"/>
      <c r="C2" s="140"/>
      <c r="D2" s="140"/>
      <c r="E2" s="140"/>
      <c r="F2" s="12"/>
      <c r="G2" s="12"/>
    </row>
    <row r="3" spans="1:7" ht="8.25" customHeight="1" x14ac:dyDescent="0.25"/>
    <row r="4" spans="1:7" ht="31.5" x14ac:dyDescent="0.25">
      <c r="A4" s="43" t="s">
        <v>79</v>
      </c>
      <c r="B4" s="44" t="s">
        <v>80</v>
      </c>
      <c r="C4" s="45" t="s">
        <v>95</v>
      </c>
      <c r="D4" s="45" t="s">
        <v>96</v>
      </c>
      <c r="E4" s="45" t="s">
        <v>97</v>
      </c>
    </row>
    <row r="5" spans="1:7" ht="15.75" x14ac:dyDescent="0.25">
      <c r="A5" s="24" t="s">
        <v>0</v>
      </c>
      <c r="B5" s="24">
        <v>2019</v>
      </c>
      <c r="C5" s="53">
        <v>1638619000000</v>
      </c>
      <c r="D5" s="53">
        <v>3077535000000</v>
      </c>
      <c r="E5" s="6">
        <f>C5/D5</f>
        <v>0.53244528494395682</v>
      </c>
    </row>
    <row r="6" spans="1:7" ht="15.75" x14ac:dyDescent="0.25">
      <c r="A6" s="24" t="s">
        <v>0</v>
      </c>
      <c r="B6" s="24">
        <v>2020</v>
      </c>
      <c r="C6" s="53">
        <v>1320653000000</v>
      </c>
      <c r="D6" s="53">
        <v>2752211000000</v>
      </c>
      <c r="E6" s="6">
        <f t="shared" ref="E6:E69" si="0">C6/D6</f>
        <v>0.47985165381578665</v>
      </c>
    </row>
    <row r="7" spans="1:7" ht="15.75" x14ac:dyDescent="0.25">
      <c r="A7" s="24" t="s">
        <v>0</v>
      </c>
      <c r="B7" s="24">
        <v>2021</v>
      </c>
      <c r="C7" s="52">
        <v>1307023000000</v>
      </c>
      <c r="D7" s="55">
        <v>2847296000000</v>
      </c>
      <c r="E7" s="6">
        <f t="shared" si="0"/>
        <v>0.4590400857515341</v>
      </c>
    </row>
    <row r="8" spans="1:7" ht="15.75" x14ac:dyDescent="0.25">
      <c r="A8" s="24" t="s">
        <v>2</v>
      </c>
      <c r="B8" s="24">
        <v>2019</v>
      </c>
      <c r="C8" s="53">
        <v>2082994000000</v>
      </c>
      <c r="D8" s="53">
        <v>3266151000000</v>
      </c>
      <c r="E8" s="6">
        <f t="shared" si="0"/>
        <v>0.63775189818229472</v>
      </c>
    </row>
    <row r="9" spans="1:7" ht="15.75" x14ac:dyDescent="0.25">
      <c r="A9" s="24" t="s">
        <v>2</v>
      </c>
      <c r="B9" s="24">
        <v>2020</v>
      </c>
      <c r="C9" s="53">
        <v>2626095000000</v>
      </c>
      <c r="D9" s="53">
        <v>3837040000000</v>
      </c>
      <c r="E9" s="6">
        <f t="shared" si="0"/>
        <v>0.68440646957029372</v>
      </c>
    </row>
    <row r="10" spans="1:7" ht="15.75" x14ac:dyDescent="0.25">
      <c r="A10" s="24" t="s">
        <v>2</v>
      </c>
      <c r="B10" s="24">
        <v>2021</v>
      </c>
      <c r="C10" s="53">
        <v>2509761000000</v>
      </c>
      <c r="D10" s="53">
        <v>4051811000000</v>
      </c>
      <c r="E10" s="6">
        <f t="shared" si="0"/>
        <v>0.61941709521989052</v>
      </c>
    </row>
    <row r="11" spans="1:7" ht="15.75" x14ac:dyDescent="0.25">
      <c r="A11" s="24" t="s">
        <v>4</v>
      </c>
      <c r="B11" s="24">
        <v>2019</v>
      </c>
      <c r="C11" s="52">
        <v>2016202000000</v>
      </c>
      <c r="D11" s="53">
        <v>7424304000000</v>
      </c>
      <c r="E11" s="6">
        <f t="shared" si="0"/>
        <v>0.27156781295593502</v>
      </c>
    </row>
    <row r="12" spans="1:7" ht="15.75" x14ac:dyDescent="0.25">
      <c r="A12" s="24" t="s">
        <v>4</v>
      </c>
      <c r="B12" s="24">
        <v>2020</v>
      </c>
      <c r="C12" s="53">
        <v>2017591000000</v>
      </c>
      <c r="D12" s="53">
        <v>7253114000000</v>
      </c>
      <c r="E12" s="6">
        <f t="shared" si="0"/>
        <v>0.27816893543931615</v>
      </c>
    </row>
    <row r="13" spans="1:7" ht="15.75" x14ac:dyDescent="0.25">
      <c r="A13" s="24" t="s">
        <v>4</v>
      </c>
      <c r="B13" s="24">
        <v>2021</v>
      </c>
      <c r="C13" s="53">
        <v>1450558000000</v>
      </c>
      <c r="D13" s="53">
        <v>6598137000000</v>
      </c>
      <c r="E13" s="6">
        <f t="shared" si="0"/>
        <v>0.21984357099587354</v>
      </c>
    </row>
    <row r="14" spans="1:7" ht="15.75" x14ac:dyDescent="0.25">
      <c r="A14" s="24" t="s">
        <v>6</v>
      </c>
      <c r="B14" s="24">
        <v>2019</v>
      </c>
      <c r="C14" s="53">
        <v>3511071376393</v>
      </c>
      <c r="D14" s="53">
        <v>4849223630042</v>
      </c>
      <c r="E14" s="6">
        <f t="shared" si="0"/>
        <v>0.72404814548892849</v>
      </c>
    </row>
    <row r="15" spans="1:7" ht="15.75" x14ac:dyDescent="0.25">
      <c r="A15" s="24" t="s">
        <v>6</v>
      </c>
      <c r="B15" s="24">
        <v>2020</v>
      </c>
      <c r="C15" s="53">
        <v>3731575182568</v>
      </c>
      <c r="D15" s="53">
        <v>5170895098267</v>
      </c>
      <c r="E15" s="6">
        <f t="shared" si="0"/>
        <v>0.72164975534286491</v>
      </c>
    </row>
    <row r="16" spans="1:7" ht="15.75" x14ac:dyDescent="0.25">
      <c r="A16" s="24" t="s">
        <v>6</v>
      </c>
      <c r="B16" s="24">
        <v>2021</v>
      </c>
      <c r="C16" s="53">
        <v>4266438743626</v>
      </c>
      <c r="D16" s="53">
        <v>6031946733670</v>
      </c>
      <c r="E16" s="6">
        <f t="shared" si="0"/>
        <v>0.70730709868689157</v>
      </c>
    </row>
    <row r="17" spans="1:5" ht="15.75" x14ac:dyDescent="0.25">
      <c r="A17" s="24" t="s">
        <v>8</v>
      </c>
      <c r="B17" s="24">
        <v>2019</v>
      </c>
      <c r="C17" s="53">
        <v>1200411435000</v>
      </c>
      <c r="D17" s="53">
        <v>2223672560000</v>
      </c>
      <c r="E17" s="6">
        <f t="shared" si="0"/>
        <v>0.53983282277854794</v>
      </c>
    </row>
    <row r="18" spans="1:5" ht="15.75" x14ac:dyDescent="0.25">
      <c r="A18" s="24" t="s">
        <v>8</v>
      </c>
      <c r="B18" s="24">
        <v>2020</v>
      </c>
      <c r="C18" s="53">
        <v>1342013690000</v>
      </c>
      <c r="D18" s="53">
        <v>2235024702000</v>
      </c>
      <c r="E18" s="6">
        <f t="shared" si="0"/>
        <v>0.60044691622383684</v>
      </c>
    </row>
    <row r="19" spans="1:5" ht="15.75" x14ac:dyDescent="0.25">
      <c r="A19" s="24" t="s">
        <v>8</v>
      </c>
      <c r="B19" s="24">
        <v>2021</v>
      </c>
      <c r="C19" s="53">
        <v>1024438867000</v>
      </c>
      <c r="D19" s="53">
        <v>1859801146000</v>
      </c>
      <c r="E19" s="6">
        <f t="shared" si="0"/>
        <v>0.55083247432303717</v>
      </c>
    </row>
    <row r="20" spans="1:5" ht="15.75" x14ac:dyDescent="0.25">
      <c r="A20" s="24" t="s">
        <v>10</v>
      </c>
      <c r="B20" s="24">
        <v>2019</v>
      </c>
      <c r="C20" s="53">
        <v>199892353000</v>
      </c>
      <c r="D20" s="53">
        <v>1279304590000</v>
      </c>
      <c r="E20" s="6">
        <f t="shared" si="0"/>
        <v>0.15625079012653273</v>
      </c>
    </row>
    <row r="21" spans="1:5" ht="15.75" x14ac:dyDescent="0.25">
      <c r="A21" s="24" t="s">
        <v>10</v>
      </c>
      <c r="B21" s="24">
        <v>2020</v>
      </c>
      <c r="C21" s="53">
        <v>316642933000</v>
      </c>
      <c r="D21" s="53">
        <v>1408289984000</v>
      </c>
      <c r="E21" s="6">
        <f t="shared" si="0"/>
        <v>0.22484213947232048</v>
      </c>
    </row>
    <row r="22" spans="1:5" ht="15.75" x14ac:dyDescent="0.25">
      <c r="A22" s="24" t="s">
        <v>10</v>
      </c>
      <c r="B22" s="24">
        <v>2021</v>
      </c>
      <c r="C22" s="53">
        <v>271462090000</v>
      </c>
      <c r="D22" s="53">
        <v>1427875007000</v>
      </c>
      <c r="E22" s="6">
        <f t="shared" si="0"/>
        <v>0.19011614368847904</v>
      </c>
    </row>
    <row r="23" spans="1:5" ht="15.75" x14ac:dyDescent="0.25">
      <c r="A23" s="24" t="s">
        <v>12</v>
      </c>
      <c r="B23" s="24">
        <v>2019</v>
      </c>
      <c r="C23" s="53">
        <v>65436471797</v>
      </c>
      <c r="D23" s="53">
        <v>527467886738</v>
      </c>
      <c r="E23" s="6">
        <f t="shared" si="0"/>
        <v>0.12405773591578501</v>
      </c>
    </row>
    <row r="24" spans="1:5" ht="15.75" x14ac:dyDescent="0.25">
      <c r="A24" s="24" t="s">
        <v>12</v>
      </c>
      <c r="B24" s="24">
        <v>2020</v>
      </c>
      <c r="C24" s="53">
        <v>69298714658</v>
      </c>
      <c r="D24" s="53">
        <v>568048326214</v>
      </c>
      <c r="E24" s="6">
        <f t="shared" si="0"/>
        <v>0.12199439987768435</v>
      </c>
    </row>
    <row r="25" spans="1:5" ht="15.75" x14ac:dyDescent="0.25">
      <c r="A25" s="24" t="s">
        <v>12</v>
      </c>
      <c r="B25" s="24">
        <v>2021</v>
      </c>
      <c r="C25" s="53">
        <v>60858708144</v>
      </c>
      <c r="D25" s="53">
        <v>552781459611</v>
      </c>
      <c r="E25" s="6">
        <f t="shared" si="0"/>
        <v>0.11009542213450342</v>
      </c>
    </row>
    <row r="26" spans="1:5" ht="15.75" x14ac:dyDescent="0.25">
      <c r="A26" s="24" t="s">
        <v>14</v>
      </c>
      <c r="B26" s="26">
        <v>2019</v>
      </c>
      <c r="C26" s="52">
        <v>317641249208</v>
      </c>
      <c r="D26" s="53">
        <v>536133980207</v>
      </c>
      <c r="E26" s="6">
        <f t="shared" si="0"/>
        <v>0.59246617624452658</v>
      </c>
    </row>
    <row r="27" spans="1:5" ht="15.75" x14ac:dyDescent="0.25">
      <c r="A27" s="24" t="s">
        <v>14</v>
      </c>
      <c r="B27" s="24">
        <v>2020</v>
      </c>
      <c r="C27" s="53">
        <v>311837466207</v>
      </c>
      <c r="D27" s="53">
        <v>536303219831</v>
      </c>
      <c r="E27" s="6">
        <f t="shared" si="0"/>
        <v>0.58145738208557896</v>
      </c>
    </row>
    <row r="28" spans="1:5" ht="15.75" x14ac:dyDescent="0.25">
      <c r="A28" s="24" t="s">
        <v>14</v>
      </c>
      <c r="B28" s="24">
        <v>2021</v>
      </c>
      <c r="C28" s="53">
        <v>572021955910</v>
      </c>
      <c r="D28" s="53">
        <v>816739145113</v>
      </c>
      <c r="E28" s="6">
        <f t="shared" si="0"/>
        <v>0.70037289057677998</v>
      </c>
    </row>
    <row r="29" spans="1:5" ht="15.75" x14ac:dyDescent="0.25">
      <c r="A29" s="24" t="s">
        <v>16</v>
      </c>
      <c r="B29" s="24">
        <v>2019</v>
      </c>
      <c r="C29" s="53">
        <v>50346447863</v>
      </c>
      <c r="D29" s="53">
        <v>157166234017</v>
      </c>
      <c r="E29" s="6">
        <f t="shared" si="0"/>
        <v>0.32033883217914505</v>
      </c>
    </row>
    <row r="30" spans="1:5" ht="15.75" x14ac:dyDescent="0.25">
      <c r="A30" s="24" t="s">
        <v>16</v>
      </c>
      <c r="B30" s="24">
        <v>2020</v>
      </c>
      <c r="C30" s="52">
        <v>72437684992</v>
      </c>
      <c r="D30" s="53">
        <v>210419761255</v>
      </c>
      <c r="E30" s="6">
        <f t="shared" si="0"/>
        <v>0.3442532419957241</v>
      </c>
    </row>
    <row r="31" spans="1:5" ht="15.75" x14ac:dyDescent="0.25">
      <c r="A31" s="24" t="s">
        <v>16</v>
      </c>
      <c r="B31" s="24">
        <v>2021</v>
      </c>
      <c r="C31" s="52">
        <v>82857759922</v>
      </c>
      <c r="D31" s="52">
        <v>250767550139</v>
      </c>
      <c r="E31" s="6">
        <f t="shared" si="0"/>
        <v>0.33041659447592836</v>
      </c>
    </row>
    <row r="32" spans="1:5" ht="15.75" x14ac:dyDescent="0.25">
      <c r="A32" s="24" t="s">
        <v>18</v>
      </c>
      <c r="B32" s="24">
        <v>2019</v>
      </c>
      <c r="C32" s="53">
        <v>933327880000</v>
      </c>
      <c r="D32" s="53">
        <v>479265331000</v>
      </c>
      <c r="E32" s="6">
        <f t="shared" si="0"/>
        <v>1.947413717684495</v>
      </c>
    </row>
    <row r="33" spans="1:5" ht="15.75" x14ac:dyDescent="0.25">
      <c r="A33" s="24" t="s">
        <v>18</v>
      </c>
      <c r="B33" s="24">
        <v>2020</v>
      </c>
      <c r="C33" s="53">
        <v>763628958000</v>
      </c>
      <c r="D33" s="53">
        <v>243302339000</v>
      </c>
      <c r="E33" s="6">
        <f t="shared" si="0"/>
        <v>3.1386009733346625</v>
      </c>
    </row>
    <row r="34" spans="1:5" ht="15.75" x14ac:dyDescent="0.25">
      <c r="A34" s="24" t="s">
        <v>18</v>
      </c>
      <c r="B34" s="24">
        <v>2021</v>
      </c>
      <c r="C34" s="53">
        <v>14972234000</v>
      </c>
      <c r="D34" s="53">
        <v>91040495000</v>
      </c>
      <c r="E34" s="6">
        <f t="shared" si="0"/>
        <v>0.16445686065305334</v>
      </c>
    </row>
    <row r="35" spans="1:5" ht="15.75" x14ac:dyDescent="0.25">
      <c r="A35" s="24" t="s">
        <v>19</v>
      </c>
      <c r="B35" s="24">
        <v>2019</v>
      </c>
      <c r="C35" s="53">
        <v>67743589307</v>
      </c>
      <c r="D35" s="52">
        <v>193198983272</v>
      </c>
      <c r="E35" s="6">
        <f t="shared" si="0"/>
        <v>0.35064154148071008</v>
      </c>
    </row>
    <row r="36" spans="1:5" ht="15.75" x14ac:dyDescent="0.25">
      <c r="A36" s="24" t="s">
        <v>19</v>
      </c>
      <c r="B36" s="24">
        <v>2020</v>
      </c>
      <c r="C36" s="52">
        <v>203647281067</v>
      </c>
      <c r="D36" s="53">
        <v>335775952688</v>
      </c>
      <c r="E36" s="6">
        <f t="shared" si="0"/>
        <v>0.60649751549131103</v>
      </c>
    </row>
    <row r="37" spans="1:5" ht="15.75" x14ac:dyDescent="0.25">
      <c r="A37" s="24" t="s">
        <v>19</v>
      </c>
      <c r="B37" s="24">
        <v>2021</v>
      </c>
      <c r="C37" s="53">
        <v>160316617953</v>
      </c>
      <c r="D37" s="52">
        <v>301477751273</v>
      </c>
      <c r="E37" s="6">
        <f t="shared" si="0"/>
        <v>0.53176931722509424</v>
      </c>
    </row>
    <row r="38" spans="1:5" ht="15.75" x14ac:dyDescent="0.25">
      <c r="A38" s="24" t="s">
        <v>21</v>
      </c>
      <c r="B38" s="24">
        <v>2019</v>
      </c>
      <c r="C38" s="53">
        <v>116925646360</v>
      </c>
      <c r="D38" s="53">
        <v>351483053912</v>
      </c>
      <c r="E38" s="6">
        <f t="shared" si="0"/>
        <v>0.33266368053486417</v>
      </c>
    </row>
    <row r="39" spans="1:5" ht="15.75" x14ac:dyDescent="0.25">
      <c r="A39" s="24" t="s">
        <v>21</v>
      </c>
      <c r="B39" s="24">
        <v>2020</v>
      </c>
      <c r="C39" s="53">
        <v>101678044013</v>
      </c>
      <c r="D39" s="53">
        <v>317031964534</v>
      </c>
      <c r="E39" s="6">
        <f t="shared" si="0"/>
        <v>0.32071858798987307</v>
      </c>
    </row>
    <row r="40" spans="1:5" ht="15.75" x14ac:dyDescent="0.25">
      <c r="A40" s="24" t="s">
        <v>21</v>
      </c>
      <c r="B40" s="24">
        <v>2021</v>
      </c>
      <c r="C40" s="53">
        <v>98256140568</v>
      </c>
      <c r="D40" s="53">
        <v>301506104882</v>
      </c>
      <c r="E40" s="6">
        <f t="shared" si="0"/>
        <v>0.32588441486600861</v>
      </c>
    </row>
    <row r="41" spans="1:5" ht="15.75" x14ac:dyDescent="0.25">
      <c r="A41" s="24" t="s">
        <v>23</v>
      </c>
      <c r="B41" s="24">
        <v>2019</v>
      </c>
      <c r="C41" s="53">
        <v>171206489746</v>
      </c>
      <c r="D41" s="53">
        <v>285177567739</v>
      </c>
      <c r="E41" s="6">
        <f t="shared" si="0"/>
        <v>0.60035048024075821</v>
      </c>
    </row>
    <row r="42" spans="1:5" ht="15.75" x14ac:dyDescent="0.25">
      <c r="A42" s="24" t="s">
        <v>23</v>
      </c>
      <c r="B42" s="24">
        <v>2020</v>
      </c>
      <c r="C42" s="53">
        <v>191770130645</v>
      </c>
      <c r="D42" s="53">
        <v>298261244290</v>
      </c>
      <c r="E42" s="6">
        <f t="shared" si="0"/>
        <v>0.64296027162865832</v>
      </c>
    </row>
    <row r="43" spans="1:5" ht="15.75" x14ac:dyDescent="0.25">
      <c r="A43" s="24" t="s">
        <v>23</v>
      </c>
      <c r="B43" s="24">
        <v>2021</v>
      </c>
      <c r="C43" s="53">
        <v>145261996537</v>
      </c>
      <c r="D43" s="53">
        <v>275990708661</v>
      </c>
      <c r="E43" s="6">
        <f t="shared" si="0"/>
        <v>0.52632930014838153</v>
      </c>
    </row>
    <row r="44" spans="1:5" ht="15.75" x14ac:dyDescent="0.25">
      <c r="A44" s="24" t="s">
        <v>25</v>
      </c>
      <c r="B44" s="24">
        <v>2019</v>
      </c>
      <c r="C44" s="53">
        <v>117734528422</v>
      </c>
      <c r="D44" s="53">
        <v>269602629189</v>
      </c>
      <c r="E44" s="6">
        <f t="shared" si="0"/>
        <v>0.43669651433356149</v>
      </c>
    </row>
    <row r="45" spans="1:5" ht="15.75" x14ac:dyDescent="0.25">
      <c r="A45" s="24" t="s">
        <v>25</v>
      </c>
      <c r="B45" s="24">
        <v>2020</v>
      </c>
      <c r="C45" s="147">
        <v>121787883668</v>
      </c>
      <c r="D45" s="147">
        <v>239784904490</v>
      </c>
      <c r="E45" s="6">
        <f t="shared" si="0"/>
        <v>0.50790471538244408</v>
      </c>
    </row>
    <row r="46" spans="1:5" ht="15.75" x14ac:dyDescent="0.25">
      <c r="A46" s="24" t="s">
        <v>25</v>
      </c>
      <c r="B46" s="24">
        <v>2021</v>
      </c>
      <c r="C46" s="53">
        <v>113973603428</v>
      </c>
      <c r="D46" s="53">
        <v>222474205879</v>
      </c>
      <c r="E46" s="6">
        <f t="shared" si="0"/>
        <v>0.51230030455750153</v>
      </c>
    </row>
    <row r="47" spans="1:5" ht="15.75" x14ac:dyDescent="0.25">
      <c r="A47" s="24" t="s">
        <v>27</v>
      </c>
      <c r="B47" s="24">
        <v>2019</v>
      </c>
      <c r="C47" s="53">
        <v>408955063516</v>
      </c>
      <c r="D47" s="53">
        <v>357452208843</v>
      </c>
      <c r="E47" s="6">
        <f t="shared" si="0"/>
        <v>1.1440831904206279</v>
      </c>
    </row>
    <row r="48" spans="1:5" ht="15.75" x14ac:dyDescent="0.25">
      <c r="A48" s="24" t="s">
        <v>27</v>
      </c>
      <c r="B48" s="24">
        <v>2020</v>
      </c>
      <c r="C48" s="53">
        <v>391040622213</v>
      </c>
      <c r="D48" s="53">
        <v>322122601640</v>
      </c>
      <c r="E48" s="6">
        <f t="shared" si="0"/>
        <v>1.2139496583664808</v>
      </c>
    </row>
    <row r="49" spans="1:5" ht="15.75" x14ac:dyDescent="0.25">
      <c r="A49" s="24" t="s">
        <v>27</v>
      </c>
      <c r="B49" s="24">
        <v>2021</v>
      </c>
      <c r="C49" s="53">
        <v>366839357213</v>
      </c>
      <c r="D49" s="53">
        <v>298604232055</v>
      </c>
      <c r="E49" s="6">
        <f t="shared" si="0"/>
        <v>1.2285135903413176</v>
      </c>
    </row>
    <row r="50" spans="1:5" ht="15.75" x14ac:dyDescent="0.25">
      <c r="A50" s="24" t="s">
        <v>29</v>
      </c>
      <c r="B50" s="24">
        <v>2019</v>
      </c>
      <c r="C50" s="53">
        <v>8786058436</v>
      </c>
      <c r="D50" s="53">
        <v>50990872393</v>
      </c>
      <c r="E50" s="6">
        <f t="shared" si="0"/>
        <v>0.17230649376389459</v>
      </c>
    </row>
    <row r="51" spans="1:5" ht="15.75" x14ac:dyDescent="0.25">
      <c r="A51" s="24" t="s">
        <v>29</v>
      </c>
      <c r="B51" s="24">
        <v>2020</v>
      </c>
      <c r="C51" s="53">
        <v>8136093754</v>
      </c>
      <c r="D51" s="53">
        <v>48076063779</v>
      </c>
      <c r="E51" s="6">
        <f t="shared" si="0"/>
        <v>0.16923377486561014</v>
      </c>
    </row>
    <row r="52" spans="1:5" ht="15.75" x14ac:dyDescent="0.25">
      <c r="A52" s="24" t="s">
        <v>29</v>
      </c>
      <c r="B52" s="24">
        <v>2021</v>
      </c>
      <c r="C52" s="53">
        <v>11300029291</v>
      </c>
      <c r="D52" s="53">
        <v>52442481062</v>
      </c>
      <c r="E52" s="6">
        <f t="shared" si="0"/>
        <v>0.21547472701836068</v>
      </c>
    </row>
    <row r="53" spans="1:5" ht="15.75" x14ac:dyDescent="0.25">
      <c r="A53" s="24" t="s">
        <v>31</v>
      </c>
      <c r="B53" s="24">
        <v>2019</v>
      </c>
      <c r="C53" s="53">
        <v>28411416470</v>
      </c>
      <c r="D53" s="53">
        <v>92504089394</v>
      </c>
      <c r="E53" s="6">
        <f t="shared" si="0"/>
        <v>0.30713686990623812</v>
      </c>
    </row>
    <row r="54" spans="1:5" ht="15.75" x14ac:dyDescent="0.25">
      <c r="A54" s="24" t="s">
        <v>31</v>
      </c>
      <c r="B54" s="24">
        <v>2020</v>
      </c>
      <c r="C54" s="53">
        <v>15456969921</v>
      </c>
      <c r="D54" s="53">
        <v>82202146171</v>
      </c>
      <c r="E54" s="6">
        <f t="shared" si="0"/>
        <v>0.18803608714601963</v>
      </c>
    </row>
    <row r="55" spans="1:5" ht="15.75" x14ac:dyDescent="0.25">
      <c r="A55" s="24" t="s">
        <v>31</v>
      </c>
      <c r="B55" s="24">
        <v>2021</v>
      </c>
      <c r="C55" s="53">
        <v>11730638222</v>
      </c>
      <c r="D55" s="53">
        <v>121943097733</v>
      </c>
      <c r="E55" s="6">
        <f t="shared" si="0"/>
        <v>9.6197640047530772E-2</v>
      </c>
    </row>
    <row r="56" spans="1:5" ht="15.75" x14ac:dyDescent="0.25">
      <c r="A56" s="24" t="s">
        <v>33</v>
      </c>
      <c r="B56" s="24">
        <v>2019</v>
      </c>
      <c r="C56" s="53">
        <v>166615624916</v>
      </c>
      <c r="D56" s="53">
        <v>217821047351</v>
      </c>
      <c r="E56" s="6">
        <f t="shared" si="0"/>
        <v>0.76491976759028779</v>
      </c>
    </row>
    <row r="57" spans="1:5" ht="15.75" x14ac:dyDescent="0.25">
      <c r="A57" s="24" t="s">
        <v>33</v>
      </c>
      <c r="B57" s="24">
        <v>2020</v>
      </c>
      <c r="C57" s="53">
        <v>169445987429</v>
      </c>
      <c r="D57" s="54">
        <v>177182837855</v>
      </c>
      <c r="E57" s="6">
        <f t="shared" si="0"/>
        <v>0.9563340867565765</v>
      </c>
    </row>
    <row r="58" spans="1:5" ht="15.75" x14ac:dyDescent="0.25">
      <c r="A58" s="24" t="s">
        <v>33</v>
      </c>
      <c r="B58" s="24">
        <v>2021</v>
      </c>
      <c r="C58" s="53">
        <v>171094237876</v>
      </c>
      <c r="D58" s="53">
        <v>169199466266</v>
      </c>
      <c r="E58" s="6">
        <f t="shared" si="0"/>
        <v>1.0111984490957036</v>
      </c>
    </row>
    <row r="59" spans="1:5" ht="15.75" x14ac:dyDescent="0.25">
      <c r="A59" s="24" t="s">
        <v>35</v>
      </c>
      <c r="B59" s="24">
        <v>2019</v>
      </c>
      <c r="C59" s="53">
        <v>41462629189</v>
      </c>
      <c r="D59" s="53">
        <v>302636796677</v>
      </c>
      <c r="E59" s="6">
        <f t="shared" si="0"/>
        <v>0.13700458650192654</v>
      </c>
    </row>
    <row r="60" spans="1:5" ht="15.75" x14ac:dyDescent="0.25">
      <c r="A60" s="24" t="s">
        <v>35</v>
      </c>
      <c r="B60" s="24">
        <v>2020</v>
      </c>
      <c r="C60" s="53">
        <v>52352752945</v>
      </c>
      <c r="D60" s="53">
        <v>270508602770</v>
      </c>
      <c r="E60" s="6">
        <f t="shared" si="0"/>
        <v>0.19353452130139071</v>
      </c>
    </row>
    <row r="61" spans="1:5" ht="15.75" x14ac:dyDescent="0.25">
      <c r="A61" s="24" t="s">
        <v>35</v>
      </c>
      <c r="B61" s="24">
        <v>2021</v>
      </c>
      <c r="C61" s="53">
        <v>47302648250</v>
      </c>
      <c r="D61" s="53">
        <v>239333983354</v>
      </c>
      <c r="E61" s="6">
        <f t="shared" si="0"/>
        <v>0.19764284029833923</v>
      </c>
    </row>
    <row r="62" spans="1:5" ht="15.75" x14ac:dyDescent="0.25">
      <c r="A62" s="24" t="s">
        <v>37</v>
      </c>
      <c r="B62" s="24">
        <v>2019</v>
      </c>
      <c r="C62" s="53">
        <v>25916237978</v>
      </c>
      <c r="D62" s="53">
        <v>98890963872</v>
      </c>
      <c r="E62" s="6">
        <f t="shared" si="0"/>
        <v>0.26206881764793805</v>
      </c>
    </row>
    <row r="63" spans="1:5" ht="15.75" x14ac:dyDescent="0.25">
      <c r="A63" s="24" t="s">
        <v>37</v>
      </c>
      <c r="B63" s="24">
        <v>2020</v>
      </c>
      <c r="C63" s="53">
        <v>22650488908</v>
      </c>
      <c r="D63" s="53">
        <v>86141743970</v>
      </c>
      <c r="E63" s="6">
        <f t="shared" si="0"/>
        <v>0.26294439680590087</v>
      </c>
    </row>
    <row r="64" spans="1:5" ht="15.75" x14ac:dyDescent="0.25">
      <c r="A64" s="24" t="s">
        <v>37</v>
      </c>
      <c r="B64" s="24">
        <v>2021</v>
      </c>
      <c r="C64" s="53">
        <v>18063690866</v>
      </c>
      <c r="D64" s="53">
        <v>76740944634</v>
      </c>
      <c r="E64" s="6">
        <f t="shared" si="0"/>
        <v>0.23538530770178842</v>
      </c>
    </row>
    <row r="65" spans="1:16" ht="15.75" x14ac:dyDescent="0.25">
      <c r="A65" s="24" t="s">
        <v>39</v>
      </c>
      <c r="B65" s="24">
        <v>2019</v>
      </c>
      <c r="C65" s="53">
        <v>2410942815607</v>
      </c>
      <c r="D65" s="53">
        <v>2613070074932</v>
      </c>
      <c r="E65" s="6">
        <f t="shared" si="0"/>
        <v>0.92264759324134848</v>
      </c>
    </row>
    <row r="66" spans="1:16" ht="15.75" x14ac:dyDescent="0.25">
      <c r="A66" s="24" t="s">
        <v>39</v>
      </c>
      <c r="B66" s="24">
        <v>2020</v>
      </c>
      <c r="C66" s="53">
        <v>8990927886117</v>
      </c>
      <c r="D66" s="53">
        <v>6080516085752</v>
      </c>
      <c r="E66" s="6">
        <f t="shared" si="0"/>
        <v>1.4786455227352726</v>
      </c>
    </row>
    <row r="67" spans="1:16" s="7" customFormat="1" ht="16.5" customHeight="1" x14ac:dyDescent="0.25">
      <c r="A67" s="83" t="s">
        <v>39</v>
      </c>
      <c r="B67" s="83">
        <v>2021</v>
      </c>
      <c r="C67" s="84">
        <v>10354172604375</v>
      </c>
      <c r="D67" s="84">
        <v>5149094524206</v>
      </c>
      <c r="E67" s="85">
        <f t="shared" si="0"/>
        <v>2.0108725050006018</v>
      </c>
      <c r="H67" s="86"/>
      <c r="M67" s="86"/>
    </row>
    <row r="68" spans="1:16" ht="15.75" x14ac:dyDescent="0.25">
      <c r="A68" s="24" t="s">
        <v>41</v>
      </c>
      <c r="B68" s="24">
        <v>2019</v>
      </c>
      <c r="C68" s="53">
        <v>149811341327</v>
      </c>
      <c r="D68" s="53">
        <v>275487784551</v>
      </c>
      <c r="E68" s="6">
        <f t="shared" si="0"/>
        <v>0.54380393515875114</v>
      </c>
    </row>
    <row r="69" spans="1:16" ht="15.75" x14ac:dyDescent="0.25">
      <c r="A69" s="24" t="s">
        <v>41</v>
      </c>
      <c r="B69" s="24">
        <v>2020</v>
      </c>
      <c r="C69" s="53">
        <v>207781445025</v>
      </c>
      <c r="D69" s="53">
        <v>283270056415</v>
      </c>
      <c r="E69" s="6">
        <f t="shared" si="0"/>
        <v>0.73351009158763081</v>
      </c>
      <c r="G69" s="141" t="s">
        <v>88</v>
      </c>
      <c r="H69" s="141"/>
      <c r="I69" s="141"/>
      <c r="J69" s="141"/>
      <c r="L69" s="141" t="s">
        <v>88</v>
      </c>
      <c r="M69" s="141"/>
      <c r="N69" s="141"/>
      <c r="O69" s="141"/>
    </row>
    <row r="70" spans="1:16" ht="15.75" x14ac:dyDescent="0.25">
      <c r="A70" s="24" t="s">
        <v>41</v>
      </c>
      <c r="B70" s="24">
        <v>2021</v>
      </c>
      <c r="C70" s="53">
        <v>205297057648</v>
      </c>
      <c r="D70" s="53">
        <v>170331201369</v>
      </c>
      <c r="E70" s="6">
        <f t="shared" ref="E70:E118" si="1">C70/D70</f>
        <v>1.2052815690723104</v>
      </c>
      <c r="G70" s="75" t="s">
        <v>98</v>
      </c>
      <c r="H70" s="75" t="s">
        <v>90</v>
      </c>
      <c r="I70" s="75" t="s">
        <v>91</v>
      </c>
      <c r="J70" s="75" t="s">
        <v>99</v>
      </c>
      <c r="L70" s="75" t="s">
        <v>100</v>
      </c>
      <c r="M70" s="76" t="s">
        <v>90</v>
      </c>
      <c r="N70" s="76" t="s">
        <v>91</v>
      </c>
      <c r="O70" s="76" t="s">
        <v>101</v>
      </c>
    </row>
    <row r="71" spans="1:16" ht="15.75" x14ac:dyDescent="0.25">
      <c r="A71" s="28" t="s">
        <v>43</v>
      </c>
      <c r="B71" s="24">
        <v>2019</v>
      </c>
      <c r="C71" s="62">
        <v>53867837343533</v>
      </c>
      <c r="D71" s="53">
        <v>61970455827538</v>
      </c>
      <c r="E71" s="6">
        <f t="shared" si="1"/>
        <v>0.86925030039226503</v>
      </c>
      <c r="G71" s="59">
        <v>4455675774</v>
      </c>
      <c r="H71" s="37">
        <v>7.1900000000000006E-2</v>
      </c>
      <c r="I71" s="38">
        <f>1000/H71</f>
        <v>13908.205841446452</v>
      </c>
      <c r="J71" s="61">
        <f>I71*G71</f>
        <v>61970455827538.242</v>
      </c>
      <c r="K71" s="6"/>
      <c r="L71" s="60">
        <v>3873097505</v>
      </c>
      <c r="M71" s="37">
        <v>7.1900000000000006E-2</v>
      </c>
      <c r="N71" s="38">
        <f>1000/M71</f>
        <v>13908.205841446452</v>
      </c>
      <c r="O71" s="62">
        <f>L71*N71</f>
        <v>53867837343532.68</v>
      </c>
    </row>
    <row r="72" spans="1:16" ht="15.75" x14ac:dyDescent="0.25">
      <c r="A72" s="28" t="s">
        <v>43</v>
      </c>
      <c r="B72" s="24">
        <v>2020</v>
      </c>
      <c r="C72" s="53">
        <v>179591038843441</v>
      </c>
      <c r="D72" s="53">
        <v>152185901368124</v>
      </c>
      <c r="E72" s="6">
        <f t="shared" si="1"/>
        <v>1.180076716889999</v>
      </c>
      <c r="G72" s="59">
        <v>10789980407</v>
      </c>
      <c r="H72" s="37">
        <v>7.0900000000000005E-2</v>
      </c>
      <c r="I72" s="38">
        <f t="shared" ref="I72" si="2">1000/H72</f>
        <v>14104.372355430183</v>
      </c>
      <c r="J72" s="61">
        <f t="shared" ref="J72:J118" si="3">I72*G72</f>
        <v>152185901368124.13</v>
      </c>
      <c r="K72" s="6"/>
      <c r="L72" s="60">
        <v>12733004654</v>
      </c>
      <c r="M72" s="37">
        <v>7.0900000000000005E-2</v>
      </c>
      <c r="N72" s="38">
        <f t="shared" ref="N72" si="4">1000/M72</f>
        <v>14104.372355430183</v>
      </c>
      <c r="O72" s="62">
        <f t="shared" ref="O72:O118" si="5">L72*N72</f>
        <v>179591038843441.47</v>
      </c>
    </row>
    <row r="73" spans="1:16" ht="15.75" x14ac:dyDescent="0.25">
      <c r="A73" s="28" t="s">
        <v>43</v>
      </c>
      <c r="B73" s="24">
        <v>2021</v>
      </c>
      <c r="C73" s="53">
        <v>189768973965763</v>
      </c>
      <c r="D73" s="53">
        <v>102606923823110</v>
      </c>
      <c r="E73" s="6">
        <f t="shared" si="1"/>
        <v>1.8494753267617368</v>
      </c>
      <c r="G73" s="59">
        <v>7192745360</v>
      </c>
      <c r="H73" s="37">
        <v>7.0099999999999996E-2</v>
      </c>
      <c r="I73" s="38">
        <f>1000/H73</f>
        <v>14265.335235378032</v>
      </c>
      <c r="J73" s="61">
        <f t="shared" si="3"/>
        <v>102606923823109.84</v>
      </c>
      <c r="K73" s="6"/>
      <c r="L73" s="60">
        <v>13302805075</v>
      </c>
      <c r="M73" s="37">
        <v>7.0099999999999996E-2</v>
      </c>
      <c r="N73" s="38">
        <f>1000/M73</f>
        <v>14265.335235378032</v>
      </c>
      <c r="O73" s="62">
        <f t="shared" si="5"/>
        <v>189768973965763.19</v>
      </c>
      <c r="P73" t="s">
        <v>102</v>
      </c>
    </row>
    <row r="74" spans="1:16" ht="15.75" x14ac:dyDescent="0.25">
      <c r="A74" s="28" t="s">
        <v>45</v>
      </c>
      <c r="B74" s="24">
        <v>2019</v>
      </c>
      <c r="C74" s="53">
        <v>3755602625000</v>
      </c>
      <c r="D74" s="53">
        <v>7183684208333</v>
      </c>
      <c r="E74" s="6">
        <f t="shared" si="1"/>
        <v>0.5227961747877975</v>
      </c>
      <c r="G74" s="59">
        <v>517225263</v>
      </c>
      <c r="H74" s="37">
        <v>7.2000000000000002E-5</v>
      </c>
      <c r="I74" s="37">
        <f>1/H74</f>
        <v>13888.888888888889</v>
      </c>
      <c r="J74" s="61">
        <f t="shared" si="3"/>
        <v>7183684208333.333</v>
      </c>
      <c r="K74" s="6"/>
      <c r="L74" s="60">
        <v>270403389</v>
      </c>
      <c r="M74" s="37">
        <v>7.2000000000000002E-5</v>
      </c>
      <c r="N74" s="37">
        <f>1/M74</f>
        <v>13888.888888888889</v>
      </c>
      <c r="O74" s="62">
        <f t="shared" si="5"/>
        <v>3755602625000</v>
      </c>
    </row>
    <row r="75" spans="1:16" ht="15.75" x14ac:dyDescent="0.25">
      <c r="A75" s="28" t="s">
        <v>45</v>
      </c>
      <c r="B75" s="24">
        <v>2020</v>
      </c>
      <c r="C75" s="53">
        <v>4681319535211</v>
      </c>
      <c r="D75" s="53">
        <v>8086537183099</v>
      </c>
      <c r="E75" s="6">
        <f t="shared" si="1"/>
        <v>0.57890286400896507</v>
      </c>
      <c r="G75" s="59">
        <v>574144140</v>
      </c>
      <c r="H75" s="37">
        <v>7.1000000000000005E-5</v>
      </c>
      <c r="I75" s="37">
        <f t="shared" ref="I75:I76" si="6">1/H75</f>
        <v>14084.507042253521</v>
      </c>
      <c r="J75" s="61">
        <f t="shared" si="3"/>
        <v>8086537183098.5918</v>
      </c>
      <c r="K75" s="6"/>
      <c r="L75" s="60">
        <v>332373687</v>
      </c>
      <c r="M75" s="37">
        <v>7.1000000000000005E-5</v>
      </c>
      <c r="N75" s="37">
        <f t="shared" ref="N75:N76" si="7">1/M75</f>
        <v>14084.507042253521</v>
      </c>
      <c r="O75" s="62">
        <f t="shared" si="5"/>
        <v>4681319535211.2676</v>
      </c>
    </row>
    <row r="76" spans="1:16" ht="15.75" x14ac:dyDescent="0.25">
      <c r="A76" s="28" t="s">
        <v>45</v>
      </c>
      <c r="B76" s="24">
        <v>2021</v>
      </c>
      <c r="C76" s="53">
        <v>6391300614286</v>
      </c>
      <c r="D76" s="53">
        <v>11845445942857</v>
      </c>
      <c r="E76" s="6">
        <f t="shared" si="1"/>
        <v>0.53955761945290548</v>
      </c>
      <c r="G76" s="59">
        <v>829181216</v>
      </c>
      <c r="H76" s="39">
        <v>6.9999999999999994E-5</v>
      </c>
      <c r="I76" s="37">
        <f t="shared" si="6"/>
        <v>14285.714285714286</v>
      </c>
      <c r="J76" s="61">
        <f t="shared" si="3"/>
        <v>11845445942857.143</v>
      </c>
      <c r="K76" s="6"/>
      <c r="L76" s="60">
        <v>447391043</v>
      </c>
      <c r="M76" s="39">
        <v>6.9999999999999994E-5</v>
      </c>
      <c r="N76" s="37">
        <f t="shared" si="7"/>
        <v>14285.714285714286</v>
      </c>
      <c r="O76" s="62">
        <f t="shared" si="5"/>
        <v>6391300614285.7148</v>
      </c>
    </row>
    <row r="77" spans="1:16" ht="15.75" x14ac:dyDescent="0.25">
      <c r="A77" s="28" t="s">
        <v>47</v>
      </c>
      <c r="B77" s="24">
        <v>2019</v>
      </c>
      <c r="C77" s="53">
        <v>759481872</v>
      </c>
      <c r="D77" s="53">
        <v>1990602807</v>
      </c>
      <c r="E77" s="6">
        <f t="shared" si="1"/>
        <v>0.3815336084774244</v>
      </c>
      <c r="G77" s="59">
        <v>143198533</v>
      </c>
      <c r="H77" s="40"/>
      <c r="I77" s="40">
        <v>13.901</v>
      </c>
      <c r="J77" s="61">
        <f t="shared" si="3"/>
        <v>1990602807.233</v>
      </c>
      <c r="K77" s="6"/>
      <c r="L77" s="60">
        <v>54635053</v>
      </c>
      <c r="M77" s="40"/>
      <c r="N77" s="40">
        <v>13.901</v>
      </c>
      <c r="O77" s="62">
        <f t="shared" si="5"/>
        <v>759481871.75300002</v>
      </c>
    </row>
    <row r="78" spans="1:16" ht="15.75" x14ac:dyDescent="0.25">
      <c r="A78" s="28" t="s">
        <v>47</v>
      </c>
      <c r="B78" s="24">
        <v>2020</v>
      </c>
      <c r="C78" s="53">
        <v>737761983</v>
      </c>
      <c r="D78" s="53">
        <v>2071120271</v>
      </c>
      <c r="E78" s="6">
        <f t="shared" si="1"/>
        <v>0.35621397430666157</v>
      </c>
      <c r="G78" s="59">
        <v>146835893</v>
      </c>
      <c r="H78" s="40"/>
      <c r="I78" s="40">
        <v>14.105</v>
      </c>
      <c r="J78" s="61">
        <f t="shared" si="3"/>
        <v>2071120270.7650001</v>
      </c>
      <c r="K78" s="6"/>
      <c r="L78" s="60">
        <v>52304997</v>
      </c>
      <c r="M78" s="40"/>
      <c r="N78" s="40">
        <v>14.105</v>
      </c>
      <c r="O78" s="62">
        <f t="shared" si="5"/>
        <v>737761982.68500006</v>
      </c>
    </row>
    <row r="79" spans="1:16" ht="15.75" x14ac:dyDescent="0.25">
      <c r="A79" s="28" t="s">
        <v>47</v>
      </c>
      <c r="B79" s="24">
        <v>2021</v>
      </c>
      <c r="C79" s="53">
        <v>664653773</v>
      </c>
      <c r="D79" s="53">
        <v>2300678624</v>
      </c>
      <c r="E79" s="6">
        <f t="shared" si="1"/>
        <v>0.2888946618039252</v>
      </c>
      <c r="G79" s="59">
        <v>161236150</v>
      </c>
      <c r="H79" s="40"/>
      <c r="I79" s="40">
        <v>14.269</v>
      </c>
      <c r="J79" s="61">
        <f t="shared" si="3"/>
        <v>2300678624.3499999</v>
      </c>
      <c r="K79" s="6"/>
      <c r="L79" s="60">
        <v>46580263</v>
      </c>
      <c r="M79" s="40"/>
      <c r="N79" s="40">
        <v>14.269</v>
      </c>
      <c r="O79" s="62">
        <f t="shared" si="5"/>
        <v>664653772.74699998</v>
      </c>
    </row>
    <row r="80" spans="1:16" ht="15.75" x14ac:dyDescent="0.25">
      <c r="A80" s="28" t="s">
        <v>48</v>
      </c>
      <c r="B80" s="24">
        <v>2019</v>
      </c>
      <c r="C80" s="53">
        <v>351691686</v>
      </c>
      <c r="D80" s="53">
        <v>849368991</v>
      </c>
      <c r="E80" s="6">
        <f t="shared" si="1"/>
        <v>0.41406230946333195</v>
      </c>
      <c r="G80" s="59">
        <v>61101287</v>
      </c>
      <c r="H80" s="40"/>
      <c r="I80" s="40">
        <v>13.901</v>
      </c>
      <c r="J80" s="61">
        <f t="shared" si="3"/>
        <v>849368990.58700001</v>
      </c>
      <c r="K80" s="56"/>
      <c r="L80" s="60">
        <v>25299740</v>
      </c>
      <c r="M80" s="40"/>
      <c r="N80" s="40">
        <v>13.901</v>
      </c>
      <c r="O80" s="62">
        <f t="shared" si="5"/>
        <v>351691685.74000001</v>
      </c>
    </row>
    <row r="81" spans="1:15" ht="15.75" x14ac:dyDescent="0.25">
      <c r="A81" s="28" t="s">
        <v>48</v>
      </c>
      <c r="B81" s="24">
        <v>2020</v>
      </c>
      <c r="C81" s="53">
        <v>548852364</v>
      </c>
      <c r="D81" s="53">
        <v>760123429</v>
      </c>
      <c r="E81" s="6">
        <f t="shared" si="1"/>
        <v>0.72205689636755033</v>
      </c>
      <c r="G81" s="59">
        <v>53890353</v>
      </c>
      <c r="H81" s="40"/>
      <c r="I81" s="40">
        <v>14.105</v>
      </c>
      <c r="J81" s="61">
        <f t="shared" si="3"/>
        <v>760123429.06500006</v>
      </c>
      <c r="K81" s="56"/>
      <c r="L81" s="60">
        <v>38911901</v>
      </c>
      <c r="M81" s="40"/>
      <c r="N81" s="40">
        <v>14.105</v>
      </c>
      <c r="O81" s="62">
        <f t="shared" si="5"/>
        <v>548852363.60500002</v>
      </c>
    </row>
    <row r="82" spans="1:15" ht="15.75" x14ac:dyDescent="0.25">
      <c r="A82" s="28" t="s">
        <v>48</v>
      </c>
      <c r="B82" s="24">
        <v>2021</v>
      </c>
      <c r="C82" s="53">
        <v>3025080310</v>
      </c>
      <c r="D82" s="53">
        <v>1450314287</v>
      </c>
      <c r="E82" s="6">
        <f t="shared" si="1"/>
        <v>2.0858101841204575</v>
      </c>
      <c r="G82" s="59">
        <v>101640920</v>
      </c>
      <c r="H82" s="40"/>
      <c r="I82" s="40">
        <v>14.269</v>
      </c>
      <c r="J82" s="61">
        <f t="shared" si="3"/>
        <v>1450314287.48</v>
      </c>
      <c r="K82" s="56"/>
      <c r="L82" s="60">
        <v>212003666</v>
      </c>
      <c r="M82" s="40"/>
      <c r="N82" s="40">
        <v>14.269</v>
      </c>
      <c r="O82" s="62">
        <f t="shared" si="5"/>
        <v>3025080310.1539998</v>
      </c>
    </row>
    <row r="83" spans="1:15" ht="15.75" x14ac:dyDescent="0.25">
      <c r="A83" s="28" t="s">
        <v>49</v>
      </c>
      <c r="B83" s="24">
        <v>2019</v>
      </c>
      <c r="C83" s="53">
        <v>1744527453433</v>
      </c>
      <c r="D83" s="53">
        <v>3333666930776</v>
      </c>
      <c r="E83" s="6">
        <f t="shared" si="1"/>
        <v>0.52330586398051304</v>
      </c>
      <c r="G83" s="59">
        <v>239823999</v>
      </c>
      <c r="H83" s="37">
        <v>0.71940000000000004</v>
      </c>
      <c r="I83" s="37">
        <f>10000/H83</f>
        <v>13900.472616068946</v>
      </c>
      <c r="J83" s="61">
        <f t="shared" si="3"/>
        <v>3333666930775.6465</v>
      </c>
      <c r="L83" s="60">
        <v>125501305</v>
      </c>
      <c r="M83" s="37">
        <v>0.71940000000000004</v>
      </c>
      <c r="N83" s="37">
        <f>10000/M83</f>
        <v>13900.472616068946</v>
      </c>
      <c r="O83" s="62">
        <f t="shared" si="5"/>
        <v>1744527453433.4167</v>
      </c>
    </row>
    <row r="84" spans="1:15" ht="15.75" x14ac:dyDescent="0.25">
      <c r="A84" s="28" t="s">
        <v>49</v>
      </c>
      <c r="B84" s="24">
        <v>2020</v>
      </c>
      <c r="C84" s="53">
        <v>2251779844852</v>
      </c>
      <c r="D84" s="53">
        <v>4154638815233</v>
      </c>
      <c r="E84" s="6">
        <f t="shared" si="1"/>
        <v>0.5419917217823701</v>
      </c>
      <c r="G84" s="59">
        <v>294563892</v>
      </c>
      <c r="H84" s="37">
        <v>0.70899999999999996</v>
      </c>
      <c r="I84" s="37">
        <f t="shared" ref="I84:I85" si="8">10000/H84</f>
        <v>14104.372355430183</v>
      </c>
      <c r="J84" s="61">
        <f t="shared" si="3"/>
        <v>4154638815232.7222</v>
      </c>
      <c r="L84" s="60">
        <v>159651191</v>
      </c>
      <c r="M84" s="37">
        <v>0.70899999999999996</v>
      </c>
      <c r="N84" s="37">
        <f t="shared" ref="N84:N85" si="9">10000/M84</f>
        <v>14104.372355430183</v>
      </c>
      <c r="O84" s="62">
        <f t="shared" si="5"/>
        <v>2251779844851.9043</v>
      </c>
    </row>
    <row r="85" spans="1:15" ht="15.75" x14ac:dyDescent="0.25">
      <c r="A85" s="28" t="s">
        <v>49</v>
      </c>
      <c r="B85" s="24">
        <v>2021</v>
      </c>
      <c r="C85" s="53">
        <v>2491568892694</v>
      </c>
      <c r="D85" s="53">
        <v>4644211329909</v>
      </c>
      <c r="E85" s="6">
        <f t="shared" si="1"/>
        <v>0.53648912930558235</v>
      </c>
      <c r="G85" s="59">
        <v>325466330</v>
      </c>
      <c r="H85" s="37">
        <v>0.70079999999999998</v>
      </c>
      <c r="I85" s="37">
        <f t="shared" si="8"/>
        <v>14269.406392694063</v>
      </c>
      <c r="J85" s="61">
        <f t="shared" si="3"/>
        <v>4644211329908.6758</v>
      </c>
      <c r="L85" s="60">
        <v>174609148</v>
      </c>
      <c r="M85" s="37">
        <v>0.70079999999999998</v>
      </c>
      <c r="N85" s="37">
        <f t="shared" si="9"/>
        <v>14269.406392694063</v>
      </c>
      <c r="O85" s="62">
        <f t="shared" si="5"/>
        <v>2491568892694.064</v>
      </c>
    </row>
    <row r="86" spans="1:15" ht="15.75" x14ac:dyDescent="0.25">
      <c r="A86" s="28" t="s">
        <v>51</v>
      </c>
      <c r="B86" s="24">
        <v>2019</v>
      </c>
      <c r="C86" s="53">
        <v>823835772968</v>
      </c>
      <c r="D86" s="53">
        <v>1077315943117</v>
      </c>
      <c r="E86" s="6">
        <f t="shared" si="1"/>
        <v>0.76471139059206217</v>
      </c>
      <c r="G86" s="59">
        <v>77498877</v>
      </c>
      <c r="H86" s="6">
        <v>0.71936999999999995</v>
      </c>
      <c r="I86" s="6">
        <f>10000/H86</f>
        <v>13901.052309659843</v>
      </c>
      <c r="J86" s="61">
        <f t="shared" si="3"/>
        <v>1077315943116.894</v>
      </c>
      <c r="L86" s="60">
        <v>59264274</v>
      </c>
      <c r="M86" s="6">
        <v>0.71936999999999995</v>
      </c>
      <c r="N86" s="6">
        <f>10000/M86</f>
        <v>13901.052309659843</v>
      </c>
      <c r="O86" s="62">
        <f t="shared" si="5"/>
        <v>823835772968.01379</v>
      </c>
    </row>
    <row r="87" spans="1:15" ht="15.75" x14ac:dyDescent="0.25">
      <c r="A87" s="28" t="s">
        <v>51</v>
      </c>
      <c r="B87" s="24">
        <v>2020</v>
      </c>
      <c r="C87" s="53">
        <v>423464575370</v>
      </c>
      <c r="D87" s="53">
        <v>524893267698</v>
      </c>
      <c r="E87" s="6">
        <f t="shared" si="1"/>
        <v>0.80676320583643391</v>
      </c>
      <c r="G87" s="59">
        <v>37213358</v>
      </c>
      <c r="H87" s="6">
        <v>0.70896999999999999</v>
      </c>
      <c r="I87" s="6">
        <f t="shared" ref="I87:I88" si="10">10000/H87</f>
        <v>14104.96918064234</v>
      </c>
      <c r="J87" s="61">
        <f t="shared" si="3"/>
        <v>524893267698.21008</v>
      </c>
      <c r="L87" s="60">
        <v>30022368</v>
      </c>
      <c r="M87" s="6">
        <v>0.70896999999999999</v>
      </c>
      <c r="N87" s="6">
        <f t="shared" ref="N87:N88" si="11">10000/M87</f>
        <v>14104.96918064234</v>
      </c>
      <c r="O87" s="62">
        <f t="shared" si="5"/>
        <v>423464575369.90277</v>
      </c>
    </row>
    <row r="88" spans="1:15" ht="15.75" x14ac:dyDescent="0.25">
      <c r="A88" s="28" t="s">
        <v>51</v>
      </c>
      <c r="B88" s="24">
        <v>2021</v>
      </c>
      <c r="C88" s="53">
        <v>364442510202</v>
      </c>
      <c r="D88" s="53">
        <v>480101909192</v>
      </c>
      <c r="E88" s="6">
        <f t="shared" si="1"/>
        <v>0.75909406570648308</v>
      </c>
      <c r="G88" s="59">
        <v>33646502</v>
      </c>
      <c r="H88" s="6">
        <v>0.70082</v>
      </c>
      <c r="I88" s="6">
        <f t="shared" si="10"/>
        <v>14268.999172398047</v>
      </c>
      <c r="J88" s="61">
        <f t="shared" si="3"/>
        <v>480101909192.08923</v>
      </c>
      <c r="L88" s="60">
        <v>25540860</v>
      </c>
      <c r="M88" s="6">
        <v>0.70082</v>
      </c>
      <c r="N88" s="6">
        <f t="shared" si="11"/>
        <v>14268.999172398047</v>
      </c>
      <c r="O88" s="62">
        <f t="shared" si="5"/>
        <v>364442510202.33441</v>
      </c>
    </row>
    <row r="89" spans="1:15" ht="15.75" x14ac:dyDescent="0.25">
      <c r="A89" s="28" t="s">
        <v>53</v>
      </c>
      <c r="B89" s="24">
        <v>2019</v>
      </c>
      <c r="C89" s="53">
        <v>1958797820</v>
      </c>
      <c r="D89" s="53">
        <v>2833687962</v>
      </c>
      <c r="E89" s="6">
        <f t="shared" si="1"/>
        <v>0.69125388760782691</v>
      </c>
      <c r="G89" s="59">
        <v>203847778</v>
      </c>
      <c r="H89" s="6">
        <v>13.901</v>
      </c>
      <c r="I89" s="6">
        <v>13.901</v>
      </c>
      <c r="J89" s="61">
        <f t="shared" si="3"/>
        <v>2833687961.9780002</v>
      </c>
      <c r="L89" s="60">
        <v>140910569</v>
      </c>
      <c r="M89" s="6">
        <v>13.901</v>
      </c>
      <c r="N89" s="6">
        <v>13.901</v>
      </c>
      <c r="O89" s="62">
        <f t="shared" si="5"/>
        <v>1958797819.6689999</v>
      </c>
    </row>
    <row r="90" spans="1:15" ht="15.75" x14ac:dyDescent="0.25">
      <c r="A90" s="28" t="s">
        <v>53</v>
      </c>
      <c r="B90" s="24">
        <v>2020</v>
      </c>
      <c r="C90" s="53">
        <v>2185793949</v>
      </c>
      <c r="D90" s="53">
        <v>3145076593</v>
      </c>
      <c r="E90" s="6">
        <f t="shared" si="1"/>
        <v>0.69498909942763354</v>
      </c>
      <c r="G90" s="59">
        <v>222976008</v>
      </c>
      <c r="H90" s="6">
        <v>14.105</v>
      </c>
      <c r="I90" s="6">
        <v>14.105</v>
      </c>
      <c r="J90" s="61">
        <f t="shared" si="3"/>
        <v>3145076592.8400002</v>
      </c>
      <c r="L90" s="60">
        <v>154965895</v>
      </c>
      <c r="M90" s="6">
        <v>14.105</v>
      </c>
      <c r="N90" s="6">
        <v>14.105</v>
      </c>
      <c r="O90" s="62">
        <f t="shared" si="5"/>
        <v>2185793948.9749999</v>
      </c>
    </row>
    <row r="91" spans="1:15" ht="15.75" x14ac:dyDescent="0.25">
      <c r="A91" s="28" t="s">
        <v>53</v>
      </c>
      <c r="B91" s="24">
        <v>2021</v>
      </c>
      <c r="C91" s="53">
        <v>2283793646</v>
      </c>
      <c r="D91" s="53">
        <v>3190306983</v>
      </c>
      <c r="E91" s="6">
        <f t="shared" si="1"/>
        <v>0.71585388433449071</v>
      </c>
      <c r="G91" s="59">
        <v>223583081</v>
      </c>
      <c r="H91" s="6">
        <v>14.269</v>
      </c>
      <c r="I91" s="6">
        <v>14.269</v>
      </c>
      <c r="J91" s="61">
        <f t="shared" si="3"/>
        <v>3190306982.789</v>
      </c>
      <c r="L91" s="60">
        <v>160052817</v>
      </c>
      <c r="M91" s="6">
        <v>14.269</v>
      </c>
      <c r="N91" s="6">
        <v>14.269</v>
      </c>
      <c r="O91" s="62">
        <f t="shared" si="5"/>
        <v>2283793645.7730002</v>
      </c>
    </row>
    <row r="92" spans="1:15" ht="15.75" x14ac:dyDescent="0.25">
      <c r="A92" s="28" t="s">
        <v>54</v>
      </c>
      <c r="B92" s="24">
        <v>2019</v>
      </c>
      <c r="C92" s="53">
        <v>43318650904</v>
      </c>
      <c r="D92" s="53">
        <v>3033872461752</v>
      </c>
      <c r="E92" s="6">
        <f t="shared" si="1"/>
        <v>1.4278336169406526E-2</v>
      </c>
      <c r="G92" s="59">
        <v>218135430</v>
      </c>
      <c r="H92" s="6">
        <v>7.1900000000000006E-2</v>
      </c>
      <c r="I92" s="6">
        <f>1000/H92</f>
        <v>13908.205841446452</v>
      </c>
      <c r="J92" s="61">
        <f t="shared" si="3"/>
        <v>3033872461752.4336</v>
      </c>
      <c r="L92" s="60">
        <v>46254611</v>
      </c>
      <c r="M92" s="6">
        <v>7.1900000000000006E-2</v>
      </c>
      <c r="N92" s="6">
        <f>1000/M92</f>
        <v>13908.205841446452</v>
      </c>
      <c r="O92" s="62">
        <f t="shared" si="5"/>
        <v>643318650904.03333</v>
      </c>
    </row>
    <row r="93" spans="1:15" ht="15.75" x14ac:dyDescent="0.25">
      <c r="A93" s="28" t="s">
        <v>54</v>
      </c>
      <c r="B93" s="24">
        <v>2020</v>
      </c>
      <c r="C93" s="53">
        <v>536724894217</v>
      </c>
      <c r="D93" s="53">
        <v>2748364739069</v>
      </c>
      <c r="E93" s="6">
        <f t="shared" si="1"/>
        <v>0.19528881541349344</v>
      </c>
      <c r="G93" s="59">
        <v>194859060</v>
      </c>
      <c r="H93" s="6">
        <v>7.0900000000000005E-2</v>
      </c>
      <c r="I93" s="6">
        <f>1000/H93</f>
        <v>14104.372355430183</v>
      </c>
      <c r="J93" s="61">
        <f t="shared" si="3"/>
        <v>2748364739069.1113</v>
      </c>
      <c r="L93" s="60">
        <v>38053795</v>
      </c>
      <c r="M93" s="6">
        <v>7.0900000000000005E-2</v>
      </c>
      <c r="N93" s="6">
        <f>1000/M93</f>
        <v>14104.372355430183</v>
      </c>
      <c r="O93" s="62">
        <f t="shared" si="5"/>
        <v>536724894217.20734</v>
      </c>
    </row>
    <row r="94" spans="1:15" ht="15.75" x14ac:dyDescent="0.25">
      <c r="A94" s="28" t="s">
        <v>54</v>
      </c>
      <c r="B94" s="24">
        <v>2021</v>
      </c>
      <c r="C94" s="53">
        <v>121713266762</v>
      </c>
      <c r="D94" s="53">
        <v>2534081098431</v>
      </c>
      <c r="E94" s="6">
        <f t="shared" si="1"/>
        <v>4.8030533370601244E-2</v>
      </c>
      <c r="G94" s="59">
        <v>177639085</v>
      </c>
      <c r="H94" s="6">
        <v>7.0099999999999996E-2</v>
      </c>
      <c r="I94" s="6">
        <f t="shared" ref="I94:I97" si="12">1000/H94</f>
        <v>14265.335235378032</v>
      </c>
      <c r="J94" s="61">
        <f t="shared" si="3"/>
        <v>2534081098430.813</v>
      </c>
      <c r="L94" s="60">
        <v>8532100</v>
      </c>
      <c r="M94" s="6">
        <v>7.0099999999999996E-2</v>
      </c>
      <c r="N94" s="6">
        <f t="shared" ref="N94:N97" si="13">1000/M94</f>
        <v>14265.335235378032</v>
      </c>
      <c r="O94" s="62">
        <f t="shared" si="5"/>
        <v>121713266761.76891</v>
      </c>
    </row>
    <row r="95" spans="1:15" ht="15.75" x14ac:dyDescent="0.25">
      <c r="A95" s="28" t="s">
        <v>56</v>
      </c>
      <c r="B95" s="24">
        <v>2019</v>
      </c>
      <c r="C95" s="53">
        <v>3725315883171</v>
      </c>
      <c r="D95" s="53">
        <v>7661407746871</v>
      </c>
      <c r="E95" s="6">
        <f t="shared" si="1"/>
        <v>0.48624430473530905</v>
      </c>
      <c r="G95" s="59">
        <v>550855217</v>
      </c>
      <c r="H95" s="6">
        <v>7.1900000000000006E-2</v>
      </c>
      <c r="I95" s="6">
        <f t="shared" si="12"/>
        <v>13908.205841446452</v>
      </c>
      <c r="J95" s="61">
        <f t="shared" si="3"/>
        <v>7661407746870.6523</v>
      </c>
      <c r="L95" s="60">
        <v>267850212</v>
      </c>
      <c r="M95" s="6">
        <v>7.1900000000000006E-2</v>
      </c>
      <c r="N95" s="6">
        <f t="shared" si="13"/>
        <v>13908.205841446452</v>
      </c>
      <c r="O95" s="62">
        <f t="shared" si="5"/>
        <v>3725315883171.0703</v>
      </c>
    </row>
    <row r="96" spans="1:15" ht="15.75" x14ac:dyDescent="0.25">
      <c r="A96" s="28" t="s">
        <v>56</v>
      </c>
      <c r="B96" s="24">
        <v>2020</v>
      </c>
      <c r="C96" s="53">
        <v>6741501269394</v>
      </c>
      <c r="D96" s="53">
        <v>11678486897038</v>
      </c>
      <c r="E96" s="6">
        <f t="shared" si="1"/>
        <v>0.57725810961896429</v>
      </c>
      <c r="G96" s="59">
        <v>828004721</v>
      </c>
      <c r="H96" s="6">
        <v>7.0900000000000005E-2</v>
      </c>
      <c r="I96" s="6">
        <f t="shared" si="12"/>
        <v>14104.372355430183</v>
      </c>
      <c r="J96" s="61">
        <f t="shared" si="3"/>
        <v>11678486897038.082</v>
      </c>
      <c r="L96" s="60">
        <v>477972440</v>
      </c>
      <c r="M96" s="6">
        <v>7.0900000000000005E-2</v>
      </c>
      <c r="N96" s="6">
        <f t="shared" si="13"/>
        <v>14104.372355430183</v>
      </c>
      <c r="O96" s="62">
        <f t="shared" si="5"/>
        <v>6741501269393.5117</v>
      </c>
    </row>
    <row r="97" spans="1:15" ht="15.75" x14ac:dyDescent="0.25">
      <c r="A97" s="28" t="s">
        <v>56</v>
      </c>
      <c r="B97" s="24">
        <v>2021</v>
      </c>
      <c r="C97" s="53">
        <v>7001066661912</v>
      </c>
      <c r="D97" s="53">
        <v>8586995406562</v>
      </c>
      <c r="E97" s="6">
        <f t="shared" si="1"/>
        <v>0.81531040025501045</v>
      </c>
      <c r="G97" s="59">
        <v>601948378</v>
      </c>
      <c r="H97" s="6">
        <v>7.0099999999999996E-2</v>
      </c>
      <c r="I97" s="6">
        <f t="shared" si="12"/>
        <v>14265.335235378032</v>
      </c>
      <c r="J97" s="61">
        <f t="shared" si="3"/>
        <v>8586995406562.0547</v>
      </c>
      <c r="L97" s="60">
        <v>490774773</v>
      </c>
      <c r="M97" s="6">
        <v>7.0099999999999996E-2</v>
      </c>
      <c r="N97" s="6">
        <f t="shared" si="13"/>
        <v>14265.335235378032</v>
      </c>
      <c r="O97" s="62">
        <f t="shared" si="5"/>
        <v>7001066661911.5557</v>
      </c>
    </row>
    <row r="98" spans="1:15" ht="15.75" x14ac:dyDescent="0.25">
      <c r="A98" s="28" t="s">
        <v>58</v>
      </c>
      <c r="B98" s="24">
        <v>2019</v>
      </c>
      <c r="C98" s="53">
        <v>662134214286</v>
      </c>
      <c r="D98" s="53">
        <v>1250022942857</v>
      </c>
      <c r="E98" s="6">
        <f t="shared" si="1"/>
        <v>0.5296976492068648</v>
      </c>
      <c r="G98" s="59">
        <v>87501606</v>
      </c>
      <c r="H98" s="6">
        <v>7.0000000000000007E-2</v>
      </c>
      <c r="I98" s="6">
        <f>1000/H98</f>
        <v>14285.714285714284</v>
      </c>
      <c r="J98" s="61">
        <f t="shared" si="3"/>
        <v>1250022942857.1428</v>
      </c>
      <c r="L98" s="60">
        <v>46349395</v>
      </c>
      <c r="M98" s="6">
        <v>7.0000000000000007E-2</v>
      </c>
      <c r="N98" s="6">
        <f>1000/M98</f>
        <v>14285.714285714284</v>
      </c>
      <c r="O98" s="62">
        <f t="shared" si="5"/>
        <v>662134214285.71423</v>
      </c>
    </row>
    <row r="99" spans="1:15" ht="15.75" x14ac:dyDescent="0.25">
      <c r="A99" s="28" t="s">
        <v>58</v>
      </c>
      <c r="B99" s="24">
        <v>2020</v>
      </c>
      <c r="C99" s="53">
        <v>597295685714</v>
      </c>
      <c r="D99" s="53">
        <v>1171724400000</v>
      </c>
      <c r="E99" s="6">
        <f t="shared" si="1"/>
        <v>0.50975782847399953</v>
      </c>
      <c r="G99" s="59">
        <v>82020708</v>
      </c>
      <c r="H99" s="6">
        <v>7.0000000000000007E-2</v>
      </c>
      <c r="I99" s="6">
        <f t="shared" ref="I99:I100" si="14">1000/H99</f>
        <v>14285.714285714284</v>
      </c>
      <c r="J99" s="61">
        <f t="shared" si="3"/>
        <v>1171724400000</v>
      </c>
      <c r="L99" s="60">
        <v>41810698</v>
      </c>
      <c r="M99" s="6">
        <v>7.0000000000000007E-2</v>
      </c>
      <c r="N99" s="6">
        <f t="shared" ref="N99:N100" si="15">1000/M99</f>
        <v>14285.714285714284</v>
      </c>
      <c r="O99" s="62">
        <f t="shared" si="5"/>
        <v>597295685714.28564</v>
      </c>
    </row>
    <row r="100" spans="1:15" ht="15.75" x14ac:dyDescent="0.25">
      <c r="A100" s="28" t="s">
        <v>58</v>
      </c>
      <c r="B100" s="24">
        <v>2021</v>
      </c>
      <c r="C100" s="53">
        <v>497872514286</v>
      </c>
      <c r="D100" s="53">
        <v>1009153485714</v>
      </c>
      <c r="E100" s="6">
        <f t="shared" si="1"/>
        <v>0.49335658186201814</v>
      </c>
      <c r="G100" s="59">
        <v>70640744</v>
      </c>
      <c r="H100" s="6">
        <v>7.0000000000000007E-2</v>
      </c>
      <c r="I100" s="6">
        <f t="shared" si="14"/>
        <v>14285.714285714284</v>
      </c>
      <c r="J100" s="61">
        <f t="shared" si="3"/>
        <v>1009153485714.2856</v>
      </c>
      <c r="L100" s="60">
        <v>34851076</v>
      </c>
      <c r="M100" s="6">
        <v>7.0000000000000007E-2</v>
      </c>
      <c r="N100" s="6">
        <f t="shared" si="15"/>
        <v>14285.714285714284</v>
      </c>
      <c r="O100" s="62">
        <f t="shared" si="5"/>
        <v>497872514285.71423</v>
      </c>
    </row>
    <row r="101" spans="1:15" ht="15.75" x14ac:dyDescent="0.25">
      <c r="A101" s="28" t="s">
        <v>60</v>
      </c>
      <c r="B101" s="24">
        <v>2019</v>
      </c>
      <c r="C101" s="53">
        <v>1285917469452</v>
      </c>
      <c r="D101" s="53">
        <v>3443898480615</v>
      </c>
      <c r="E101" s="6">
        <f t="shared" si="1"/>
        <v>0.37339006265433383</v>
      </c>
      <c r="G101" s="59">
        <v>247743725</v>
      </c>
      <c r="H101" s="6">
        <v>0.71936999999999995</v>
      </c>
      <c r="I101" s="6">
        <f>10000/H101</f>
        <v>13901.052309659843</v>
      </c>
      <c r="J101" s="61">
        <f t="shared" si="3"/>
        <v>3443898480614.9829</v>
      </c>
      <c r="L101" s="60">
        <v>92505045</v>
      </c>
      <c r="M101" s="6">
        <v>0.71936999999999995</v>
      </c>
      <c r="N101" s="6">
        <f>10000/M101</f>
        <v>13901.052309659843</v>
      </c>
      <c r="O101" s="62">
        <f t="shared" si="5"/>
        <v>1285917469452.4377</v>
      </c>
    </row>
    <row r="102" spans="1:15" ht="15.75" x14ac:dyDescent="0.25">
      <c r="A102" s="28" t="s">
        <v>60</v>
      </c>
      <c r="B102" s="24">
        <v>2020</v>
      </c>
      <c r="C102" s="53">
        <v>1126973383923</v>
      </c>
      <c r="D102" s="53">
        <v>3107513576033</v>
      </c>
      <c r="E102" s="6">
        <f t="shared" si="1"/>
        <v>0.36266080786095084</v>
      </c>
      <c r="G102" s="59">
        <v>220313390</v>
      </c>
      <c r="H102" s="6">
        <v>0.70896999999999999</v>
      </c>
      <c r="I102" s="6">
        <f t="shared" ref="I102:I103" si="16">10000/H102</f>
        <v>14104.96918064234</v>
      </c>
      <c r="J102" s="61">
        <f t="shared" si="3"/>
        <v>3107513576032.8364</v>
      </c>
      <c r="L102" s="60">
        <v>79899032</v>
      </c>
      <c r="M102" s="6">
        <v>0.70896999999999999</v>
      </c>
      <c r="N102" s="6">
        <f t="shared" ref="N102:N103" si="17">10000/M102</f>
        <v>14104.96918064234</v>
      </c>
      <c r="O102" s="62">
        <f t="shared" si="5"/>
        <v>1126973383923.156</v>
      </c>
    </row>
    <row r="103" spans="1:15" ht="15.75" x14ac:dyDescent="0.25">
      <c r="A103" s="28" t="s">
        <v>60</v>
      </c>
      <c r="B103" s="24">
        <v>2021</v>
      </c>
      <c r="C103" s="53">
        <v>600951670900</v>
      </c>
      <c r="D103" s="53">
        <v>2797886989527</v>
      </c>
      <c r="E103" s="6">
        <f t="shared" si="1"/>
        <v>0.21478768554608224</v>
      </c>
      <c r="G103" s="59">
        <v>196081516</v>
      </c>
      <c r="H103" s="6">
        <v>0.70082</v>
      </c>
      <c r="I103" s="6">
        <f t="shared" si="16"/>
        <v>14268.999172398047</v>
      </c>
      <c r="J103" s="61">
        <f t="shared" si="3"/>
        <v>2797886989526.5547</v>
      </c>
      <c r="L103" s="60">
        <v>42115895</v>
      </c>
      <c r="M103" s="6">
        <v>0.70082</v>
      </c>
      <c r="N103" s="6">
        <f t="shared" si="17"/>
        <v>14268.999172398047</v>
      </c>
      <c r="O103" s="62">
        <f t="shared" si="5"/>
        <v>600951670899.8031</v>
      </c>
    </row>
    <row r="104" spans="1:15" ht="15.75" x14ac:dyDescent="0.25">
      <c r="A104" s="28" t="s">
        <v>62</v>
      </c>
      <c r="B104" s="24">
        <v>2019</v>
      </c>
      <c r="C104" s="53">
        <v>511268247566</v>
      </c>
      <c r="D104" s="53">
        <v>937588720445</v>
      </c>
      <c r="E104" s="6">
        <f t="shared" si="1"/>
        <v>0.54530119274828837</v>
      </c>
      <c r="G104" s="59">
        <v>67412629</v>
      </c>
      <c r="H104" s="6">
        <v>7.1900000000000006E-2</v>
      </c>
      <c r="I104" s="6">
        <f>1000/H104</f>
        <v>13908.205841446452</v>
      </c>
      <c r="J104" s="61">
        <f t="shared" si="3"/>
        <v>937588720445.0625</v>
      </c>
      <c r="L104" s="60">
        <v>36760187</v>
      </c>
      <c r="M104" s="6">
        <v>7.1900000000000006E-2</v>
      </c>
      <c r="N104" s="6">
        <f>1000/M104</f>
        <v>13908.205841446452</v>
      </c>
      <c r="O104" s="62">
        <f t="shared" si="5"/>
        <v>511268247566.0639</v>
      </c>
    </row>
    <row r="105" spans="1:15" ht="15.75" x14ac:dyDescent="0.25">
      <c r="A105" s="28" t="s">
        <v>62</v>
      </c>
      <c r="B105" s="24">
        <v>2020</v>
      </c>
      <c r="C105" s="53">
        <v>538196629055</v>
      </c>
      <c r="D105" s="53">
        <v>931919506347</v>
      </c>
      <c r="E105" s="6">
        <f t="shared" si="1"/>
        <v>0.57751407218061024</v>
      </c>
      <c r="G105" s="59">
        <v>66073093</v>
      </c>
      <c r="H105" s="6">
        <v>7.0900000000000005E-2</v>
      </c>
      <c r="I105" s="6">
        <f t="shared" ref="I105" si="18">1000/H105</f>
        <v>14104.372355430183</v>
      </c>
      <c r="J105" s="61">
        <f t="shared" si="3"/>
        <v>931919506346.96753</v>
      </c>
      <c r="L105" s="60">
        <v>38158141</v>
      </c>
      <c r="M105" s="6">
        <v>7.0900000000000005E-2</v>
      </c>
      <c r="N105" s="6">
        <f t="shared" ref="N105" si="19">1000/M105</f>
        <v>14104.372355430183</v>
      </c>
      <c r="O105" s="62">
        <f t="shared" si="5"/>
        <v>538196629055.00702</v>
      </c>
    </row>
    <row r="106" spans="1:15" ht="15.75" x14ac:dyDescent="0.25">
      <c r="A106" s="28" t="s">
        <v>62</v>
      </c>
      <c r="B106" s="24">
        <v>2021</v>
      </c>
      <c r="C106" s="53">
        <v>545758730385</v>
      </c>
      <c r="D106" s="53">
        <v>1003262995720</v>
      </c>
      <c r="E106" s="6">
        <f t="shared" si="1"/>
        <v>0.5439837138549416</v>
      </c>
      <c r="G106" s="59">
        <v>70328736</v>
      </c>
      <c r="H106" s="6">
        <v>7.0099999999999996E-2</v>
      </c>
      <c r="I106" s="6">
        <f>1000/H106</f>
        <v>14265.335235378032</v>
      </c>
      <c r="J106" s="61">
        <f t="shared" si="3"/>
        <v>1003262995720.3994</v>
      </c>
      <c r="L106" s="60">
        <v>38257687</v>
      </c>
      <c r="M106" s="6">
        <v>7.0099999999999996E-2</v>
      </c>
      <c r="N106" s="6">
        <f>1000/M106</f>
        <v>14265.335235378032</v>
      </c>
      <c r="O106" s="62">
        <f t="shared" si="5"/>
        <v>545758730385.16406</v>
      </c>
    </row>
    <row r="107" spans="1:15" ht="15.75" x14ac:dyDescent="0.25">
      <c r="A107" s="28" t="s">
        <v>64</v>
      </c>
      <c r="B107" s="24">
        <v>2019</v>
      </c>
      <c r="C107" s="53">
        <v>4902838254101</v>
      </c>
      <c r="D107" s="53">
        <v>9566524742841</v>
      </c>
      <c r="E107" s="6">
        <f t="shared" si="1"/>
        <v>0.51249940661785076</v>
      </c>
      <c r="G107" s="59">
        <v>688215790</v>
      </c>
      <c r="H107" s="6">
        <v>7.1940000000000006E-5</v>
      </c>
      <c r="I107" s="6">
        <f>1/H107</f>
        <v>13900.472616068946</v>
      </c>
      <c r="J107" s="61">
        <f t="shared" si="3"/>
        <v>9566524742841.2559</v>
      </c>
      <c r="L107" s="60">
        <v>352710184</v>
      </c>
      <c r="M107" s="6">
        <v>7.1940000000000006E-5</v>
      </c>
      <c r="N107" s="6">
        <f>1/M107</f>
        <v>13900.472616068946</v>
      </c>
      <c r="O107" s="62">
        <f t="shared" si="5"/>
        <v>4902838254100.6396</v>
      </c>
    </row>
    <row r="108" spans="1:15" ht="15.75" x14ac:dyDescent="0.25">
      <c r="A108" s="28" t="s">
        <v>64</v>
      </c>
      <c r="B108" s="24">
        <v>2020</v>
      </c>
      <c r="C108" s="53">
        <v>4212050733427</v>
      </c>
      <c r="D108" s="53">
        <v>9302641551481</v>
      </c>
      <c r="E108" s="6">
        <f t="shared" si="1"/>
        <v>0.45278007436032325</v>
      </c>
      <c r="G108" s="59">
        <v>659557286</v>
      </c>
      <c r="H108" s="6">
        <v>7.0900000000000002E-5</v>
      </c>
      <c r="I108" s="6">
        <f t="shared" ref="I108:I109" si="20">1/H108</f>
        <v>14104.372355430183</v>
      </c>
      <c r="J108" s="61">
        <f t="shared" si="3"/>
        <v>9302641551480.959</v>
      </c>
      <c r="L108" s="60">
        <v>298634397</v>
      </c>
      <c r="M108" s="6">
        <v>7.0900000000000002E-5</v>
      </c>
      <c r="N108" s="6">
        <f t="shared" ref="N108:N109" si="21">1/M108</f>
        <v>14104.372355430183</v>
      </c>
      <c r="O108" s="62">
        <f t="shared" si="5"/>
        <v>4212050733427.3623</v>
      </c>
    </row>
    <row r="109" spans="1:15" ht="15.75" x14ac:dyDescent="0.25">
      <c r="A109" s="28" t="s">
        <v>64</v>
      </c>
      <c r="B109" s="24">
        <v>2021</v>
      </c>
      <c r="C109" s="53">
        <v>3735194720320</v>
      </c>
      <c r="D109" s="53">
        <v>8978453324772</v>
      </c>
      <c r="E109" s="6">
        <f t="shared" si="1"/>
        <v>0.4160176129684176</v>
      </c>
      <c r="G109" s="59">
        <v>629210009</v>
      </c>
      <c r="H109" s="6">
        <v>7.0080000000000007E-5</v>
      </c>
      <c r="I109" s="6">
        <f t="shared" si="20"/>
        <v>14269.406392694063</v>
      </c>
      <c r="J109" s="61">
        <f t="shared" si="3"/>
        <v>8978453324771.6895</v>
      </c>
      <c r="L109" s="60">
        <v>261762446</v>
      </c>
      <c r="M109" s="6">
        <v>7.0080000000000007E-5</v>
      </c>
      <c r="N109" s="6">
        <f t="shared" si="21"/>
        <v>14269.406392694063</v>
      </c>
      <c r="O109" s="62">
        <f t="shared" si="5"/>
        <v>3735194720319.6348</v>
      </c>
    </row>
    <row r="110" spans="1:15" ht="15.75" x14ac:dyDescent="0.25">
      <c r="A110" s="28" t="s">
        <v>66</v>
      </c>
      <c r="B110" s="24">
        <v>2019</v>
      </c>
      <c r="C110" s="53">
        <v>452852195851</v>
      </c>
      <c r="D110" s="53">
        <v>1551849033384</v>
      </c>
      <c r="E110" s="6">
        <f t="shared" si="1"/>
        <v>0.29181459414483085</v>
      </c>
      <c r="G110" s="59">
        <v>111635784</v>
      </c>
      <c r="H110" s="6"/>
      <c r="I110" s="13">
        <v>13901</v>
      </c>
      <c r="J110" s="61">
        <f t="shared" si="3"/>
        <v>1551849033384</v>
      </c>
      <c r="L110" s="60">
        <v>32576951</v>
      </c>
      <c r="M110" s="6"/>
      <c r="N110" s="13">
        <v>13901</v>
      </c>
      <c r="O110" s="62">
        <f t="shared" si="5"/>
        <v>452852195851</v>
      </c>
    </row>
    <row r="111" spans="1:15" ht="15.75" x14ac:dyDescent="0.25">
      <c r="A111" s="28" t="s">
        <v>66</v>
      </c>
      <c r="B111" s="24">
        <v>2020</v>
      </c>
      <c r="C111" s="53">
        <v>377414763180</v>
      </c>
      <c r="D111" s="53">
        <v>1463552671035</v>
      </c>
      <c r="E111" s="6">
        <f t="shared" si="1"/>
        <v>0.25787576398811707</v>
      </c>
      <c r="G111" s="59">
        <v>103761267</v>
      </c>
      <c r="H111" s="6"/>
      <c r="I111" s="13">
        <v>14105</v>
      </c>
      <c r="J111" s="61">
        <f t="shared" si="3"/>
        <v>1463552671035</v>
      </c>
      <c r="L111" s="60">
        <v>26757516</v>
      </c>
      <c r="M111" s="6"/>
      <c r="N111" s="13">
        <v>14105</v>
      </c>
      <c r="O111" s="62">
        <f t="shared" si="5"/>
        <v>377414763180</v>
      </c>
    </row>
    <row r="112" spans="1:15" ht="15.75" x14ac:dyDescent="0.25">
      <c r="A112" s="28" t="s">
        <v>66</v>
      </c>
      <c r="B112" s="24">
        <v>2021</v>
      </c>
      <c r="C112" s="53">
        <v>316641395609</v>
      </c>
      <c r="D112" s="53">
        <v>1416289286220</v>
      </c>
      <c r="E112" s="6">
        <f>C112/D112</f>
        <v>0.22357112963418574</v>
      </c>
      <c r="G112" s="59">
        <v>99256380</v>
      </c>
      <c r="H112" s="6"/>
      <c r="I112" s="13">
        <v>14269</v>
      </c>
      <c r="J112" s="61">
        <f t="shared" si="3"/>
        <v>1416289286220</v>
      </c>
      <c r="L112" s="60">
        <v>22190861</v>
      </c>
      <c r="M112" s="6"/>
      <c r="N112" s="13">
        <v>14269</v>
      </c>
      <c r="O112" s="62">
        <f t="shared" si="5"/>
        <v>316641395609</v>
      </c>
    </row>
    <row r="113" spans="1:15" ht="15.75" x14ac:dyDescent="0.25">
      <c r="A113" s="28" t="s">
        <v>68</v>
      </c>
      <c r="B113" s="24">
        <v>2019</v>
      </c>
      <c r="C113" s="53">
        <v>1534876037</v>
      </c>
      <c r="D113" s="53">
        <v>2098179324</v>
      </c>
      <c r="E113" s="6">
        <f t="shared" si="1"/>
        <v>0.73152757700132598</v>
      </c>
      <c r="G113" s="59">
        <v>150937294</v>
      </c>
      <c r="H113" s="6">
        <v>13.901</v>
      </c>
      <c r="I113" s="6">
        <v>13.901</v>
      </c>
      <c r="J113" s="61">
        <f t="shared" si="3"/>
        <v>2098179323.8940001</v>
      </c>
      <c r="L113" s="60">
        <v>110414793</v>
      </c>
      <c r="M113" s="6">
        <v>13.901</v>
      </c>
      <c r="N113" s="6">
        <v>13.901</v>
      </c>
      <c r="O113" s="62">
        <f t="shared" si="5"/>
        <v>1534876037.493</v>
      </c>
    </row>
    <row r="114" spans="1:15" ht="15.75" x14ac:dyDescent="0.25">
      <c r="A114" s="28" t="s">
        <v>68</v>
      </c>
      <c r="B114" s="24">
        <v>2020</v>
      </c>
      <c r="C114" s="53">
        <v>1459304104</v>
      </c>
      <c r="D114" s="53">
        <v>1992248820</v>
      </c>
      <c r="E114" s="6">
        <f t="shared" si="1"/>
        <v>0.73249088635424564</v>
      </c>
      <c r="G114" s="59">
        <v>141244156</v>
      </c>
      <c r="H114" s="6">
        <v>14.105</v>
      </c>
      <c r="I114" s="6">
        <v>14.105</v>
      </c>
      <c r="J114" s="61">
        <f t="shared" si="3"/>
        <v>1992248820.3800001</v>
      </c>
      <c r="L114" s="60">
        <v>103460057</v>
      </c>
      <c r="M114" s="6">
        <v>14.105</v>
      </c>
      <c r="N114" s="6">
        <v>14.105</v>
      </c>
      <c r="O114" s="62">
        <f t="shared" si="5"/>
        <v>1459304103.9850001</v>
      </c>
    </row>
    <row r="115" spans="1:15" ht="15.75" x14ac:dyDescent="0.25">
      <c r="A115" s="28" t="s">
        <v>68</v>
      </c>
      <c r="B115" s="24">
        <v>2021</v>
      </c>
      <c r="C115" s="53">
        <v>1447335919</v>
      </c>
      <c r="D115" s="53">
        <v>1949533388</v>
      </c>
      <c r="E115" s="6">
        <f t="shared" si="1"/>
        <v>0.74240119605481725</v>
      </c>
      <c r="G115" s="59">
        <v>136627191</v>
      </c>
      <c r="H115" s="6">
        <v>14.269</v>
      </c>
      <c r="I115" s="6">
        <v>14.269</v>
      </c>
      <c r="J115" s="61">
        <f t="shared" si="3"/>
        <v>1949533388.3789999</v>
      </c>
      <c r="L115" s="60">
        <v>101432190</v>
      </c>
      <c r="M115" s="6">
        <v>14.269</v>
      </c>
      <c r="N115" s="6">
        <v>14.269</v>
      </c>
      <c r="O115" s="62">
        <f t="shared" si="5"/>
        <v>1447335919.1099999</v>
      </c>
    </row>
    <row r="116" spans="1:15" ht="15.75" x14ac:dyDescent="0.25">
      <c r="A116" s="28" t="s">
        <v>70</v>
      </c>
      <c r="B116" s="24">
        <v>2019</v>
      </c>
      <c r="C116" s="53">
        <v>1392496893</v>
      </c>
      <c r="D116" s="53">
        <v>2579453610</v>
      </c>
      <c r="E116" s="6">
        <f t="shared" si="1"/>
        <v>0.53984180510228286</v>
      </c>
      <c r="G116" s="59">
        <v>36114930</v>
      </c>
      <c r="H116" s="6">
        <v>14.000999999999999</v>
      </c>
      <c r="I116" s="6">
        <f>1000/H116</f>
        <v>71.423469752160557</v>
      </c>
      <c r="J116" s="61">
        <f t="shared" si="3"/>
        <v>2579453610.4563956</v>
      </c>
      <c r="L116" s="60">
        <v>19496349</v>
      </c>
      <c r="M116" s="6">
        <v>14.000999999999999</v>
      </c>
      <c r="N116" s="6">
        <f>1000/M116</f>
        <v>71.423469752160557</v>
      </c>
      <c r="O116" s="62">
        <f t="shared" si="5"/>
        <v>1392496893.0790658</v>
      </c>
    </row>
    <row r="117" spans="1:15" ht="15.75" x14ac:dyDescent="0.25">
      <c r="A117" s="28" t="s">
        <v>70</v>
      </c>
      <c r="B117" s="24">
        <v>2020</v>
      </c>
      <c r="C117" s="53">
        <v>1314471816</v>
      </c>
      <c r="D117" s="53">
        <v>2483921141</v>
      </c>
      <c r="E117" s="6">
        <f t="shared" si="1"/>
        <v>0.52919224942495868</v>
      </c>
      <c r="G117" s="59">
        <v>35341230</v>
      </c>
      <c r="H117" s="6">
        <v>14.228</v>
      </c>
      <c r="I117" s="6">
        <f t="shared" ref="I117:I118" si="22">1000/H117</f>
        <v>70.283947146471746</v>
      </c>
      <c r="J117" s="61">
        <f t="shared" si="3"/>
        <v>2483921141.4113016</v>
      </c>
      <c r="L117" s="60">
        <v>18702305</v>
      </c>
      <c r="M117" s="6">
        <v>14.228</v>
      </c>
      <c r="N117" s="6">
        <f t="shared" ref="N117:N118" si="23">1000/M117</f>
        <v>70.283947146471746</v>
      </c>
      <c r="O117" s="62">
        <f t="shared" si="5"/>
        <v>1314471816.1371942</v>
      </c>
    </row>
    <row r="118" spans="1:15" ht="15.75" x14ac:dyDescent="0.25">
      <c r="A118" s="28" t="s">
        <v>70</v>
      </c>
      <c r="B118" s="24">
        <v>2021</v>
      </c>
      <c r="C118" s="53">
        <v>1401570239</v>
      </c>
      <c r="D118" s="53">
        <v>2578348958</v>
      </c>
      <c r="E118" s="6">
        <f t="shared" si="1"/>
        <v>0.54359214436481251</v>
      </c>
      <c r="G118" s="59">
        <v>36854920</v>
      </c>
      <c r="H118" s="6">
        <v>14.294</v>
      </c>
      <c r="I118" s="6">
        <f t="shared" si="22"/>
        <v>69.95942353435008</v>
      </c>
      <c r="J118" s="61">
        <f t="shared" si="3"/>
        <v>2578348957.6045895</v>
      </c>
      <c r="L118" s="60">
        <v>20034045</v>
      </c>
      <c r="M118" s="6">
        <v>14.294</v>
      </c>
      <c r="N118" s="6">
        <f t="shared" si="23"/>
        <v>69.95942353435008</v>
      </c>
      <c r="O118" s="62">
        <f t="shared" si="5"/>
        <v>1401570239.2612286</v>
      </c>
    </row>
  </sheetData>
  <mergeCells count="3">
    <mergeCell ref="A2:E2"/>
    <mergeCell ref="G69:J69"/>
    <mergeCell ref="L69:O69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18"/>
  <sheetViews>
    <sheetView topLeftCell="A67" zoomScale="33" zoomScaleNormal="33" workbookViewId="0">
      <selection activeCell="O74" sqref="O74"/>
    </sheetView>
  </sheetViews>
  <sheetFormatPr defaultRowHeight="15" x14ac:dyDescent="0.25"/>
  <cols>
    <col min="1" max="1" width="2.85546875" customWidth="1"/>
    <col min="2" max="2" width="13.5703125" customWidth="1"/>
    <col min="3" max="3" width="14.7109375" customWidth="1"/>
    <col min="4" max="4" width="23" customWidth="1"/>
    <col min="5" max="5" width="22.28515625" customWidth="1"/>
    <col min="6" max="6" width="21.140625" customWidth="1"/>
    <col min="8" max="8" width="19.42578125" customWidth="1"/>
    <col min="9" max="9" width="12" bestFit="1" customWidth="1"/>
    <col min="10" max="10" width="13.140625" bestFit="1" customWidth="1"/>
    <col min="11" max="11" width="23.42578125" bestFit="1" customWidth="1"/>
  </cols>
  <sheetData>
    <row r="1" spans="2:6" ht="32.25" customHeight="1" x14ac:dyDescent="0.3">
      <c r="B1" s="142" t="s">
        <v>103</v>
      </c>
      <c r="C1" s="142"/>
      <c r="D1" s="63"/>
    </row>
    <row r="2" spans="2:6" ht="31.5" customHeight="1" x14ac:dyDescent="0.25">
      <c r="B2" s="140" t="s">
        <v>105</v>
      </c>
      <c r="C2" s="140"/>
      <c r="D2" s="140"/>
      <c r="E2" s="140"/>
      <c r="F2" s="140"/>
    </row>
    <row r="3" spans="2:6" ht="8.25" customHeight="1" x14ac:dyDescent="0.25"/>
    <row r="4" spans="2:6" ht="47.25" x14ac:dyDescent="0.25">
      <c r="B4" s="87" t="s">
        <v>79</v>
      </c>
      <c r="C4" s="79" t="s">
        <v>80</v>
      </c>
      <c r="D4" s="79" t="s">
        <v>106</v>
      </c>
      <c r="E4" s="80" t="s">
        <v>104</v>
      </c>
      <c r="F4" s="80" t="s">
        <v>103</v>
      </c>
    </row>
    <row r="5" spans="2:6" ht="15.75" x14ac:dyDescent="0.25">
      <c r="B5" s="24" t="s">
        <v>0</v>
      </c>
      <c r="C5" s="24">
        <v>2019</v>
      </c>
      <c r="D5" s="65">
        <v>1994065000000</v>
      </c>
      <c r="E5" s="68">
        <v>3077535000000</v>
      </c>
      <c r="F5" s="74">
        <f>D5/E5</f>
        <v>0.64794226548195233</v>
      </c>
    </row>
    <row r="6" spans="2:6" ht="15.75" x14ac:dyDescent="0.25">
      <c r="B6" s="24" t="s">
        <v>0</v>
      </c>
      <c r="C6" s="24">
        <v>2020</v>
      </c>
      <c r="D6" s="65">
        <v>1864670000000</v>
      </c>
      <c r="E6" s="68">
        <v>2752211000000</v>
      </c>
      <c r="F6" s="74">
        <f t="shared" ref="F6:F69" si="0">D6/E6</f>
        <v>0.6775170944378901</v>
      </c>
    </row>
    <row r="7" spans="2:6" ht="15.75" x14ac:dyDescent="0.25">
      <c r="B7" s="24" t="s">
        <v>0</v>
      </c>
      <c r="C7" s="24">
        <v>2021</v>
      </c>
      <c r="D7" s="65">
        <v>1970557000000</v>
      </c>
      <c r="E7" s="69">
        <v>2847296000000</v>
      </c>
      <c r="F7" s="74">
        <f t="shared" si="0"/>
        <v>0.69208013497718535</v>
      </c>
    </row>
    <row r="8" spans="2:6" ht="15.75" x14ac:dyDescent="0.25">
      <c r="B8" s="24" t="s">
        <v>2</v>
      </c>
      <c r="C8" s="24">
        <v>2019</v>
      </c>
      <c r="D8" s="66">
        <v>2511934000000</v>
      </c>
      <c r="E8" s="68">
        <v>3266151000000</v>
      </c>
      <c r="F8" s="74">
        <f t="shared" si="0"/>
        <v>0.7690807926516563</v>
      </c>
    </row>
    <row r="9" spans="2:6" ht="15.75" x14ac:dyDescent="0.25">
      <c r="B9" s="24" t="s">
        <v>2</v>
      </c>
      <c r="C9" s="24">
        <v>2020</v>
      </c>
      <c r="D9" s="66">
        <v>3174286000000</v>
      </c>
      <c r="E9" s="68">
        <v>3837040000000</v>
      </c>
      <c r="F9" s="74">
        <f t="shared" si="0"/>
        <v>0.82727467005816979</v>
      </c>
    </row>
    <row r="10" spans="2:6" ht="15.75" x14ac:dyDescent="0.25">
      <c r="B10" s="24" t="s">
        <v>2</v>
      </c>
      <c r="C10" s="24">
        <v>2021</v>
      </c>
      <c r="D10" s="65">
        <v>2823306000000</v>
      </c>
      <c r="E10" s="68">
        <v>4051811000000</v>
      </c>
      <c r="F10" s="74">
        <f t="shared" si="0"/>
        <v>0.69680101070854494</v>
      </c>
    </row>
    <row r="11" spans="2:6" ht="15.75" x14ac:dyDescent="0.25">
      <c r="B11" s="24" t="s">
        <v>4</v>
      </c>
      <c r="C11" s="24">
        <v>2019</v>
      </c>
      <c r="D11" s="66">
        <v>6183774000000</v>
      </c>
      <c r="E11" s="68">
        <v>7424304000000</v>
      </c>
      <c r="F11" s="74">
        <f t="shared" si="0"/>
        <v>0.83290958990903385</v>
      </c>
    </row>
    <row r="12" spans="2:6" ht="15.75" x14ac:dyDescent="0.25">
      <c r="B12" s="24" t="s">
        <v>4</v>
      </c>
      <c r="C12" s="24">
        <v>2020</v>
      </c>
      <c r="D12" s="65">
        <v>5668030000000</v>
      </c>
      <c r="E12" s="68">
        <v>7253114000000</v>
      </c>
      <c r="F12" s="74">
        <f t="shared" si="0"/>
        <v>0.78146159015286398</v>
      </c>
    </row>
    <row r="13" spans="2:6" ht="15.75" x14ac:dyDescent="0.25">
      <c r="B13" s="24" t="s">
        <v>4</v>
      </c>
      <c r="C13" s="24">
        <v>2021</v>
      </c>
      <c r="D13" s="72">
        <v>4938177000000</v>
      </c>
      <c r="E13" s="68">
        <v>6598137000000</v>
      </c>
      <c r="F13" s="74">
        <f t="shared" si="0"/>
        <v>0.74841989488851168</v>
      </c>
    </row>
    <row r="14" spans="2:6" ht="15.75" x14ac:dyDescent="0.25">
      <c r="B14" s="24" t="s">
        <v>6</v>
      </c>
      <c r="C14" s="24">
        <v>2019</v>
      </c>
      <c r="D14" s="66">
        <v>3893957386095</v>
      </c>
      <c r="E14" s="68">
        <v>4849223630042</v>
      </c>
      <c r="F14" s="74">
        <f t="shared" si="0"/>
        <v>0.80300635383591779</v>
      </c>
    </row>
    <row r="15" spans="2:6" ht="15.75" x14ac:dyDescent="0.25">
      <c r="B15" s="24" t="s">
        <v>6</v>
      </c>
      <c r="C15" s="24">
        <v>2020</v>
      </c>
      <c r="D15" s="66">
        <v>4059871768434</v>
      </c>
      <c r="E15" s="68">
        <v>5170895098267</v>
      </c>
      <c r="F15" s="74">
        <f t="shared" si="0"/>
        <v>0.78513906998319227</v>
      </c>
    </row>
    <row r="16" spans="2:6" ht="15.75" x14ac:dyDescent="0.25">
      <c r="B16" s="24" t="s">
        <v>6</v>
      </c>
      <c r="C16" s="24">
        <v>2021</v>
      </c>
      <c r="D16" s="66">
        <v>4404771801635</v>
      </c>
      <c r="E16" s="68">
        <v>6031946733670</v>
      </c>
      <c r="F16" s="74">
        <f t="shared" si="0"/>
        <v>0.73024050047521183</v>
      </c>
    </row>
    <row r="17" spans="2:6" ht="15.75" x14ac:dyDescent="0.25">
      <c r="B17" s="24" t="s">
        <v>8</v>
      </c>
      <c r="C17" s="24">
        <v>2019</v>
      </c>
      <c r="D17" s="66">
        <v>1084818213000</v>
      </c>
      <c r="E17" s="68">
        <v>2223672560000</v>
      </c>
      <c r="F17" s="74">
        <f t="shared" si="0"/>
        <v>0.48784979970252457</v>
      </c>
    </row>
    <row r="18" spans="2:6" ht="15.75" x14ac:dyDescent="0.25">
      <c r="B18" s="24" t="s">
        <v>8</v>
      </c>
      <c r="C18" s="24">
        <v>2020</v>
      </c>
      <c r="D18" s="66">
        <v>1302669302000</v>
      </c>
      <c r="E18" s="68">
        <v>2235024702000</v>
      </c>
      <c r="F18" s="74">
        <f t="shared" si="0"/>
        <v>0.58284335776437424</v>
      </c>
    </row>
    <row r="19" spans="2:6" ht="15.75" x14ac:dyDescent="0.25">
      <c r="B19" s="24" t="s">
        <v>8</v>
      </c>
      <c r="C19" s="24">
        <v>2021</v>
      </c>
      <c r="D19" s="66">
        <v>1128265348000</v>
      </c>
      <c r="E19" s="68">
        <v>1859801146000</v>
      </c>
      <c r="F19" s="74">
        <f t="shared" si="0"/>
        <v>0.60665913150265371</v>
      </c>
    </row>
    <row r="20" spans="2:6" ht="15.75" x14ac:dyDescent="0.25">
      <c r="B20" s="24" t="s">
        <v>10</v>
      </c>
      <c r="C20" s="24">
        <v>2019</v>
      </c>
      <c r="D20" s="65">
        <v>485569453000</v>
      </c>
      <c r="E20" s="68">
        <v>1279304590000</v>
      </c>
      <c r="F20" s="74">
        <f t="shared" si="0"/>
        <v>0.37955734451011391</v>
      </c>
    </row>
    <row r="21" spans="2:6" ht="15.75" x14ac:dyDescent="0.25">
      <c r="B21" s="24" t="s">
        <v>10</v>
      </c>
      <c r="C21" s="24">
        <v>2020</v>
      </c>
      <c r="D21" s="65">
        <v>511214319000</v>
      </c>
      <c r="E21" s="68">
        <v>1408289984000</v>
      </c>
      <c r="F21" s="74">
        <f t="shared" si="0"/>
        <v>0.36300358932326254</v>
      </c>
    </row>
    <row r="22" spans="2:6" ht="15.75" x14ac:dyDescent="0.25">
      <c r="B22" s="24" t="s">
        <v>10</v>
      </c>
      <c r="C22" s="24">
        <v>2021</v>
      </c>
      <c r="D22" s="66">
        <v>510624884000</v>
      </c>
      <c r="E22" s="68">
        <v>1427875007000</v>
      </c>
      <c r="F22" s="74">
        <f t="shared" si="0"/>
        <v>0.35761175277718127</v>
      </c>
    </row>
    <row r="23" spans="2:6" ht="15.75" x14ac:dyDescent="0.25">
      <c r="B23" s="24" t="s">
        <v>12</v>
      </c>
      <c r="C23" s="24">
        <v>2019</v>
      </c>
      <c r="D23" s="65">
        <v>392627670150</v>
      </c>
      <c r="E23" s="68">
        <v>527467886738</v>
      </c>
      <c r="F23" s="74">
        <f t="shared" si="0"/>
        <v>0.74436317361064896</v>
      </c>
    </row>
    <row r="24" spans="2:6" ht="15.75" x14ac:dyDescent="0.25">
      <c r="B24" s="24" t="s">
        <v>12</v>
      </c>
      <c r="C24" s="24">
        <v>2020</v>
      </c>
      <c r="D24" s="65">
        <v>421189882932</v>
      </c>
      <c r="E24" s="68">
        <v>568048326214</v>
      </c>
      <c r="F24" s="74">
        <f t="shared" si="0"/>
        <v>0.74146839889345217</v>
      </c>
    </row>
    <row r="25" spans="2:6" ht="15.75" x14ac:dyDescent="0.25">
      <c r="B25" s="24" t="s">
        <v>12</v>
      </c>
      <c r="C25" s="24">
        <v>2021</v>
      </c>
      <c r="D25" s="65">
        <v>410683202766</v>
      </c>
      <c r="E25" s="68">
        <v>552781459611</v>
      </c>
      <c r="F25" s="74">
        <f t="shared" si="0"/>
        <v>0.74293953899069531</v>
      </c>
    </row>
    <row r="26" spans="2:6" ht="15.75" x14ac:dyDescent="0.25">
      <c r="B26" s="24" t="s">
        <v>14</v>
      </c>
      <c r="C26" s="26">
        <v>2019</v>
      </c>
      <c r="D26" s="65">
        <v>495008096641</v>
      </c>
      <c r="E26" s="68">
        <v>536133980207</v>
      </c>
      <c r="F26" s="74">
        <f t="shared" si="0"/>
        <v>0.92329177950981323</v>
      </c>
    </row>
    <row r="27" spans="2:6" ht="15.75" x14ac:dyDescent="0.25">
      <c r="B27" s="24" t="s">
        <v>14</v>
      </c>
      <c r="C27" s="24">
        <v>2020</v>
      </c>
      <c r="D27" s="65">
        <v>492889499289</v>
      </c>
      <c r="E27" s="68">
        <v>536303219831</v>
      </c>
      <c r="F27" s="74">
        <f t="shared" si="0"/>
        <v>0.91905004680807145</v>
      </c>
    </row>
    <row r="28" spans="2:6" ht="15.75" x14ac:dyDescent="0.25">
      <c r="B28" s="24" t="s">
        <v>14</v>
      </c>
      <c r="C28" s="24">
        <v>2021</v>
      </c>
      <c r="D28" s="65">
        <v>764359118475</v>
      </c>
      <c r="E28" s="68">
        <v>816739145113</v>
      </c>
      <c r="F28" s="74">
        <f t="shared" si="0"/>
        <v>0.93586688362934656</v>
      </c>
    </row>
    <row r="29" spans="2:6" ht="15.75" x14ac:dyDescent="0.25">
      <c r="B29" s="24" t="s">
        <v>16</v>
      </c>
      <c r="C29" s="24">
        <v>2019</v>
      </c>
      <c r="D29" s="65">
        <v>29970835098</v>
      </c>
      <c r="E29" s="68">
        <v>157166234017</v>
      </c>
      <c r="F29" s="74">
        <f t="shared" si="0"/>
        <v>0.19069512790360671</v>
      </c>
    </row>
    <row r="30" spans="2:6" ht="15.75" x14ac:dyDescent="0.25">
      <c r="B30" s="24" t="s">
        <v>16</v>
      </c>
      <c r="C30" s="24">
        <v>2020</v>
      </c>
      <c r="D30" s="65">
        <v>33144794874</v>
      </c>
      <c r="E30" s="68">
        <v>210419761255</v>
      </c>
      <c r="F30" s="74">
        <f t="shared" si="0"/>
        <v>0.15751750062026273</v>
      </c>
    </row>
    <row r="31" spans="2:6" ht="15.75" x14ac:dyDescent="0.25">
      <c r="B31" s="24" t="s">
        <v>16</v>
      </c>
      <c r="C31" s="24">
        <v>2021</v>
      </c>
      <c r="D31" s="66">
        <v>34519257894</v>
      </c>
      <c r="E31" s="67">
        <v>250767550139</v>
      </c>
      <c r="F31" s="74">
        <f t="shared" si="0"/>
        <v>0.13765440494540079</v>
      </c>
    </row>
    <row r="32" spans="2:6" ht="15.75" x14ac:dyDescent="0.25">
      <c r="B32" s="24" t="s">
        <v>18</v>
      </c>
      <c r="C32" s="24">
        <v>2019</v>
      </c>
      <c r="D32" s="66">
        <v>263890302000</v>
      </c>
      <c r="E32" s="65">
        <v>479265331000</v>
      </c>
      <c r="F32" s="74">
        <f t="shared" si="0"/>
        <v>0.55061421081592898</v>
      </c>
    </row>
    <row r="33" spans="2:8" ht="15.75" x14ac:dyDescent="0.25">
      <c r="B33" s="24" t="s">
        <v>18</v>
      </c>
      <c r="C33" s="24">
        <v>2020</v>
      </c>
      <c r="D33" s="67">
        <v>81168836000</v>
      </c>
      <c r="E33" s="65">
        <v>243302339000</v>
      </c>
      <c r="F33" s="74">
        <f t="shared" si="0"/>
        <v>0.3336130525239217</v>
      </c>
    </row>
    <row r="34" spans="2:8" ht="15.75" x14ac:dyDescent="0.25">
      <c r="B34" s="24" t="s">
        <v>18</v>
      </c>
      <c r="C34" s="24">
        <v>2021</v>
      </c>
      <c r="D34" s="66">
        <v>8220165000</v>
      </c>
      <c r="E34" s="68">
        <v>91040495000</v>
      </c>
      <c r="F34" s="74">
        <f t="shared" si="0"/>
        <v>9.0291303886254129E-2</v>
      </c>
      <c r="H34" s="14"/>
    </row>
    <row r="35" spans="2:8" ht="15.75" x14ac:dyDescent="0.25">
      <c r="B35" s="24" t="s">
        <v>19</v>
      </c>
      <c r="C35" s="24">
        <v>2019</v>
      </c>
      <c r="D35" s="65">
        <v>81611336232</v>
      </c>
      <c r="E35" s="67">
        <v>193198983272</v>
      </c>
      <c r="F35" s="74">
        <f t="shared" si="0"/>
        <v>0.42242114761598643</v>
      </c>
      <c r="H35" s="14"/>
    </row>
    <row r="36" spans="2:8" ht="15.75" x14ac:dyDescent="0.25">
      <c r="B36" s="24" t="s">
        <v>19</v>
      </c>
      <c r="C36" s="24">
        <v>2020</v>
      </c>
      <c r="D36" s="65">
        <v>61766791344</v>
      </c>
      <c r="E36" s="68">
        <v>335775952688</v>
      </c>
      <c r="F36" s="74">
        <f t="shared" si="0"/>
        <v>0.18395239697642418</v>
      </c>
      <c r="H36" s="14"/>
    </row>
    <row r="37" spans="2:8" ht="15.75" x14ac:dyDescent="0.25">
      <c r="B37" s="24" t="s">
        <v>19</v>
      </c>
      <c r="C37" s="24">
        <v>2021</v>
      </c>
      <c r="D37" s="65">
        <v>55292813787</v>
      </c>
      <c r="E37" s="67">
        <v>301477751273</v>
      </c>
      <c r="F37" s="74">
        <f t="shared" si="0"/>
        <v>0.18340595136299187</v>
      </c>
    </row>
    <row r="38" spans="2:8" ht="15.75" x14ac:dyDescent="0.25">
      <c r="B38" s="24" t="s">
        <v>21</v>
      </c>
      <c r="C38" s="24">
        <v>2019</v>
      </c>
      <c r="D38" s="66">
        <v>224568825207</v>
      </c>
      <c r="E38" s="68">
        <v>351483053912</v>
      </c>
      <c r="F38" s="74">
        <f t="shared" si="0"/>
        <v>0.6389179299188199</v>
      </c>
    </row>
    <row r="39" spans="2:8" ht="15.75" x14ac:dyDescent="0.25">
      <c r="B39" s="24" t="s">
        <v>21</v>
      </c>
      <c r="C39" s="24">
        <v>2020</v>
      </c>
      <c r="D39" s="66">
        <v>216290445407</v>
      </c>
      <c r="E39" s="68">
        <v>317031964534</v>
      </c>
      <c r="F39" s="74">
        <f t="shared" si="0"/>
        <v>0.68223545132088403</v>
      </c>
    </row>
    <row r="40" spans="2:8" ht="15.75" x14ac:dyDescent="0.25">
      <c r="B40" s="24" t="s">
        <v>21</v>
      </c>
      <c r="C40" s="24">
        <v>2021</v>
      </c>
      <c r="D40" s="66">
        <v>200247583894</v>
      </c>
      <c r="E40" s="68">
        <v>301506104882</v>
      </c>
      <c r="F40" s="74">
        <f t="shared" si="0"/>
        <v>0.66415764275277478</v>
      </c>
    </row>
    <row r="41" spans="2:8" ht="15.75" x14ac:dyDescent="0.25">
      <c r="B41" s="24" t="s">
        <v>23</v>
      </c>
      <c r="C41" s="24">
        <v>2019</v>
      </c>
      <c r="D41" s="65">
        <v>125895214924</v>
      </c>
      <c r="E41" s="68">
        <v>285177567739</v>
      </c>
      <c r="F41" s="74">
        <f t="shared" si="0"/>
        <v>0.44146254532622187</v>
      </c>
    </row>
    <row r="42" spans="2:8" ht="15.75" x14ac:dyDescent="0.25">
      <c r="B42" s="24" t="s">
        <v>23</v>
      </c>
      <c r="C42" s="24">
        <v>2020</v>
      </c>
      <c r="D42" s="65">
        <v>108153236174</v>
      </c>
      <c r="E42" s="68">
        <v>298261244290</v>
      </c>
      <c r="F42" s="74">
        <f t="shared" si="0"/>
        <v>0.36261243538849586</v>
      </c>
    </row>
    <row r="43" spans="2:8" ht="15.75" x14ac:dyDescent="0.25">
      <c r="B43" s="24" t="s">
        <v>23</v>
      </c>
      <c r="C43" s="24">
        <v>2021</v>
      </c>
      <c r="D43" s="65">
        <v>96061699364</v>
      </c>
      <c r="E43" s="68">
        <v>275990708661</v>
      </c>
      <c r="F43" s="74">
        <f t="shared" si="0"/>
        <v>0.34806135260876769</v>
      </c>
    </row>
    <row r="44" spans="2:8" ht="15.75" x14ac:dyDescent="0.25">
      <c r="B44" s="24" t="s">
        <v>25</v>
      </c>
      <c r="C44" s="24">
        <v>2019</v>
      </c>
      <c r="D44" s="66">
        <v>174620443964</v>
      </c>
      <c r="E44" s="68">
        <v>269602629189</v>
      </c>
      <c r="F44" s="74">
        <f t="shared" si="0"/>
        <v>0.64769562703925088</v>
      </c>
    </row>
    <row r="45" spans="2:8" ht="15.75" x14ac:dyDescent="0.25">
      <c r="B45" s="24" t="s">
        <v>25</v>
      </c>
      <c r="C45" s="24">
        <v>2020</v>
      </c>
      <c r="D45" s="66">
        <v>139878236250</v>
      </c>
      <c r="E45" s="70">
        <v>239784904490</v>
      </c>
      <c r="F45" s="74">
        <f t="shared" si="0"/>
        <v>0.58334879982335786</v>
      </c>
    </row>
    <row r="46" spans="2:8" ht="15.75" x14ac:dyDescent="0.25">
      <c r="B46" s="24" t="s">
        <v>25</v>
      </c>
      <c r="C46" s="24">
        <v>2021</v>
      </c>
      <c r="D46" s="66">
        <v>137263004813</v>
      </c>
      <c r="E46" s="68">
        <v>222474205879</v>
      </c>
      <c r="F46" s="74">
        <f t="shared" si="0"/>
        <v>0.61698390728341357</v>
      </c>
    </row>
    <row r="47" spans="2:8" ht="15.75" x14ac:dyDescent="0.25">
      <c r="B47" s="24" t="s">
        <v>27</v>
      </c>
      <c r="C47" s="24">
        <v>2019</v>
      </c>
      <c r="D47" s="65">
        <v>330472107495</v>
      </c>
      <c r="E47" s="65">
        <v>357452208843</v>
      </c>
      <c r="F47" s="74">
        <f t="shared" si="0"/>
        <v>0.92452109490292678</v>
      </c>
    </row>
    <row r="48" spans="2:8" ht="15.75" x14ac:dyDescent="0.25">
      <c r="B48" s="24" t="s">
        <v>27</v>
      </c>
      <c r="C48" s="24">
        <v>2020</v>
      </c>
      <c r="D48" s="65">
        <v>300581655863</v>
      </c>
      <c r="E48" s="65">
        <v>322122601640</v>
      </c>
      <c r="F48" s="74">
        <f t="shared" si="0"/>
        <v>0.93312811436598952</v>
      </c>
    </row>
    <row r="49" spans="2:6" ht="15.75" x14ac:dyDescent="0.25">
      <c r="B49" s="24" t="s">
        <v>27</v>
      </c>
      <c r="C49" s="24">
        <v>2021</v>
      </c>
      <c r="D49" s="65">
        <v>270840075481</v>
      </c>
      <c r="E49" s="65">
        <v>298604232055</v>
      </c>
      <c r="F49" s="74">
        <f t="shared" si="0"/>
        <v>0.90702021741980499</v>
      </c>
    </row>
    <row r="50" spans="2:6" ht="15.75" x14ac:dyDescent="0.25">
      <c r="B50" s="24" t="s">
        <v>29</v>
      </c>
      <c r="C50" s="24">
        <v>2019</v>
      </c>
      <c r="D50" s="65">
        <v>1411402468</v>
      </c>
      <c r="E50" s="65">
        <v>50990872393</v>
      </c>
      <c r="F50" s="74">
        <f t="shared" si="0"/>
        <v>2.7679512072708853E-2</v>
      </c>
    </row>
    <row r="51" spans="2:6" ht="15.75" x14ac:dyDescent="0.25">
      <c r="B51" s="24" t="s">
        <v>29</v>
      </c>
      <c r="C51" s="24">
        <v>2020</v>
      </c>
      <c r="D51" s="65">
        <v>27885365687</v>
      </c>
      <c r="E51" s="65">
        <v>48076063779</v>
      </c>
      <c r="F51" s="74">
        <f t="shared" si="0"/>
        <v>0.58002597332397554</v>
      </c>
    </row>
    <row r="52" spans="2:6" ht="15.75" x14ac:dyDescent="0.25">
      <c r="B52" s="24" t="s">
        <v>29</v>
      </c>
      <c r="C52" s="24">
        <v>2021</v>
      </c>
      <c r="D52" s="65">
        <v>29063819522</v>
      </c>
      <c r="E52" s="65">
        <v>52442481062</v>
      </c>
      <c r="F52" s="74">
        <f t="shared" si="0"/>
        <v>0.55420374729485755</v>
      </c>
    </row>
    <row r="53" spans="2:6" ht="15.75" x14ac:dyDescent="0.25">
      <c r="B53" s="24" t="s">
        <v>31</v>
      </c>
      <c r="C53" s="24">
        <v>2019</v>
      </c>
      <c r="D53" s="65">
        <v>75071606466</v>
      </c>
      <c r="E53" s="65">
        <v>92504089394</v>
      </c>
      <c r="F53" s="74">
        <f t="shared" si="0"/>
        <v>0.81154905645576025</v>
      </c>
    </row>
    <row r="54" spans="2:6" ht="15.75" x14ac:dyDescent="0.25">
      <c r="B54" s="24" t="s">
        <v>31</v>
      </c>
      <c r="C54" s="24">
        <v>2020</v>
      </c>
      <c r="D54" s="65">
        <v>59663311781</v>
      </c>
      <c r="E54" s="65">
        <v>82202146171</v>
      </c>
      <c r="F54" s="74">
        <f t="shared" si="0"/>
        <v>0.7258120932376404</v>
      </c>
    </row>
    <row r="55" spans="2:6" ht="15.75" x14ac:dyDescent="0.25">
      <c r="B55" s="24" t="s">
        <v>31</v>
      </c>
      <c r="C55" s="24">
        <v>2021</v>
      </c>
      <c r="D55" s="65">
        <v>59908394348</v>
      </c>
      <c r="E55" s="65">
        <v>121943097733</v>
      </c>
      <c r="F55" s="74">
        <f t="shared" si="0"/>
        <v>0.49128155231198223</v>
      </c>
    </row>
    <row r="56" spans="2:6" ht="15.75" x14ac:dyDescent="0.25">
      <c r="B56" s="24" t="s">
        <v>33</v>
      </c>
      <c r="C56" s="24">
        <v>2019</v>
      </c>
      <c r="D56" s="65">
        <v>150846135606</v>
      </c>
      <c r="E56" s="65">
        <v>217821047351</v>
      </c>
      <c r="F56" s="74">
        <f t="shared" si="0"/>
        <v>0.69252323152649409</v>
      </c>
    </row>
    <row r="57" spans="2:6" ht="15.75" x14ac:dyDescent="0.25">
      <c r="B57" s="24" t="s">
        <v>33</v>
      </c>
      <c r="C57" s="24">
        <v>2020</v>
      </c>
      <c r="D57" s="65">
        <v>131451675593</v>
      </c>
      <c r="E57" s="71">
        <v>177182837855</v>
      </c>
      <c r="F57" s="74">
        <f t="shared" si="0"/>
        <v>0.74189846592577591</v>
      </c>
    </row>
    <row r="58" spans="2:6" ht="15.75" x14ac:dyDescent="0.25">
      <c r="B58" s="24" t="s">
        <v>33</v>
      </c>
      <c r="C58" s="24">
        <v>2021</v>
      </c>
      <c r="D58" s="65">
        <v>119034382549</v>
      </c>
      <c r="E58" s="65">
        <v>169199466266</v>
      </c>
      <c r="F58" s="74">
        <f t="shared" si="0"/>
        <v>0.70351511843344106</v>
      </c>
    </row>
    <row r="59" spans="2:6" ht="15.75" x14ac:dyDescent="0.25">
      <c r="B59" s="24" t="s">
        <v>35</v>
      </c>
      <c r="C59" s="24">
        <v>2019</v>
      </c>
      <c r="D59" s="65">
        <v>238021563892</v>
      </c>
      <c r="E59" s="65">
        <v>302636796677</v>
      </c>
      <c r="F59" s="74">
        <f t="shared" si="0"/>
        <v>0.78649247713931192</v>
      </c>
    </row>
    <row r="60" spans="2:6" ht="15.75" x14ac:dyDescent="0.25">
      <c r="B60" s="24" t="s">
        <v>35</v>
      </c>
      <c r="C60" s="24">
        <v>2020</v>
      </c>
      <c r="D60" s="65">
        <v>213557978288</v>
      </c>
      <c r="E60" s="65">
        <v>270508602770</v>
      </c>
      <c r="F60" s="74">
        <f t="shared" si="0"/>
        <v>0.78946834260046705</v>
      </c>
    </row>
    <row r="61" spans="2:6" ht="15.75" x14ac:dyDescent="0.25">
      <c r="B61" s="24" t="s">
        <v>35</v>
      </c>
      <c r="C61" s="24">
        <v>2021</v>
      </c>
      <c r="D61" s="65">
        <v>187176882140</v>
      </c>
      <c r="E61" s="65">
        <v>239333983354</v>
      </c>
      <c r="F61" s="74">
        <f t="shared" si="0"/>
        <v>0.78207398513543236</v>
      </c>
    </row>
    <row r="62" spans="2:6" ht="15.75" x14ac:dyDescent="0.25">
      <c r="B62" s="24" t="s">
        <v>37</v>
      </c>
      <c r="C62" s="24">
        <v>2019</v>
      </c>
      <c r="D62" s="65">
        <v>69654455958</v>
      </c>
      <c r="E62" s="65">
        <v>98890963872</v>
      </c>
      <c r="F62" s="74">
        <f t="shared" si="0"/>
        <v>0.70435612345893994</v>
      </c>
    </row>
    <row r="63" spans="2:6" ht="15.75" x14ac:dyDescent="0.25">
      <c r="B63" s="24" t="s">
        <v>37</v>
      </c>
      <c r="C63" s="24">
        <v>2020</v>
      </c>
      <c r="D63" s="65">
        <v>64366723425</v>
      </c>
      <c r="E63" s="65">
        <v>86141743970</v>
      </c>
      <c r="F63" s="74">
        <f t="shared" si="0"/>
        <v>0.7472187171810285</v>
      </c>
    </row>
    <row r="64" spans="2:6" ht="15.75" x14ac:dyDescent="0.25">
      <c r="B64" s="24" t="s">
        <v>37</v>
      </c>
      <c r="C64" s="24">
        <v>2021</v>
      </c>
      <c r="D64" s="65">
        <v>61854583104</v>
      </c>
      <c r="E64" s="65">
        <v>76740944634</v>
      </c>
      <c r="F64" s="74">
        <f t="shared" si="0"/>
        <v>0.80601800510799793</v>
      </c>
    </row>
    <row r="65" spans="2:11" ht="15.75" x14ac:dyDescent="0.25">
      <c r="B65" s="24" t="s">
        <v>39</v>
      </c>
      <c r="C65" s="24">
        <v>2019</v>
      </c>
      <c r="D65" s="65">
        <v>1179761455303</v>
      </c>
      <c r="E65" s="65">
        <v>2613070074932</v>
      </c>
      <c r="F65" s="74">
        <f t="shared" si="0"/>
        <v>0.45148481344638297</v>
      </c>
    </row>
    <row r="66" spans="2:11" ht="15.75" x14ac:dyDescent="0.25">
      <c r="B66" s="24" t="s">
        <v>39</v>
      </c>
      <c r="C66" s="24">
        <v>2020</v>
      </c>
      <c r="D66" s="66">
        <v>720291831038</v>
      </c>
      <c r="E66" s="65">
        <v>6080516085752</v>
      </c>
      <c r="F66" s="74">
        <f t="shared" si="0"/>
        <v>0.11845899605887135</v>
      </c>
    </row>
    <row r="67" spans="2:11" ht="15.75" x14ac:dyDescent="0.25">
      <c r="B67" s="24" t="s">
        <v>39</v>
      </c>
      <c r="C67" s="24">
        <v>2021</v>
      </c>
      <c r="D67" s="66">
        <v>667721248881</v>
      </c>
      <c r="E67" s="65">
        <v>5149094524206</v>
      </c>
      <c r="F67" s="74">
        <f t="shared" si="0"/>
        <v>0.12967741138602693</v>
      </c>
    </row>
    <row r="68" spans="2:11" ht="15.75" x14ac:dyDescent="0.25">
      <c r="B68" s="24" t="s">
        <v>41</v>
      </c>
      <c r="C68" s="24">
        <v>2019</v>
      </c>
      <c r="D68" s="65">
        <v>57403932667</v>
      </c>
      <c r="E68" s="65">
        <v>275487784551</v>
      </c>
      <c r="F68" s="74">
        <f t="shared" si="0"/>
        <v>0.20837197104967473</v>
      </c>
    </row>
    <row r="69" spans="2:11" ht="15.75" x14ac:dyDescent="0.25">
      <c r="B69" s="24" t="s">
        <v>41</v>
      </c>
      <c r="C69" s="24">
        <v>2020</v>
      </c>
      <c r="D69" s="65">
        <v>51799123317</v>
      </c>
      <c r="E69" s="65">
        <v>283270056415</v>
      </c>
      <c r="F69" s="74">
        <f t="shared" si="0"/>
        <v>0.1828612736995843</v>
      </c>
      <c r="H69" s="143" t="s">
        <v>88</v>
      </c>
      <c r="I69" s="143"/>
      <c r="J69" s="143"/>
      <c r="K69" s="143"/>
    </row>
    <row r="70" spans="2:11" ht="15.75" x14ac:dyDescent="0.25">
      <c r="B70" s="24" t="s">
        <v>41</v>
      </c>
      <c r="C70" s="24">
        <v>2021</v>
      </c>
      <c r="D70" s="65">
        <v>40100501184</v>
      </c>
      <c r="E70" s="65">
        <v>170331201369</v>
      </c>
      <c r="F70" s="74">
        <f t="shared" ref="F70:F118" si="1">D70/E70</f>
        <v>0.23542663271145239</v>
      </c>
      <c r="H70" s="78" t="s">
        <v>107</v>
      </c>
      <c r="I70" s="78" t="s">
        <v>90</v>
      </c>
      <c r="J70" s="78" t="s">
        <v>91</v>
      </c>
      <c r="K70" s="78" t="s">
        <v>108</v>
      </c>
    </row>
    <row r="71" spans="2:11" ht="15.75" x14ac:dyDescent="0.25">
      <c r="B71" s="28" t="s">
        <v>43</v>
      </c>
      <c r="C71" s="24">
        <v>2019</v>
      </c>
      <c r="D71" s="65">
        <v>15905437983310</v>
      </c>
      <c r="E71" s="65">
        <v>61970455827538</v>
      </c>
      <c r="F71" s="74">
        <f t="shared" si="1"/>
        <v>0.25666162643009077</v>
      </c>
      <c r="H71" s="73">
        <v>1143600991</v>
      </c>
      <c r="I71" s="37">
        <v>7.1900000000000006E-2</v>
      </c>
      <c r="J71" s="38">
        <f>1000/I71</f>
        <v>13908.205841446452</v>
      </c>
      <c r="K71" s="61">
        <f>J71*H71</f>
        <v>15905437983310.15</v>
      </c>
    </row>
    <row r="72" spans="2:11" ht="15.75" x14ac:dyDescent="0.25">
      <c r="B72" s="28" t="s">
        <v>43</v>
      </c>
      <c r="C72" s="24">
        <v>2020</v>
      </c>
      <c r="D72" s="66">
        <v>132469764076164</v>
      </c>
      <c r="E72" s="65">
        <v>152185901368124</v>
      </c>
      <c r="F72" s="74">
        <f t="shared" si="1"/>
        <v>0.87044701831959825</v>
      </c>
      <c r="H72" s="73">
        <v>9392106273</v>
      </c>
      <c r="I72" s="37">
        <v>7.0900000000000005E-2</v>
      </c>
      <c r="J72" s="38">
        <f t="shared" ref="J72" si="2">1000/I72</f>
        <v>14104.372355430183</v>
      </c>
      <c r="K72" s="61">
        <f t="shared" ref="K72:K118" si="3">J72*H72</f>
        <v>132469764076163.61</v>
      </c>
    </row>
    <row r="73" spans="2:11" ht="15.75" x14ac:dyDescent="0.25">
      <c r="B73" s="28" t="s">
        <v>43</v>
      </c>
      <c r="C73" s="24">
        <v>2021</v>
      </c>
      <c r="D73" s="66">
        <v>83516747246790</v>
      </c>
      <c r="E73" s="65">
        <v>102606923823110</v>
      </c>
      <c r="F73" s="74">
        <f t="shared" si="1"/>
        <v>0.81394845625397894</v>
      </c>
      <c r="H73" s="73">
        <v>5854523982</v>
      </c>
      <c r="I73" s="37">
        <v>7.0099999999999996E-2</v>
      </c>
      <c r="J73" s="38">
        <f>1000/I73</f>
        <v>14265.335235378032</v>
      </c>
      <c r="K73" s="61">
        <f t="shared" si="3"/>
        <v>83516747246790.297</v>
      </c>
    </row>
    <row r="74" spans="2:11" ht="15.75" x14ac:dyDescent="0.25">
      <c r="B74" s="28" t="s">
        <v>45</v>
      </c>
      <c r="C74" s="24">
        <v>2019</v>
      </c>
      <c r="D74" s="66">
        <v>3475835041667</v>
      </c>
      <c r="E74" s="65">
        <v>7183684208333</v>
      </c>
      <c r="F74" s="74">
        <f t="shared" si="1"/>
        <v>0.48385131373607249</v>
      </c>
      <c r="H74" s="73">
        <v>250260123</v>
      </c>
      <c r="I74" s="37">
        <v>7.2000000000000002E-5</v>
      </c>
      <c r="J74" s="37">
        <f>1/I74</f>
        <v>13888.888888888889</v>
      </c>
      <c r="K74" s="61">
        <f t="shared" si="3"/>
        <v>3475835041666.6665</v>
      </c>
    </row>
    <row r="75" spans="2:11" ht="15.75" x14ac:dyDescent="0.25">
      <c r="B75" s="28" t="s">
        <v>45</v>
      </c>
      <c r="C75" s="24">
        <v>2020</v>
      </c>
      <c r="D75" s="66">
        <v>3001743985915</v>
      </c>
      <c r="E75" s="65">
        <v>8086537183099</v>
      </c>
      <c r="F75" s="74">
        <f t="shared" si="1"/>
        <v>0.37120264433937133</v>
      </c>
      <c r="H75" s="73">
        <v>213123823</v>
      </c>
      <c r="I75" s="37">
        <v>7.1000000000000005E-5</v>
      </c>
      <c r="J75" s="37">
        <f t="shared" ref="J75:J76" si="4">1/I75</f>
        <v>14084.507042253521</v>
      </c>
      <c r="K75" s="61">
        <f t="shared" si="3"/>
        <v>3001743985915.4927</v>
      </c>
    </row>
    <row r="76" spans="2:11" ht="15.75" x14ac:dyDescent="0.25">
      <c r="B76" s="28" t="s">
        <v>45</v>
      </c>
      <c r="C76" s="24">
        <v>2021</v>
      </c>
      <c r="D76" s="66">
        <v>2946652871429</v>
      </c>
      <c r="E76" s="65">
        <v>11845445942857</v>
      </c>
      <c r="F76" s="74">
        <f t="shared" si="1"/>
        <v>0.2487582895269452</v>
      </c>
      <c r="H76" s="73">
        <v>206265701</v>
      </c>
      <c r="I76" s="39">
        <v>6.9999999999999994E-5</v>
      </c>
      <c r="J76" s="37">
        <f t="shared" si="4"/>
        <v>14285.714285714286</v>
      </c>
      <c r="K76" s="61">
        <f t="shared" si="3"/>
        <v>2946652871428.5718</v>
      </c>
    </row>
    <row r="77" spans="2:11" ht="15.75" x14ac:dyDescent="0.25">
      <c r="B77" s="28" t="s">
        <v>47</v>
      </c>
      <c r="C77" s="24">
        <v>2019</v>
      </c>
      <c r="D77" s="66">
        <v>1561839765</v>
      </c>
      <c r="E77" s="65">
        <v>1990602807</v>
      </c>
      <c r="F77" s="74">
        <f t="shared" si="1"/>
        <v>0.78460643153307885</v>
      </c>
      <c r="H77" s="73">
        <v>112354490</v>
      </c>
      <c r="I77" s="40"/>
      <c r="J77" s="40">
        <v>13.901</v>
      </c>
      <c r="K77" s="61">
        <f t="shared" si="3"/>
        <v>1561839765.49</v>
      </c>
    </row>
    <row r="78" spans="2:11" ht="15.75" x14ac:dyDescent="0.25">
      <c r="B78" s="28" t="s">
        <v>47</v>
      </c>
      <c r="C78" s="24">
        <v>2020</v>
      </c>
      <c r="D78" s="66">
        <v>1523902423</v>
      </c>
      <c r="E78" s="65">
        <v>2071120271</v>
      </c>
      <c r="F78" s="74">
        <f t="shared" si="1"/>
        <v>0.73578654235478724</v>
      </c>
      <c r="H78" s="73">
        <v>108039874</v>
      </c>
      <c r="I78" s="40"/>
      <c r="J78" s="40">
        <v>14.105</v>
      </c>
      <c r="K78" s="61">
        <f t="shared" si="3"/>
        <v>1523902422.77</v>
      </c>
    </row>
    <row r="79" spans="2:11" ht="15.75" x14ac:dyDescent="0.25">
      <c r="B79" s="28" t="s">
        <v>47</v>
      </c>
      <c r="C79" s="24">
        <v>2021</v>
      </c>
      <c r="D79" s="66">
        <v>1434280184</v>
      </c>
      <c r="E79" s="65">
        <v>2300678624</v>
      </c>
      <c r="F79" s="74">
        <f t="shared" si="1"/>
        <v>0.62341613862884315</v>
      </c>
      <c r="H79" s="73">
        <v>100517218</v>
      </c>
      <c r="I79" s="40"/>
      <c r="J79" s="40">
        <v>14.269</v>
      </c>
      <c r="K79" s="61">
        <f t="shared" si="3"/>
        <v>1434280183.642</v>
      </c>
    </row>
    <row r="80" spans="2:11" ht="15.75" x14ac:dyDescent="0.25">
      <c r="B80" s="28" t="s">
        <v>48</v>
      </c>
      <c r="C80" s="24">
        <v>2019</v>
      </c>
      <c r="D80" s="66">
        <v>688835405</v>
      </c>
      <c r="E80" s="65">
        <v>849368991</v>
      </c>
      <c r="F80" s="74">
        <f t="shared" si="1"/>
        <v>0.81099664845193298</v>
      </c>
      <c r="H80" s="73">
        <v>49552939</v>
      </c>
      <c r="I80" s="40"/>
      <c r="J80" s="40">
        <v>13.901</v>
      </c>
      <c r="K80" s="61">
        <f t="shared" si="3"/>
        <v>688835405.03900003</v>
      </c>
    </row>
    <row r="81" spans="2:11" ht="15.75" x14ac:dyDescent="0.25">
      <c r="B81" s="28" t="s">
        <v>48</v>
      </c>
      <c r="C81" s="24">
        <v>2020</v>
      </c>
      <c r="D81" s="66">
        <v>583457824</v>
      </c>
      <c r="E81" s="65">
        <v>760123429</v>
      </c>
      <c r="F81" s="74">
        <f t="shared" si="1"/>
        <v>0.76758300262837975</v>
      </c>
      <c r="H81" s="73">
        <v>41365319</v>
      </c>
      <c r="I81" s="40"/>
      <c r="J81" s="40">
        <v>14.105</v>
      </c>
      <c r="K81" s="61">
        <f t="shared" si="3"/>
        <v>583457824.495</v>
      </c>
    </row>
    <row r="82" spans="2:11" ht="15.75" x14ac:dyDescent="0.25">
      <c r="B82" s="28" t="s">
        <v>48</v>
      </c>
      <c r="C82" s="24">
        <v>2021</v>
      </c>
      <c r="D82" s="66">
        <v>667277528</v>
      </c>
      <c r="E82" s="65">
        <v>1450314287</v>
      </c>
      <c r="F82" s="74">
        <f t="shared" si="1"/>
        <v>0.46009167390902217</v>
      </c>
      <c r="H82" s="73">
        <v>46764141</v>
      </c>
      <c r="I82" s="40"/>
      <c r="J82" s="40">
        <v>14.269</v>
      </c>
      <c r="K82" s="61">
        <f t="shared" si="3"/>
        <v>667277527.92900002</v>
      </c>
    </row>
    <row r="83" spans="2:11" ht="15.75" x14ac:dyDescent="0.25">
      <c r="B83" s="28" t="s">
        <v>49</v>
      </c>
      <c r="C83" s="24">
        <v>2019</v>
      </c>
      <c r="D83" s="66">
        <v>2844745496247</v>
      </c>
      <c r="E83" s="65">
        <v>3333666930776</v>
      </c>
      <c r="F83" s="74">
        <f t="shared" si="1"/>
        <v>0.85333824743697761</v>
      </c>
      <c r="H83" s="73">
        <v>204650991</v>
      </c>
      <c r="I83" s="37">
        <v>0.71940000000000004</v>
      </c>
      <c r="J83" s="37">
        <f>10000/I83</f>
        <v>13900.472616068946</v>
      </c>
      <c r="K83" s="61">
        <f t="shared" si="3"/>
        <v>2844745496246.8726</v>
      </c>
    </row>
    <row r="84" spans="2:11" ht="15.75" x14ac:dyDescent="0.25">
      <c r="B84" s="28" t="s">
        <v>49</v>
      </c>
      <c r="C84" s="24">
        <v>2020</v>
      </c>
      <c r="D84" s="66">
        <v>3076495458392</v>
      </c>
      <c r="E84" s="65">
        <v>4154638815233</v>
      </c>
      <c r="F84" s="74">
        <f t="shared" si="1"/>
        <v>0.74049648963756298</v>
      </c>
      <c r="H84" s="73">
        <v>218123528</v>
      </c>
      <c r="I84" s="37">
        <v>0.70899999999999996</v>
      </c>
      <c r="J84" s="37">
        <f t="shared" ref="J84:J85" si="5">10000/I84</f>
        <v>14104.372355430183</v>
      </c>
      <c r="K84" s="61">
        <f t="shared" si="3"/>
        <v>3076495458392.1016</v>
      </c>
    </row>
    <row r="85" spans="2:11" ht="15.75" x14ac:dyDescent="0.25">
      <c r="B85" s="28" t="s">
        <v>49</v>
      </c>
      <c r="C85" s="24">
        <v>2021</v>
      </c>
      <c r="D85" s="66">
        <v>3669601583904</v>
      </c>
      <c r="E85" s="65">
        <v>4644211329909</v>
      </c>
      <c r="F85" s="74">
        <f t="shared" si="1"/>
        <v>0.79014526325956469</v>
      </c>
      <c r="H85" s="73">
        <v>257165679</v>
      </c>
      <c r="I85" s="37">
        <v>0.70079999999999998</v>
      </c>
      <c r="J85" s="37">
        <f t="shared" si="5"/>
        <v>14269.406392694063</v>
      </c>
      <c r="K85" s="61">
        <f t="shared" si="3"/>
        <v>3669601583904.1094</v>
      </c>
    </row>
    <row r="86" spans="2:11" ht="15.75" x14ac:dyDescent="0.25">
      <c r="B86" s="28" t="s">
        <v>51</v>
      </c>
      <c r="C86" s="24">
        <v>2019</v>
      </c>
      <c r="D86" s="66">
        <v>971119562951</v>
      </c>
      <c r="E86" s="65">
        <v>1077315943117</v>
      </c>
      <c r="F86" s="74">
        <f t="shared" si="1"/>
        <v>0.90142503613309399</v>
      </c>
      <c r="H86" s="73">
        <v>69859428</v>
      </c>
      <c r="I86" s="6">
        <v>0.71936999999999995</v>
      </c>
      <c r="J86" s="6">
        <f>10000/I86</f>
        <v>13901.052309659843</v>
      </c>
      <c r="K86" s="61">
        <f t="shared" si="3"/>
        <v>971119562950.91553</v>
      </c>
    </row>
    <row r="87" spans="2:11" ht="15.75" x14ac:dyDescent="0.25">
      <c r="B87" s="28" t="s">
        <v>51</v>
      </c>
      <c r="C87" s="24">
        <v>2020</v>
      </c>
      <c r="D87" s="66">
        <v>409331424461</v>
      </c>
      <c r="E87" s="65">
        <v>524893267698</v>
      </c>
      <c r="F87" s="74">
        <f t="shared" si="1"/>
        <v>0.77983744439357316</v>
      </c>
      <c r="H87" s="73">
        <v>29020370</v>
      </c>
      <c r="I87" s="6">
        <v>0.70896999999999999</v>
      </c>
      <c r="J87" s="6">
        <f t="shared" ref="J87:J88" si="6">10000/I87</f>
        <v>14104.96918064234</v>
      </c>
      <c r="K87" s="61">
        <f t="shared" si="3"/>
        <v>409331424460.83752</v>
      </c>
    </row>
    <row r="88" spans="2:11" ht="15.75" x14ac:dyDescent="0.25">
      <c r="B88" s="28" t="s">
        <v>51</v>
      </c>
      <c r="C88" s="24">
        <v>2021</v>
      </c>
      <c r="D88" s="66">
        <v>346894694786</v>
      </c>
      <c r="E88" s="65">
        <v>480101909192</v>
      </c>
      <c r="F88" s="74">
        <f t="shared" si="1"/>
        <v>0.72254387692357958</v>
      </c>
      <c r="H88" s="73">
        <v>24311074</v>
      </c>
      <c r="I88" s="6">
        <v>0.70082</v>
      </c>
      <c r="J88" s="6">
        <f t="shared" si="6"/>
        <v>14268.999172398047</v>
      </c>
      <c r="K88" s="61">
        <f t="shared" si="3"/>
        <v>346894694786.10767</v>
      </c>
    </row>
    <row r="89" spans="2:11" ht="15.75" x14ac:dyDescent="0.25">
      <c r="B89" s="28" t="s">
        <v>53</v>
      </c>
      <c r="C89" s="24">
        <v>2019</v>
      </c>
      <c r="D89" s="66">
        <v>2025976904</v>
      </c>
      <c r="E89" s="65">
        <v>2833687962</v>
      </c>
      <c r="F89" s="74">
        <f t="shared" si="1"/>
        <v>0.71496118527111141</v>
      </c>
      <c r="H89" s="73">
        <v>145743249</v>
      </c>
      <c r="I89" s="6">
        <v>13.901</v>
      </c>
      <c r="J89" s="6">
        <v>13.901</v>
      </c>
      <c r="K89" s="61">
        <f t="shared" si="3"/>
        <v>2025976904.349</v>
      </c>
    </row>
    <row r="90" spans="2:11" ht="15.75" x14ac:dyDescent="0.25">
      <c r="B90" s="28" t="s">
        <v>53</v>
      </c>
      <c r="C90" s="24">
        <v>2020</v>
      </c>
      <c r="D90" s="66">
        <v>1908758547</v>
      </c>
      <c r="E90" s="65">
        <v>3145076593</v>
      </c>
      <c r="F90" s="74">
        <f t="shared" si="1"/>
        <v>0.60690367644728449</v>
      </c>
      <c r="H90" s="73">
        <v>135324959</v>
      </c>
      <c r="I90" s="6">
        <v>14.105</v>
      </c>
      <c r="J90" s="6">
        <v>14.105</v>
      </c>
      <c r="K90" s="61">
        <f t="shared" si="3"/>
        <v>1908758546.6950002</v>
      </c>
    </row>
    <row r="91" spans="2:11" ht="15.75" x14ac:dyDescent="0.25">
      <c r="B91" s="28" t="s">
        <v>53</v>
      </c>
      <c r="C91" s="24">
        <v>2021</v>
      </c>
      <c r="D91" s="66">
        <v>1799260842</v>
      </c>
      <c r="E91" s="65">
        <v>3190306983</v>
      </c>
      <c r="F91" s="74">
        <f t="shared" si="1"/>
        <v>0.56397733872872258</v>
      </c>
      <c r="H91" s="73">
        <v>126095791</v>
      </c>
      <c r="I91" s="6">
        <v>14.269</v>
      </c>
      <c r="J91" s="6">
        <v>14.269</v>
      </c>
      <c r="K91" s="61">
        <f t="shared" si="3"/>
        <v>1799260841.779</v>
      </c>
    </row>
    <row r="92" spans="2:11" ht="15.75" x14ac:dyDescent="0.25">
      <c r="B92" s="28" t="s">
        <v>54</v>
      </c>
      <c r="C92" s="24">
        <v>2019</v>
      </c>
      <c r="D92" s="66">
        <v>2212036244784</v>
      </c>
      <c r="E92" s="65">
        <v>3033872461752</v>
      </c>
      <c r="F92" s="74">
        <f t="shared" si="1"/>
        <v>0.72911312939852246</v>
      </c>
      <c r="H92" s="73">
        <v>159045406</v>
      </c>
      <c r="I92" s="6">
        <v>7.1900000000000006E-2</v>
      </c>
      <c r="J92" s="6">
        <f>1000/I92</f>
        <v>13908.205841446452</v>
      </c>
      <c r="K92" s="61">
        <f t="shared" si="3"/>
        <v>2212036244784.4224</v>
      </c>
    </row>
    <row r="93" spans="2:11" ht="15.75" x14ac:dyDescent="0.25">
      <c r="B93" s="28" t="s">
        <v>54</v>
      </c>
      <c r="C93" s="24">
        <v>2020</v>
      </c>
      <c r="D93" s="66">
        <v>1984723949224</v>
      </c>
      <c r="E93" s="65">
        <v>2748364739069</v>
      </c>
      <c r="F93" s="74">
        <f t="shared" si="1"/>
        <v>0.72214721758376188</v>
      </c>
      <c r="H93" s="73">
        <v>140716928</v>
      </c>
      <c r="I93" s="6">
        <v>7.0900000000000005E-2</v>
      </c>
      <c r="J93" s="6">
        <f>1000/I93</f>
        <v>14104.372355430183</v>
      </c>
      <c r="K93" s="61">
        <f t="shared" si="3"/>
        <v>1984723949224.2595</v>
      </c>
    </row>
    <row r="94" spans="2:11" ht="15.75" x14ac:dyDescent="0.25">
      <c r="B94" s="28" t="s">
        <v>54</v>
      </c>
      <c r="C94" s="24">
        <v>2021</v>
      </c>
      <c r="D94" s="66">
        <v>1892269272468</v>
      </c>
      <c r="E94" s="65">
        <v>2534081098431</v>
      </c>
      <c r="F94" s="74">
        <f t="shared" si="1"/>
        <v>0.74672798500395909</v>
      </c>
      <c r="H94" s="73">
        <v>132648076</v>
      </c>
      <c r="I94" s="6">
        <v>7.0099999999999996E-2</v>
      </c>
      <c r="J94" s="6">
        <f t="shared" ref="J94:J97" si="7">1000/I94</f>
        <v>14265.335235378032</v>
      </c>
      <c r="K94" s="61">
        <f t="shared" si="3"/>
        <v>1892269272467.9031</v>
      </c>
    </row>
    <row r="95" spans="2:11" ht="15.75" x14ac:dyDescent="0.25">
      <c r="B95" s="28" t="s">
        <v>56</v>
      </c>
      <c r="C95" s="24">
        <v>2019</v>
      </c>
      <c r="D95" s="66">
        <v>4985410013908</v>
      </c>
      <c r="E95" s="65">
        <v>7661407746871</v>
      </c>
      <c r="F95" s="74">
        <f t="shared" si="1"/>
        <v>0.65071722829842782</v>
      </c>
      <c r="H95" s="73">
        <v>358450980</v>
      </c>
      <c r="I95" s="6">
        <v>7.1900000000000006E-2</v>
      </c>
      <c r="J95" s="6">
        <f t="shared" si="7"/>
        <v>13908.205841446452</v>
      </c>
      <c r="K95" s="61">
        <f t="shared" si="3"/>
        <v>4985410013908.2051</v>
      </c>
    </row>
    <row r="96" spans="2:11" ht="15.75" x14ac:dyDescent="0.25">
      <c r="B96" s="28" t="s">
        <v>56</v>
      </c>
      <c r="C96" s="24">
        <v>2020</v>
      </c>
      <c r="D96" s="66">
        <v>8546880028209</v>
      </c>
      <c r="E96" s="65">
        <v>11678486897038</v>
      </c>
      <c r="F96" s="74">
        <f t="shared" si="1"/>
        <v>0.73184823544022082</v>
      </c>
      <c r="H96" s="73">
        <v>605973794</v>
      </c>
      <c r="I96" s="6">
        <v>7.0900000000000005E-2</v>
      </c>
      <c r="J96" s="6">
        <f t="shared" si="7"/>
        <v>14104.372355430183</v>
      </c>
      <c r="K96" s="61">
        <f t="shared" si="3"/>
        <v>8546880028208.7451</v>
      </c>
    </row>
    <row r="97" spans="2:11" ht="15.75" x14ac:dyDescent="0.25">
      <c r="B97" s="28" t="s">
        <v>56</v>
      </c>
      <c r="C97" s="24">
        <v>2021</v>
      </c>
      <c r="D97" s="66">
        <v>6811188102710</v>
      </c>
      <c r="E97" s="65">
        <v>8586995406562</v>
      </c>
      <c r="F97" s="74">
        <f t="shared" si="1"/>
        <v>0.79319806058182285</v>
      </c>
      <c r="H97" s="73">
        <v>477464286</v>
      </c>
      <c r="I97" s="6">
        <v>7.0099999999999996E-2</v>
      </c>
      <c r="J97" s="6">
        <f t="shared" si="7"/>
        <v>14265.335235378032</v>
      </c>
      <c r="K97" s="61">
        <f t="shared" si="3"/>
        <v>6811188102710.4141</v>
      </c>
    </row>
    <row r="98" spans="2:11" ht="15.75" x14ac:dyDescent="0.25">
      <c r="B98" s="28" t="s">
        <v>58</v>
      </c>
      <c r="C98" s="24">
        <v>2019</v>
      </c>
      <c r="D98" s="66">
        <v>1087736428571</v>
      </c>
      <c r="E98" s="65">
        <v>1250022942857</v>
      </c>
      <c r="F98" s="74">
        <f t="shared" si="1"/>
        <v>0.8701731714498897</v>
      </c>
      <c r="H98" s="73">
        <v>76141550</v>
      </c>
      <c r="I98" s="6">
        <v>7.0000000000000007E-2</v>
      </c>
      <c r="J98" s="6">
        <f>1000/I98</f>
        <v>14285.714285714284</v>
      </c>
      <c r="K98" s="61">
        <f t="shared" si="3"/>
        <v>1087736428571.4285</v>
      </c>
    </row>
    <row r="99" spans="2:11" ht="15.75" x14ac:dyDescent="0.25">
      <c r="B99" s="28" t="s">
        <v>58</v>
      </c>
      <c r="C99" s="24">
        <v>2020</v>
      </c>
      <c r="D99" s="66">
        <v>971338757143</v>
      </c>
      <c r="E99" s="65">
        <v>1171724400000</v>
      </c>
      <c r="F99" s="74">
        <f t="shared" si="1"/>
        <v>0.82898227359863808</v>
      </c>
      <c r="H99" s="73">
        <v>67993713</v>
      </c>
      <c r="I99" s="6">
        <v>7.0000000000000007E-2</v>
      </c>
      <c r="J99" s="6">
        <f t="shared" ref="J99:J100" si="8">1000/I99</f>
        <v>14285.714285714284</v>
      </c>
      <c r="K99" s="61">
        <f t="shared" si="3"/>
        <v>971338757142.85706</v>
      </c>
    </row>
    <row r="100" spans="2:11" ht="15.75" x14ac:dyDescent="0.25">
      <c r="B100" s="28" t="s">
        <v>58</v>
      </c>
      <c r="C100" s="24">
        <v>2021</v>
      </c>
      <c r="D100" s="66">
        <v>832170914286</v>
      </c>
      <c r="E100" s="65">
        <v>1009153485714</v>
      </c>
      <c r="F100" s="74">
        <f t="shared" si="1"/>
        <v>0.82462274179949879</v>
      </c>
      <c r="H100" s="73">
        <v>58251964</v>
      </c>
      <c r="I100" s="6">
        <v>7.0000000000000007E-2</v>
      </c>
      <c r="J100" s="6">
        <f t="shared" si="8"/>
        <v>14285.714285714284</v>
      </c>
      <c r="K100" s="61">
        <f t="shared" si="3"/>
        <v>832170914285.71423</v>
      </c>
    </row>
    <row r="101" spans="2:11" ht="15.75" x14ac:dyDescent="0.25">
      <c r="B101" s="28" t="s">
        <v>60</v>
      </c>
      <c r="C101" s="24">
        <v>2019</v>
      </c>
      <c r="D101" s="66">
        <v>2661226392538</v>
      </c>
      <c r="E101" s="65">
        <v>3443898480615</v>
      </c>
      <c r="F101" s="74">
        <f t="shared" si="1"/>
        <v>0.77273659706216635</v>
      </c>
      <c r="H101" s="73">
        <v>191440643</v>
      </c>
      <c r="I101" s="6">
        <v>0.71936999999999995</v>
      </c>
      <c r="J101" s="6">
        <f>10000/I101</f>
        <v>13901.052309659843</v>
      </c>
      <c r="K101" s="61">
        <f t="shared" si="3"/>
        <v>2661226392537.9155</v>
      </c>
    </row>
    <row r="102" spans="2:11" ht="15.75" x14ac:dyDescent="0.25">
      <c r="B102" s="28" t="s">
        <v>60</v>
      </c>
      <c r="C102" s="24">
        <v>2020</v>
      </c>
      <c r="D102" s="66">
        <v>2214656924835</v>
      </c>
      <c r="E102" s="65">
        <v>3107513576033</v>
      </c>
      <c r="F102" s="74">
        <f t="shared" si="1"/>
        <v>0.71267811729472608</v>
      </c>
      <c r="H102" s="73">
        <v>157012532</v>
      </c>
      <c r="I102" s="6">
        <v>0.70896999999999999</v>
      </c>
      <c r="J102" s="6">
        <f t="shared" ref="J102:J103" si="9">10000/I102</f>
        <v>14104.96918064234</v>
      </c>
      <c r="K102" s="61">
        <f t="shared" si="3"/>
        <v>2214656924834.6191</v>
      </c>
    </row>
    <row r="103" spans="2:11" ht="15.75" x14ac:dyDescent="0.25">
      <c r="B103" s="28" t="s">
        <v>60</v>
      </c>
      <c r="C103" s="24">
        <v>2021</v>
      </c>
      <c r="D103" s="66">
        <v>1916616263805</v>
      </c>
      <c r="E103" s="65">
        <v>2797886989527</v>
      </c>
      <c r="F103" s="74">
        <f t="shared" si="1"/>
        <v>0.68502275859577011</v>
      </c>
      <c r="H103" s="73">
        <v>134320301</v>
      </c>
      <c r="I103" s="6">
        <v>0.70082</v>
      </c>
      <c r="J103" s="6">
        <f t="shared" si="9"/>
        <v>14268.999172398047</v>
      </c>
      <c r="K103" s="61">
        <f t="shared" si="3"/>
        <v>1916616263805.2566</v>
      </c>
    </row>
    <row r="104" spans="2:11" ht="15.75" x14ac:dyDescent="0.25">
      <c r="B104" s="28" t="s">
        <v>62</v>
      </c>
      <c r="C104" s="24">
        <v>2019</v>
      </c>
      <c r="D104" s="66">
        <v>281808317107</v>
      </c>
      <c r="E104" s="65">
        <v>937588720445</v>
      </c>
      <c r="F104" s="74">
        <f t="shared" si="1"/>
        <v>0.30056709403804222</v>
      </c>
      <c r="H104" s="73">
        <v>20262018</v>
      </c>
      <c r="I104" s="6">
        <v>7.1900000000000006E-2</v>
      </c>
      <c r="J104" s="6">
        <f>1000/I104</f>
        <v>13908.205841446452</v>
      </c>
      <c r="K104" s="61">
        <f t="shared" si="3"/>
        <v>281808317107.09314</v>
      </c>
    </row>
    <row r="105" spans="2:11" ht="15.75" x14ac:dyDescent="0.25">
      <c r="B105" s="28" t="s">
        <v>62</v>
      </c>
      <c r="C105" s="24">
        <v>2020</v>
      </c>
      <c r="D105" s="66">
        <v>277191043724</v>
      </c>
      <c r="E105" s="65">
        <v>931919506347</v>
      </c>
      <c r="F105" s="74">
        <f t="shared" si="1"/>
        <v>0.29744097192530272</v>
      </c>
      <c r="H105" s="73">
        <v>19652845</v>
      </c>
      <c r="I105" s="6">
        <v>7.0900000000000005E-2</v>
      </c>
      <c r="J105" s="6">
        <f t="shared" ref="J105" si="10">1000/I105</f>
        <v>14104.372355430183</v>
      </c>
      <c r="K105" s="61">
        <f t="shared" si="3"/>
        <v>277191043723.55432</v>
      </c>
    </row>
    <row r="106" spans="2:11" ht="15.75" x14ac:dyDescent="0.25">
      <c r="B106" s="28" t="s">
        <v>62</v>
      </c>
      <c r="C106" s="24">
        <v>2021</v>
      </c>
      <c r="D106" s="66">
        <v>203632111270</v>
      </c>
      <c r="E106" s="65">
        <v>1003262995720</v>
      </c>
      <c r="F106" s="74">
        <f t="shared" si="1"/>
        <v>0.20296982161079483</v>
      </c>
      <c r="H106" s="73">
        <v>14274611</v>
      </c>
      <c r="I106" s="6">
        <v>7.0099999999999996E-2</v>
      </c>
      <c r="J106" s="6">
        <f>1000/I106</f>
        <v>14265.335235378032</v>
      </c>
      <c r="K106" s="61">
        <f t="shared" si="3"/>
        <v>203632111269.61484</v>
      </c>
    </row>
    <row r="107" spans="2:11" ht="15.75" x14ac:dyDescent="0.25">
      <c r="B107" s="28" t="s">
        <v>64</v>
      </c>
      <c r="C107" s="24">
        <v>2019</v>
      </c>
      <c r="D107" s="66">
        <v>7830575493467</v>
      </c>
      <c r="E107" s="65">
        <v>9566524742841</v>
      </c>
      <c r="F107" s="74">
        <f t="shared" si="1"/>
        <v>0.81853919829423138</v>
      </c>
      <c r="H107" s="73">
        <v>563331601</v>
      </c>
      <c r="I107" s="6">
        <v>7.1940000000000006E-5</v>
      </c>
      <c r="J107" s="6">
        <f>1/I107</f>
        <v>13900.472616068946</v>
      </c>
      <c r="K107" s="61">
        <f t="shared" si="3"/>
        <v>7830575493466.7773</v>
      </c>
    </row>
    <row r="108" spans="2:11" ht="15.75" x14ac:dyDescent="0.25">
      <c r="B108" s="28" t="s">
        <v>64</v>
      </c>
      <c r="C108" s="24">
        <v>2020</v>
      </c>
      <c r="D108" s="66">
        <v>7592787179126</v>
      </c>
      <c r="E108" s="65">
        <v>9302641551481</v>
      </c>
      <c r="F108" s="74">
        <f t="shared" si="1"/>
        <v>0.81619689817213392</v>
      </c>
      <c r="H108" s="73">
        <v>538328611</v>
      </c>
      <c r="I108" s="6">
        <v>7.0900000000000002E-5</v>
      </c>
      <c r="J108" s="6">
        <f t="shared" ref="J108:J109" si="11">1/I108</f>
        <v>14104.372355430183</v>
      </c>
      <c r="K108" s="61">
        <f t="shared" si="3"/>
        <v>7592787179125.5293</v>
      </c>
    </row>
    <row r="109" spans="2:11" ht="15.75" x14ac:dyDescent="0.25">
      <c r="B109" s="28" t="s">
        <v>64</v>
      </c>
      <c r="C109" s="24">
        <v>2021</v>
      </c>
      <c r="D109" s="66">
        <v>7207130579338</v>
      </c>
      <c r="E109" s="65">
        <v>8978453324772</v>
      </c>
      <c r="F109" s="74">
        <f t="shared" si="1"/>
        <v>0.8027140442389078</v>
      </c>
      <c r="H109" s="73">
        <v>505075711</v>
      </c>
      <c r="I109" s="6">
        <v>7.0080000000000007E-5</v>
      </c>
      <c r="J109" s="6">
        <f t="shared" si="11"/>
        <v>14269.406392694063</v>
      </c>
      <c r="K109" s="61">
        <f t="shared" si="3"/>
        <v>7207130579337.8994</v>
      </c>
    </row>
    <row r="110" spans="2:11" ht="15.75" x14ac:dyDescent="0.25">
      <c r="B110" s="28" t="s">
        <v>66</v>
      </c>
      <c r="C110" s="24">
        <v>2019</v>
      </c>
      <c r="D110" s="66">
        <v>1268270426613</v>
      </c>
      <c r="E110" s="65">
        <v>1551849033384</v>
      </c>
      <c r="F110" s="74">
        <f t="shared" si="1"/>
        <v>0.81726405038728445</v>
      </c>
      <c r="H110" s="73">
        <v>91235913</v>
      </c>
      <c r="I110" s="6"/>
      <c r="J110" s="13">
        <v>13901</v>
      </c>
      <c r="K110" s="61">
        <f t="shared" si="3"/>
        <v>1268270426613</v>
      </c>
    </row>
    <row r="111" spans="2:11" ht="15.75" x14ac:dyDescent="0.25">
      <c r="B111" s="28" t="s">
        <v>66</v>
      </c>
      <c r="C111" s="24">
        <v>2020</v>
      </c>
      <c r="D111" s="66">
        <v>1174353398855</v>
      </c>
      <c r="E111" s="65">
        <v>1463552671035</v>
      </c>
      <c r="F111" s="74">
        <f t="shared" si="1"/>
        <v>0.80239913608610813</v>
      </c>
      <c r="H111" s="73">
        <v>83257951</v>
      </c>
      <c r="I111" s="6"/>
      <c r="J111" s="13">
        <v>14105</v>
      </c>
      <c r="K111" s="61">
        <f t="shared" si="3"/>
        <v>1174353398855</v>
      </c>
    </row>
    <row r="112" spans="2:11" ht="15.75" x14ac:dyDescent="0.25">
      <c r="B112" s="28" t="s">
        <v>66</v>
      </c>
      <c r="C112" s="24">
        <v>2021</v>
      </c>
      <c r="D112" s="66">
        <v>1107869588528</v>
      </c>
      <c r="E112" s="65">
        <v>1416289286220</v>
      </c>
      <c r="F112" s="74">
        <f t="shared" si="1"/>
        <v>0.78223396823458602</v>
      </c>
      <c r="H112" s="73">
        <v>77641712</v>
      </c>
      <c r="I112" s="6"/>
      <c r="J112" s="13">
        <v>14269</v>
      </c>
      <c r="K112" s="61">
        <f t="shared" si="3"/>
        <v>1107869588528</v>
      </c>
    </row>
    <row r="113" spans="2:11" ht="15.75" x14ac:dyDescent="0.25">
      <c r="B113" s="28" t="s">
        <v>68</v>
      </c>
      <c r="C113" s="24">
        <v>2019</v>
      </c>
      <c r="D113" s="66">
        <v>1783317879</v>
      </c>
      <c r="E113" s="65">
        <v>2098179324</v>
      </c>
      <c r="F113" s="74">
        <f t="shared" si="1"/>
        <v>0.84993587468980325</v>
      </c>
      <c r="H113" s="73">
        <v>128287021</v>
      </c>
      <c r="I113" s="6">
        <v>13.901</v>
      </c>
      <c r="J113" s="6">
        <v>13.901</v>
      </c>
      <c r="K113" s="61">
        <f t="shared" si="3"/>
        <v>1783317878.921</v>
      </c>
    </row>
    <row r="114" spans="2:11" ht="15.75" x14ac:dyDescent="0.25">
      <c r="B114" s="28" t="s">
        <v>68</v>
      </c>
      <c r="C114" s="24">
        <v>2020</v>
      </c>
      <c r="D114" s="66">
        <v>1685733136</v>
      </c>
      <c r="E114" s="65">
        <v>1992248820</v>
      </c>
      <c r="F114" s="74">
        <f t="shared" si="1"/>
        <v>0.84614588252083889</v>
      </c>
      <c r="H114" s="73">
        <v>119513161</v>
      </c>
      <c r="I114" s="6">
        <v>14.105</v>
      </c>
      <c r="J114" s="6">
        <v>14.105</v>
      </c>
      <c r="K114" s="61">
        <f t="shared" si="3"/>
        <v>1685733135.905</v>
      </c>
    </row>
    <row r="115" spans="2:11" ht="15.75" x14ac:dyDescent="0.25">
      <c r="B115" s="28" t="s">
        <v>68</v>
      </c>
      <c r="C115" s="24">
        <v>2021</v>
      </c>
      <c r="D115" s="66">
        <v>1593822829</v>
      </c>
      <c r="E115" s="65">
        <v>1949533388</v>
      </c>
      <c r="F115" s="74">
        <f t="shared" si="1"/>
        <v>0.81754066835196981</v>
      </c>
      <c r="H115" s="73">
        <v>111698285</v>
      </c>
      <c r="I115" s="6">
        <v>14.269</v>
      </c>
      <c r="J115" s="6">
        <v>14.269</v>
      </c>
      <c r="K115" s="61">
        <f t="shared" si="3"/>
        <v>1593822828.665</v>
      </c>
    </row>
    <row r="116" spans="2:11" ht="15.75" x14ac:dyDescent="0.25">
      <c r="B116" s="28" t="s">
        <v>70</v>
      </c>
      <c r="C116" s="24">
        <v>2019</v>
      </c>
      <c r="D116" s="66">
        <v>2157430469</v>
      </c>
      <c r="E116" s="65">
        <v>2579453610</v>
      </c>
      <c r="F116" s="74">
        <f t="shared" si="1"/>
        <v>0.83639049007747035</v>
      </c>
      <c r="H116" s="73">
        <v>30206184</v>
      </c>
      <c r="I116" s="6">
        <v>14.000999999999999</v>
      </c>
      <c r="J116" s="6">
        <f>1000/I116</f>
        <v>71.423469752160557</v>
      </c>
      <c r="K116" s="61">
        <f t="shared" si="3"/>
        <v>2157430469.2521963</v>
      </c>
    </row>
    <row r="117" spans="2:11" ht="15.75" x14ac:dyDescent="0.25">
      <c r="B117" s="28" t="s">
        <v>70</v>
      </c>
      <c r="C117" s="24">
        <v>2020</v>
      </c>
      <c r="D117" s="66">
        <v>1955242480</v>
      </c>
      <c r="E117" s="65">
        <v>2483921141</v>
      </c>
      <c r="F117" s="74">
        <f t="shared" si="1"/>
        <v>0.78715964356776658</v>
      </c>
      <c r="H117" s="73">
        <v>27819190</v>
      </c>
      <c r="I117" s="6">
        <v>14.228</v>
      </c>
      <c r="J117" s="6">
        <f t="shared" ref="J117:J118" si="12">1000/I117</f>
        <v>70.283947146471746</v>
      </c>
      <c r="K117" s="61">
        <f t="shared" si="3"/>
        <v>1955242479.6176553</v>
      </c>
    </row>
    <row r="118" spans="2:11" ht="15.75" x14ac:dyDescent="0.25">
      <c r="B118" s="28" t="s">
        <v>70</v>
      </c>
      <c r="C118" s="24">
        <v>2021</v>
      </c>
      <c r="D118" s="66">
        <v>1954998951</v>
      </c>
      <c r="E118" s="65">
        <v>2578348958</v>
      </c>
      <c r="F118" s="74">
        <f t="shared" si="1"/>
        <v>0.75823675648484501</v>
      </c>
      <c r="H118" s="73">
        <v>27944755</v>
      </c>
      <c r="I118" s="6">
        <v>14.294</v>
      </c>
      <c r="J118" s="6">
        <f t="shared" si="12"/>
        <v>69.95942353435008</v>
      </c>
      <c r="K118" s="61">
        <f t="shared" si="3"/>
        <v>1954998950.6086471</v>
      </c>
    </row>
  </sheetData>
  <mergeCells count="3">
    <mergeCell ref="B1:C1"/>
    <mergeCell ref="B2:F2"/>
    <mergeCell ref="H69:K69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4"/>
  <sheetViews>
    <sheetView tabSelected="1" topLeftCell="A91" zoomScale="50" zoomScaleNormal="50" workbookViewId="0">
      <selection activeCell="Q127" sqref="Q127"/>
    </sheetView>
  </sheetViews>
  <sheetFormatPr defaultRowHeight="15" x14ac:dyDescent="0.25"/>
  <cols>
    <col min="1" max="1" width="14.85546875" customWidth="1"/>
    <col min="2" max="2" width="9.42578125" customWidth="1"/>
    <col min="3" max="3" width="14.5703125" customWidth="1"/>
    <col min="4" max="4" width="21.140625" bestFit="1" customWidth="1"/>
    <col min="5" max="5" width="23.28515625" style="101" customWidth="1"/>
    <col min="6" max="6" width="22.140625" style="101" customWidth="1"/>
    <col min="7" max="7" width="22.7109375" style="52" bestFit="1" customWidth="1"/>
    <col min="8" max="8" width="10.42578125" customWidth="1"/>
    <col min="9" max="9" width="1.28515625" customWidth="1"/>
    <col min="10" max="10" width="13.85546875" style="96" bestFit="1" customWidth="1"/>
    <col min="11" max="11" width="11" bestFit="1" customWidth="1"/>
    <col min="12" max="12" width="12" bestFit="1" customWidth="1"/>
    <col min="13" max="13" width="22.42578125" bestFit="1" customWidth="1"/>
    <col min="14" max="14" width="1" customWidth="1"/>
    <col min="15" max="15" width="13.85546875" style="96" bestFit="1" customWidth="1"/>
    <col min="16" max="16" width="11" bestFit="1" customWidth="1"/>
    <col min="17" max="17" width="12" bestFit="1" customWidth="1"/>
    <col min="18" max="18" width="21.42578125" bestFit="1" customWidth="1"/>
    <col min="19" max="19" width="1" customWidth="1"/>
    <col min="20" max="20" width="13.85546875" bestFit="1" customWidth="1"/>
    <col min="21" max="21" width="11" bestFit="1" customWidth="1"/>
    <col min="22" max="22" width="12" bestFit="1" customWidth="1"/>
    <col min="23" max="23" width="23.85546875" bestFit="1" customWidth="1"/>
  </cols>
  <sheetData>
    <row r="1" spans="1:8" ht="19.5" x14ac:dyDescent="0.3">
      <c r="A1" s="81" t="s">
        <v>109</v>
      </c>
      <c r="B1" s="82"/>
      <c r="C1" s="82"/>
      <c r="D1" s="82"/>
    </row>
    <row r="2" spans="1:8" ht="29.25" customHeight="1" x14ac:dyDescent="0.25">
      <c r="B2" s="144" t="s">
        <v>110</v>
      </c>
      <c r="C2" s="145"/>
      <c r="D2" s="145"/>
      <c r="E2" s="145"/>
      <c r="F2" s="145"/>
    </row>
    <row r="3" spans="1:8" ht="9" customHeight="1" x14ac:dyDescent="0.25"/>
    <row r="4" spans="1:8" ht="31.5" x14ac:dyDescent="0.25">
      <c r="A4" s="88" t="s">
        <v>79</v>
      </c>
      <c r="B4" s="89" t="s">
        <v>80</v>
      </c>
      <c r="C4" s="89" t="s">
        <v>115</v>
      </c>
      <c r="D4" s="90" t="s">
        <v>104</v>
      </c>
      <c r="E4" s="102" t="s">
        <v>111</v>
      </c>
      <c r="F4" s="102" t="s">
        <v>112</v>
      </c>
      <c r="G4" s="100" t="s">
        <v>113</v>
      </c>
      <c r="H4" s="90" t="s">
        <v>114</v>
      </c>
    </row>
    <row r="5" spans="1:8" ht="15.75" x14ac:dyDescent="0.25">
      <c r="A5" s="24" t="s">
        <v>0</v>
      </c>
      <c r="B5" s="24">
        <v>2019</v>
      </c>
      <c r="C5" s="133">
        <v>28.755150067807936</v>
      </c>
      <c r="D5" s="68">
        <v>3077535000000</v>
      </c>
      <c r="E5" s="103">
        <v>662334000000</v>
      </c>
      <c r="F5" s="103">
        <v>976285000000</v>
      </c>
      <c r="G5" s="53">
        <v>972877000000</v>
      </c>
      <c r="H5" s="134">
        <f ca="1">SUM(C5+(E5/D5)+(F5/G5))</f>
        <v>29.973868828975757</v>
      </c>
    </row>
    <row r="6" spans="1:8" ht="15.75" x14ac:dyDescent="0.25">
      <c r="A6" s="24" t="s">
        <v>0</v>
      </c>
      <c r="B6" s="24">
        <v>2020</v>
      </c>
      <c r="C6" s="133">
        <v>28.643425704572163</v>
      </c>
      <c r="D6" s="68">
        <v>2752211000000</v>
      </c>
      <c r="E6" s="103">
        <v>384424000000</v>
      </c>
      <c r="F6" s="103">
        <v>936229000000</v>
      </c>
      <c r="G6" s="53">
        <v>771851000000</v>
      </c>
      <c r="H6" s="134">
        <f t="shared" ref="H6:H69" ca="1" si="0">SUM(C6+(E6/D6)+(F6/G6))</f>
        <v>29.996069922721169</v>
      </c>
    </row>
    <row r="7" spans="1:8" ht="15.75" x14ac:dyDescent="0.25">
      <c r="A7" s="24" t="s">
        <v>0</v>
      </c>
      <c r="B7" s="24">
        <v>2021</v>
      </c>
      <c r="C7" s="133">
        <v>28.67739088791031</v>
      </c>
      <c r="D7" s="69">
        <v>2847296000000</v>
      </c>
      <c r="E7" s="101">
        <v>352093000000</v>
      </c>
      <c r="F7" s="103">
        <v>954930000000</v>
      </c>
      <c r="G7" s="52">
        <v>762722000000</v>
      </c>
      <c r="H7" s="134">
        <f t="shared" ca="1" si="0"/>
        <v>30.053052310957177</v>
      </c>
    </row>
    <row r="8" spans="1:8" ht="15.75" x14ac:dyDescent="0.25">
      <c r="A8" s="24" t="s">
        <v>2</v>
      </c>
      <c r="B8" s="24">
        <v>2019</v>
      </c>
      <c r="C8" s="133">
        <v>28.814633343333359</v>
      </c>
      <c r="D8" s="68">
        <v>3266151000000</v>
      </c>
      <c r="E8" s="103">
        <v>1100939000000</v>
      </c>
      <c r="F8" s="101">
        <v>982005000000</v>
      </c>
      <c r="G8" s="53">
        <v>518941000000</v>
      </c>
      <c r="H8" s="134">
        <f t="shared" ca="1" si="0"/>
        <v>31.044033642323779</v>
      </c>
    </row>
    <row r="9" spans="1:8" ht="15.75" x14ac:dyDescent="0.25">
      <c r="A9" s="24" t="s">
        <v>2</v>
      </c>
      <c r="B9" s="24">
        <v>2020</v>
      </c>
      <c r="C9" s="133">
        <v>28.975722351950076</v>
      </c>
      <c r="D9" s="68">
        <v>3837040000000</v>
      </c>
      <c r="E9" s="103">
        <v>1723297000000</v>
      </c>
      <c r="F9" s="103">
        <v>902798000000</v>
      </c>
      <c r="G9" s="53">
        <v>410184000000</v>
      </c>
      <c r="H9" s="134">
        <f t="shared" ca="1" si="0"/>
        <v>31.625802404349319</v>
      </c>
    </row>
    <row r="10" spans="1:8" ht="15.75" x14ac:dyDescent="0.25">
      <c r="A10" s="24" t="s">
        <v>2</v>
      </c>
      <c r="B10" s="24">
        <v>2021</v>
      </c>
      <c r="C10" s="133">
        <v>29.030185057594363</v>
      </c>
      <c r="D10" s="68">
        <v>4051811000000</v>
      </c>
      <c r="E10" s="103">
        <v>1512700000000</v>
      </c>
      <c r="F10" s="103">
        <v>997061000000</v>
      </c>
      <c r="G10" s="53">
        <v>1138374000000</v>
      </c>
      <c r="H10" s="134">
        <f t="shared" ca="1" si="0"/>
        <v>30.279388459056776</v>
      </c>
    </row>
    <row r="11" spans="1:8" ht="15.75" x14ac:dyDescent="0.25">
      <c r="A11" s="24" t="s">
        <v>4</v>
      </c>
      <c r="B11" s="24">
        <v>2019</v>
      </c>
      <c r="C11" s="133">
        <v>29.635780058849953</v>
      </c>
      <c r="D11" s="68">
        <v>7424304000000</v>
      </c>
      <c r="E11" s="103">
        <v>1262687000000</v>
      </c>
      <c r="F11" s="103">
        <v>753515000000</v>
      </c>
      <c r="G11" s="105">
        <v>938785000000</v>
      </c>
      <c r="H11" s="134">
        <f t="shared" ca="1" si="0"/>
        <v>30.608504025306203</v>
      </c>
    </row>
    <row r="12" spans="1:8" ht="15.75" x14ac:dyDescent="0.25">
      <c r="A12" s="24" t="s">
        <v>4</v>
      </c>
      <c r="B12" s="24">
        <v>2020</v>
      </c>
      <c r="C12" s="133">
        <v>29.612452009820384</v>
      </c>
      <c r="D12" s="68">
        <v>7253114000000</v>
      </c>
      <c r="E12" s="103">
        <v>1377727000000</v>
      </c>
      <c r="F12" s="103">
        <v>639864000000</v>
      </c>
      <c r="G12" s="53">
        <v>1241604000000</v>
      </c>
      <c r="H12" s="134">
        <f t="shared" ca="1" si="0"/>
        <v>30.317754454641374</v>
      </c>
    </row>
    <row r="13" spans="1:8" ht="15.75" x14ac:dyDescent="0.25">
      <c r="A13" s="24" t="s">
        <v>4</v>
      </c>
      <c r="B13" s="24">
        <v>2021</v>
      </c>
      <c r="C13" s="133">
        <v>29.517808452387211</v>
      </c>
      <c r="D13" s="68">
        <v>6598137000000</v>
      </c>
      <c r="E13" s="103">
        <v>885517000000</v>
      </c>
      <c r="F13" s="103">
        <v>565041000000</v>
      </c>
      <c r="G13" s="53">
        <v>1366505000000</v>
      </c>
      <c r="H13" s="134">
        <f t="shared" ca="1" si="0"/>
        <v>30.065509125230207</v>
      </c>
    </row>
    <row r="14" spans="1:8" ht="15.75" x14ac:dyDescent="0.25">
      <c r="A14" s="24" t="s">
        <v>6</v>
      </c>
      <c r="B14" s="24">
        <v>2019</v>
      </c>
      <c r="C14" s="133">
        <v>29.209839731784363</v>
      </c>
      <c r="D14" s="68">
        <v>4849223630042</v>
      </c>
      <c r="E14" s="103">
        <v>2270833680960</v>
      </c>
      <c r="F14" s="101">
        <v>1240237695433</v>
      </c>
      <c r="G14" s="53">
        <v>652506417924</v>
      </c>
      <c r="H14" s="134">
        <f t="shared" ca="1" si="0"/>
        <v>31.578856554270352</v>
      </c>
    </row>
    <row r="15" spans="1:8" ht="15.75" x14ac:dyDescent="0.25">
      <c r="A15" s="24" t="s">
        <v>6</v>
      </c>
      <c r="B15" s="24">
        <v>2020</v>
      </c>
      <c r="C15" s="133">
        <v>29.274066922590155</v>
      </c>
      <c r="D15" s="68">
        <v>5170895098267</v>
      </c>
      <c r="E15" s="103">
        <v>2294642818540</v>
      </c>
      <c r="F15" s="103">
        <v>1436932364028</v>
      </c>
      <c r="G15" s="53">
        <v>627688164688</v>
      </c>
      <c r="H15" s="134">
        <f t="shared" ca="1" si="0"/>
        <v>32.007073753954771</v>
      </c>
    </row>
    <row r="16" spans="1:8" ht="15.75" x14ac:dyDescent="0.25">
      <c r="A16" s="24" t="s">
        <v>6</v>
      </c>
      <c r="B16" s="24">
        <v>2021</v>
      </c>
      <c r="C16" s="133">
        <v>29.428090915970213</v>
      </c>
      <c r="D16" s="68">
        <v>6031946733670</v>
      </c>
      <c r="E16" s="104">
        <v>3083705933614</v>
      </c>
      <c r="F16" s="104">
        <v>1182732810012</v>
      </c>
      <c r="G16" s="52">
        <v>1061788861867</v>
      </c>
      <c r="H16" s="134">
        <f t="shared" ca="1" si="0"/>
        <v>31.053225725100109</v>
      </c>
    </row>
    <row r="17" spans="1:8" ht="15.75" x14ac:dyDescent="0.25">
      <c r="A17" s="24" t="s">
        <v>8</v>
      </c>
      <c r="B17" s="24">
        <v>2019</v>
      </c>
      <c r="C17" s="133">
        <v>28.430181251261626</v>
      </c>
      <c r="D17" s="68">
        <v>2223672560000</v>
      </c>
      <c r="E17" s="103">
        <v>572137326000</v>
      </c>
      <c r="F17" s="103">
        <v>628274109000</v>
      </c>
      <c r="G17" s="53">
        <v>898145532000</v>
      </c>
      <c r="H17" s="134">
        <f t="shared" ca="1" si="0"/>
        <v>29.386998850561753</v>
      </c>
    </row>
    <row r="18" spans="1:8" ht="15.75" x14ac:dyDescent="0.25">
      <c r="A18" s="24" t="s">
        <v>8</v>
      </c>
      <c r="B18" s="24">
        <v>2020</v>
      </c>
      <c r="C18" s="133">
        <v>28.435273396281996</v>
      </c>
      <c r="D18" s="68">
        <v>2235024702000</v>
      </c>
      <c r="E18" s="103">
        <v>716349189000</v>
      </c>
      <c r="F18" s="103">
        <v>625664501000</v>
      </c>
      <c r="G18" s="53">
        <v>706111808000</v>
      </c>
      <c r="H18" s="134">
        <f t="shared" ca="1" si="0"/>
        <v>29.641854048392592</v>
      </c>
    </row>
    <row r="19" spans="1:8" ht="15.75" x14ac:dyDescent="0.25">
      <c r="A19" s="24" t="s">
        <v>8</v>
      </c>
      <c r="B19" s="24">
        <v>2021</v>
      </c>
      <c r="C19" s="133">
        <v>28.251490687185608</v>
      </c>
      <c r="D19" s="68">
        <v>1859801146000</v>
      </c>
      <c r="E19" s="103">
        <v>648081896000</v>
      </c>
      <c r="F19" s="103">
        <v>376356971000</v>
      </c>
      <c r="G19" s="53">
        <v>527727652000</v>
      </c>
      <c r="H19" s="134">
        <f t="shared" ca="1" si="0"/>
        <v>29.313124220794055</v>
      </c>
    </row>
    <row r="20" spans="1:8" ht="15.75" x14ac:dyDescent="0.25">
      <c r="A20" s="24" t="s">
        <v>10</v>
      </c>
      <c r="B20" s="24">
        <v>2019</v>
      </c>
      <c r="C20" s="133">
        <v>27.877337757162596</v>
      </c>
      <c r="D20" s="68">
        <v>1279304590000</v>
      </c>
      <c r="E20" s="103">
        <v>0</v>
      </c>
      <c r="F20" s="103">
        <v>199892353000</v>
      </c>
      <c r="G20" s="53">
        <v>762154003000</v>
      </c>
      <c r="H20" s="134">
        <f t="shared" ca="1" si="0"/>
        <v>28.139610673414669</v>
      </c>
    </row>
    <row r="21" spans="1:8" ht="15.75" x14ac:dyDescent="0.25">
      <c r="A21" s="24" t="s">
        <v>10</v>
      </c>
      <c r="B21" s="24">
        <v>2020</v>
      </c>
      <c r="C21" s="133">
        <v>27.973397307004127</v>
      </c>
      <c r="D21" s="68">
        <v>1408289984000</v>
      </c>
      <c r="E21" s="103">
        <v>22876815000</v>
      </c>
      <c r="F21" s="103">
        <v>293766118000</v>
      </c>
      <c r="G21" s="53">
        <v>824088586000</v>
      </c>
      <c r="H21" s="134">
        <f t="shared" ca="1" si="0"/>
        <v>28.346115654904132</v>
      </c>
    </row>
    <row r="22" spans="1:8" ht="15.75" x14ac:dyDescent="0.25">
      <c r="A22" s="24" t="s">
        <v>10</v>
      </c>
      <c r="B22" s="24">
        <v>2021</v>
      </c>
      <c r="C22" s="133">
        <v>27.987208445902912</v>
      </c>
      <c r="D22" s="91">
        <v>1427875007000</v>
      </c>
      <c r="E22" s="103">
        <v>4201366000</v>
      </c>
      <c r="F22" s="103">
        <v>267260724000</v>
      </c>
      <c r="G22" s="53">
        <v>854510663000</v>
      </c>
      <c r="H22" s="134">
        <f t="shared" ca="1" si="0"/>
        <v>28.302915481314436</v>
      </c>
    </row>
    <row r="23" spans="1:8" ht="15.75" x14ac:dyDescent="0.25">
      <c r="A23" s="24" t="s">
        <v>12</v>
      </c>
      <c r="B23" s="24">
        <v>2019</v>
      </c>
      <c r="C23" s="133">
        <v>26.991353822221679</v>
      </c>
      <c r="D23" s="91">
        <v>527467886738</v>
      </c>
      <c r="E23" s="103">
        <v>42256926288</v>
      </c>
      <c r="F23" s="103">
        <v>23179545509</v>
      </c>
      <c r="G23" s="53">
        <v>134012941477</v>
      </c>
      <c r="H23" s="134">
        <f t="shared" ca="1" si="0"/>
        <v>27.244431594738831</v>
      </c>
    </row>
    <row r="24" spans="1:8" ht="15.75" x14ac:dyDescent="0.25">
      <c r="A24" s="24" t="s">
        <v>12</v>
      </c>
      <c r="B24" s="24">
        <v>2020</v>
      </c>
      <c r="C24" s="133">
        <v>27.065472333411023</v>
      </c>
      <c r="D24" s="91">
        <v>568048326214</v>
      </c>
      <c r="E24" s="103">
        <v>47533559486</v>
      </c>
      <c r="F24" s="103">
        <v>21765155172</v>
      </c>
      <c r="G24" s="53">
        <v>146335988563</v>
      </c>
      <c r="H24" s="134">
        <f t="shared" ca="1" si="0"/>
        <v>27.297885182783244</v>
      </c>
    </row>
    <row r="25" spans="1:8" ht="15.75" x14ac:dyDescent="0.25">
      <c r="A25" s="24" t="s">
        <v>12</v>
      </c>
      <c r="B25" s="24">
        <v>2021</v>
      </c>
      <c r="C25" s="133">
        <v>27.038228569783517</v>
      </c>
      <c r="D25" s="91">
        <v>552781459611</v>
      </c>
      <c r="E25" s="103">
        <v>34945119982</v>
      </c>
      <c r="F25" s="103">
        <v>25913588162</v>
      </c>
      <c r="G25" s="53">
        <v>99707098594</v>
      </c>
      <c r="H25" s="134">
        <f t="shared" ca="1" si="0"/>
        <v>27.361342575151181</v>
      </c>
    </row>
    <row r="26" spans="1:8" ht="15.75" x14ac:dyDescent="0.25">
      <c r="A26" s="24" t="s">
        <v>14</v>
      </c>
      <c r="B26" s="26">
        <v>2019</v>
      </c>
      <c r="C26" s="133">
        <v>27.007649929854409</v>
      </c>
      <c r="D26" s="91">
        <v>536133980207</v>
      </c>
      <c r="E26" s="103">
        <v>151893330801</v>
      </c>
      <c r="F26" s="103">
        <v>165747918407</v>
      </c>
      <c r="G26" s="53">
        <v>40277548078</v>
      </c>
      <c r="H26" s="134">
        <f t="shared" ca="1" si="0"/>
        <v>31.406106393185819</v>
      </c>
    </row>
    <row r="27" spans="1:8" ht="15.75" x14ac:dyDescent="0.25">
      <c r="A27" s="24" t="s">
        <v>14</v>
      </c>
      <c r="B27" s="24">
        <v>2020</v>
      </c>
      <c r="C27" s="133">
        <v>27.007965546704327</v>
      </c>
      <c r="D27" s="91">
        <v>536303219831</v>
      </c>
      <c r="E27" s="103">
        <v>161071570171</v>
      </c>
      <c r="F27" s="103">
        <v>150765896036</v>
      </c>
      <c r="G27" s="53">
        <v>32947871930</v>
      </c>
      <c r="H27" s="134">
        <f t="shared" ca="1" si="0"/>
        <v>31.884194075358792</v>
      </c>
    </row>
    <row r="28" spans="1:8" ht="15.75" x14ac:dyDescent="0.25">
      <c r="A28" s="24" t="s">
        <v>14</v>
      </c>
      <c r="B28" s="24">
        <v>2021</v>
      </c>
      <c r="C28" s="133">
        <v>27.428585596997063</v>
      </c>
      <c r="D28" s="91">
        <v>816739145113</v>
      </c>
      <c r="E28" s="103">
        <v>412173216092</v>
      </c>
      <c r="F28" s="103">
        <v>159848739818</v>
      </c>
      <c r="G28" s="53">
        <v>51176784882</v>
      </c>
      <c r="H28" s="134">
        <f t="shared" ca="1" si="0"/>
        <v>31.056704646916707</v>
      </c>
    </row>
    <row r="29" spans="1:8" ht="15.75" x14ac:dyDescent="0.25">
      <c r="A29" s="24" t="s">
        <v>16</v>
      </c>
      <c r="B29" s="24">
        <v>2019</v>
      </c>
      <c r="C29" s="133">
        <v>25.780569897539966</v>
      </c>
      <c r="D29" s="91">
        <v>157166234017</v>
      </c>
      <c r="E29" s="103">
        <v>18590712879</v>
      </c>
      <c r="F29" s="103">
        <v>31755734984</v>
      </c>
      <c r="G29" s="53">
        <v>123087747765</v>
      </c>
      <c r="H29" s="134">
        <f t="shared" ca="1" si="0"/>
        <v>26.156849493588165</v>
      </c>
    </row>
    <row r="30" spans="1:8" ht="15.75" x14ac:dyDescent="0.25">
      <c r="A30" s="24" t="s">
        <v>16</v>
      </c>
      <c r="B30" s="24">
        <v>2020</v>
      </c>
      <c r="C30" s="133">
        <v>26.072370235714182</v>
      </c>
      <c r="D30" s="91">
        <v>210419761255</v>
      </c>
      <c r="E30" s="103">
        <v>14038545046</v>
      </c>
      <c r="F30" s="103">
        <v>58399139946</v>
      </c>
      <c r="G30" s="53">
        <v>167091764767</v>
      </c>
      <c r="H30" s="134">
        <f t="shared" ca="1" si="0"/>
        <v>26.488590492641652</v>
      </c>
    </row>
    <row r="31" spans="1:8" ht="15.75" x14ac:dyDescent="0.25">
      <c r="A31" s="24" t="s">
        <v>16</v>
      </c>
      <c r="B31" s="24">
        <v>2021</v>
      </c>
      <c r="C31" s="133">
        <v>26.247792251923478</v>
      </c>
      <c r="D31" s="67">
        <v>250767550139</v>
      </c>
      <c r="E31" s="103">
        <v>20991715251</v>
      </c>
      <c r="F31" s="103">
        <v>61866044671</v>
      </c>
      <c r="G31" s="53">
        <v>189616124655</v>
      </c>
      <c r="H31" s="134">
        <f t="shared" ca="1" si="0"/>
        <v>26.657772063005122</v>
      </c>
    </row>
    <row r="32" spans="1:8" ht="15.75" x14ac:dyDescent="0.25">
      <c r="A32" s="24" t="s">
        <v>18</v>
      </c>
      <c r="B32" s="24">
        <v>2019</v>
      </c>
      <c r="C32" s="133">
        <v>26.895520207927543</v>
      </c>
      <c r="D32" s="92">
        <v>479265331000</v>
      </c>
      <c r="E32" s="103">
        <v>212350450000</v>
      </c>
      <c r="F32" s="103">
        <v>720977430000</v>
      </c>
      <c r="G32" s="53">
        <v>209703468000</v>
      </c>
      <c r="H32" s="134">
        <f t="shared" ca="1" si="0"/>
        <v>30.776675755145732</v>
      </c>
    </row>
    <row r="33" spans="1:8" ht="15.75" x14ac:dyDescent="0.25">
      <c r="A33" s="24" t="s">
        <v>18</v>
      </c>
      <c r="B33" s="24">
        <v>2020</v>
      </c>
      <c r="C33" s="133">
        <v>26.217570700335383</v>
      </c>
      <c r="D33" s="92">
        <v>243302339000</v>
      </c>
      <c r="E33" s="103">
        <v>180670118000</v>
      </c>
      <c r="F33" s="103">
        <v>582958840000</v>
      </c>
      <c r="G33" s="53">
        <v>160199112000</v>
      </c>
      <c r="H33" s="134">
        <f t="shared" ca="1" si="0"/>
        <v>30.599109462938813</v>
      </c>
    </row>
    <row r="34" spans="1:8" ht="15.75" x14ac:dyDescent="0.25">
      <c r="A34" s="24" t="s">
        <v>18</v>
      </c>
      <c r="B34" s="24">
        <v>2021</v>
      </c>
      <c r="C34" s="133">
        <v>25.234570244480125</v>
      </c>
      <c r="D34" s="91">
        <v>91040495000</v>
      </c>
      <c r="E34" s="103">
        <v>3630083000</v>
      </c>
      <c r="F34" s="103">
        <v>11342151000</v>
      </c>
      <c r="G34" s="53">
        <v>81644827000</v>
      </c>
      <c r="H34" s="134">
        <f t="shared" ca="1" si="0"/>
        <v>25.413364155261171</v>
      </c>
    </row>
    <row r="35" spans="1:8" ht="15.75" x14ac:dyDescent="0.25">
      <c r="A35" s="24" t="s">
        <v>19</v>
      </c>
      <c r="B35" s="24">
        <v>2019</v>
      </c>
      <c r="C35" s="133">
        <v>25.986986496143693</v>
      </c>
      <c r="D35" s="67">
        <v>193198983272</v>
      </c>
      <c r="E35" s="103">
        <v>18365324219</v>
      </c>
      <c r="F35" s="103">
        <v>49378265088</v>
      </c>
      <c r="G35" s="53">
        <v>83695056368</v>
      </c>
      <c r="H35" s="134">
        <f t="shared" ca="1" si="0"/>
        <v>26.672023886634914</v>
      </c>
    </row>
    <row r="36" spans="1:8" ht="15.75" x14ac:dyDescent="0.25">
      <c r="A36" s="24" t="s">
        <v>19</v>
      </c>
      <c r="B36" s="24">
        <v>2020</v>
      </c>
      <c r="C36" s="133">
        <v>26.539709967018442</v>
      </c>
      <c r="D36" s="91">
        <v>335775952688</v>
      </c>
      <c r="E36" s="103">
        <v>69924395314</v>
      </c>
      <c r="F36" s="103">
        <v>133722885753</v>
      </c>
      <c r="G36" s="53">
        <v>147384406503</v>
      </c>
      <c r="H36" s="134">
        <f t="shared" ca="1" si="0"/>
        <v>27.655264025337218</v>
      </c>
    </row>
    <row r="37" spans="1:8" ht="15.75" x14ac:dyDescent="0.25">
      <c r="A37" s="24" t="s">
        <v>19</v>
      </c>
      <c r="B37" s="24">
        <v>2021</v>
      </c>
      <c r="C37" s="133">
        <v>26.431962056934726</v>
      </c>
      <c r="D37" s="67">
        <v>301477751273</v>
      </c>
      <c r="E37" s="103">
        <v>56085503565</v>
      </c>
      <c r="F37" s="103">
        <v>104231114388</v>
      </c>
      <c r="G37" s="53">
        <v>107007105513</v>
      </c>
      <c r="H37" s="134">
        <f t="shared" ca="1" si="0"/>
        <v>27.592055236258783</v>
      </c>
    </row>
    <row r="38" spans="1:8" ht="15.75" x14ac:dyDescent="0.25">
      <c r="A38" s="24" t="s">
        <v>21</v>
      </c>
      <c r="B38" s="24">
        <v>2019</v>
      </c>
      <c r="C38" s="133">
        <v>26.585427336258281</v>
      </c>
      <c r="D38" s="91">
        <v>351483053912</v>
      </c>
      <c r="E38" s="103">
        <v>66435399081</v>
      </c>
      <c r="F38" s="103">
        <v>50490247279</v>
      </c>
      <c r="G38" s="53">
        <v>80168401538</v>
      </c>
      <c r="H38" s="134">
        <f t="shared" ca="1" si="0"/>
        <v>27.404244196529206</v>
      </c>
    </row>
    <row r="39" spans="1:8" ht="15.75" x14ac:dyDescent="0.25">
      <c r="A39" s="24" t="s">
        <v>21</v>
      </c>
      <c r="B39" s="24">
        <v>2020</v>
      </c>
      <c r="C39" s="133">
        <v>26.48226844023235</v>
      </c>
      <c r="D39" s="91">
        <v>317031964534</v>
      </c>
      <c r="E39" s="103">
        <v>54537154571</v>
      </c>
      <c r="F39" s="103">
        <v>47140889442</v>
      </c>
      <c r="G39" s="53">
        <v>55211778498</v>
      </c>
      <c r="H39" s="134">
        <f t="shared" ca="1" si="0"/>
        <v>27.508112024875683</v>
      </c>
    </row>
    <row r="40" spans="1:8" ht="15.75" x14ac:dyDescent="0.25">
      <c r="A40" s="24" t="s">
        <v>21</v>
      </c>
      <c r="B40" s="24">
        <v>2021</v>
      </c>
      <c r="C40" s="133">
        <v>26.432056101273499</v>
      </c>
      <c r="D40" s="91">
        <v>301506104882</v>
      </c>
      <c r="E40" s="103">
        <v>48698336802</v>
      </c>
      <c r="F40" s="103">
        <v>49557803766</v>
      </c>
      <c r="G40" s="53">
        <v>54436318441</v>
      </c>
      <c r="H40" s="134">
        <f t="shared" ca="1" si="0"/>
        <v>27.503954271758325</v>
      </c>
    </row>
    <row r="41" spans="1:8" ht="15.75" x14ac:dyDescent="0.25">
      <c r="A41" s="24" t="s">
        <v>23</v>
      </c>
      <c r="B41" s="24">
        <v>2019</v>
      </c>
      <c r="C41" s="133">
        <v>26.376377867901539</v>
      </c>
      <c r="D41" s="91">
        <v>285177567739</v>
      </c>
      <c r="E41" s="103">
        <v>71574928448</v>
      </c>
      <c r="F41" s="103">
        <v>99631561298</v>
      </c>
      <c r="G41" s="53">
        <v>148724982545</v>
      </c>
      <c r="H41" s="134">
        <f t="shared" ca="1" si="0"/>
        <v>27.29726626999636</v>
      </c>
    </row>
    <row r="42" spans="1:8" ht="15.75" x14ac:dyDescent="0.25">
      <c r="A42" s="24" t="s">
        <v>23</v>
      </c>
      <c r="B42" s="24">
        <v>2020</v>
      </c>
      <c r="C42" s="133">
        <v>26.421235598102292</v>
      </c>
      <c r="D42" s="91">
        <v>298261244290</v>
      </c>
      <c r="E42" s="103">
        <v>76810698000</v>
      </c>
      <c r="F42" s="103">
        <v>114959432645</v>
      </c>
      <c r="G42" s="53">
        <v>165109516135</v>
      </c>
      <c r="H42" s="134">
        <f t="shared" ca="1" si="0"/>
        <v>27.375025555395283</v>
      </c>
    </row>
    <row r="43" spans="1:8" ht="15.75" x14ac:dyDescent="0.25">
      <c r="A43" s="24" t="s">
        <v>23</v>
      </c>
      <c r="B43" s="24">
        <v>2021</v>
      </c>
      <c r="C43" s="133">
        <v>26.343633037825168</v>
      </c>
      <c r="D43" s="91">
        <v>275990708661</v>
      </c>
      <c r="E43" s="103">
        <v>61284370702</v>
      </c>
      <c r="F43" s="103">
        <v>83977625835</v>
      </c>
      <c r="G43" s="53">
        <v>150043015990</v>
      </c>
      <c r="H43" s="134">
        <f t="shared" ca="1" si="0"/>
        <v>27.125375669112483</v>
      </c>
    </row>
    <row r="44" spans="1:8" ht="15.75" x14ac:dyDescent="0.25">
      <c r="A44" s="24" t="s">
        <v>25</v>
      </c>
      <c r="B44" s="24">
        <v>2019</v>
      </c>
      <c r="C44" s="133">
        <v>26.320214968121729</v>
      </c>
      <c r="D44" s="91">
        <v>269602629189</v>
      </c>
      <c r="E44" s="103">
        <v>77781259835</v>
      </c>
      <c r="F44" s="103">
        <v>39953268587</v>
      </c>
      <c r="G44" s="53">
        <v>20607998968</v>
      </c>
      <c r="H44" s="134">
        <f t="shared" ca="1" si="0"/>
        <v>28.547444562589163</v>
      </c>
    </row>
    <row r="45" spans="1:8" ht="15.75" x14ac:dyDescent="0.25">
      <c r="A45" s="24" t="s">
        <v>25</v>
      </c>
      <c r="B45" s="24">
        <v>2020</v>
      </c>
      <c r="C45" s="133">
        <v>26.203008127141349</v>
      </c>
      <c r="D45" s="93">
        <v>239784904490</v>
      </c>
      <c r="E45" s="103">
        <v>90963538380</v>
      </c>
      <c r="F45" s="103">
        <v>30824345288</v>
      </c>
      <c r="G45" s="53">
        <v>11358991009</v>
      </c>
      <c r="H45" s="134">
        <f t="shared" ca="1" si="0"/>
        <v>29.29601456227503</v>
      </c>
    </row>
    <row r="46" spans="1:8" ht="15.75" x14ac:dyDescent="0.25">
      <c r="A46" s="24" t="s">
        <v>25</v>
      </c>
      <c r="B46" s="24">
        <v>2021</v>
      </c>
      <c r="C46" s="133">
        <v>26.128077003198754</v>
      </c>
      <c r="D46" s="91">
        <v>222474205879</v>
      </c>
      <c r="E46" s="103">
        <v>84195028864</v>
      </c>
      <c r="F46" s="103">
        <v>29778574564</v>
      </c>
      <c r="G46" s="53">
        <v>12590158246</v>
      </c>
      <c r="H46" s="134">
        <f t="shared" ca="1" si="0"/>
        <v>28.871751892411538</v>
      </c>
    </row>
    <row r="47" spans="1:8" ht="15.75" x14ac:dyDescent="0.25">
      <c r="A47" s="24" t="s">
        <v>27</v>
      </c>
      <c r="B47" s="24">
        <v>2019</v>
      </c>
      <c r="C47" s="133">
        <v>26.602267508586255</v>
      </c>
      <c r="D47" s="92">
        <v>357452208843</v>
      </c>
      <c r="E47" s="103">
        <v>217988021600</v>
      </c>
      <c r="F47" s="103">
        <v>190967041916</v>
      </c>
      <c r="G47" s="53">
        <v>25440029596</v>
      </c>
      <c r="H47" s="134">
        <f t="shared" ca="1" si="0"/>
        <v>34.718663116672779</v>
      </c>
    </row>
    <row r="48" spans="1:8" ht="15.75" x14ac:dyDescent="0.25">
      <c r="A48" s="24" t="s">
        <v>27</v>
      </c>
      <c r="B48" s="24">
        <v>2020</v>
      </c>
      <c r="C48" s="133">
        <v>26.498198060458549</v>
      </c>
      <c r="D48" s="92">
        <v>322122601640</v>
      </c>
      <c r="E48" s="103">
        <v>203593284379</v>
      </c>
      <c r="F48" s="103">
        <v>187447337837</v>
      </c>
      <c r="G48" s="53">
        <v>20982095779</v>
      </c>
      <c r="H48" s="134">
        <f t="shared" ca="1" si="0"/>
        <v>36.063915094118279</v>
      </c>
    </row>
    <row r="49" spans="1:8" ht="15.75" x14ac:dyDescent="0.25">
      <c r="A49" s="24" t="s">
        <v>27</v>
      </c>
      <c r="B49" s="24">
        <v>2021</v>
      </c>
      <c r="C49" s="133">
        <v>26.42238489494169</v>
      </c>
      <c r="D49" s="92">
        <v>298604232055</v>
      </c>
      <c r="E49" s="103">
        <v>42851844428</v>
      </c>
      <c r="F49" s="103">
        <v>323987512785</v>
      </c>
      <c r="G49" s="53">
        <v>27205306574</v>
      </c>
      <c r="H49" s="134">
        <f t="shared" ca="1" si="0"/>
        <v>38.474874290584744</v>
      </c>
    </row>
    <row r="50" spans="1:8" ht="15.75" x14ac:dyDescent="0.25">
      <c r="A50" s="24" t="s">
        <v>29</v>
      </c>
      <c r="B50" s="24">
        <v>2019</v>
      </c>
      <c r="C50" s="133">
        <v>24.654912480966939</v>
      </c>
      <c r="D50" s="92">
        <v>50990872393</v>
      </c>
      <c r="E50" s="103">
        <v>4721157573</v>
      </c>
      <c r="F50" s="103">
        <v>4064900863</v>
      </c>
      <c r="G50" s="53">
        <v>47648161769</v>
      </c>
      <c r="H50" s="134">
        <f t="shared" ca="1" si="0"/>
        <v>24.832811528227129</v>
      </c>
    </row>
    <row r="51" spans="1:8" ht="15.75" x14ac:dyDescent="0.25">
      <c r="A51" s="24" t="s">
        <v>29</v>
      </c>
      <c r="B51" s="24">
        <v>2020</v>
      </c>
      <c r="C51" s="133">
        <v>24.596050255664746</v>
      </c>
      <c r="D51" s="92">
        <v>48076063779</v>
      </c>
      <c r="E51" s="103">
        <v>3614287377</v>
      </c>
      <c r="F51" s="103">
        <v>4521806377</v>
      </c>
      <c r="G51" s="53">
        <v>18403211935</v>
      </c>
      <c r="H51" s="134">
        <f t="shared" ca="1" si="0"/>
        <v>24.916936232270583</v>
      </c>
    </row>
    <row r="52" spans="1:8" ht="15.75" x14ac:dyDescent="0.25">
      <c r="A52" s="24" t="s">
        <v>29</v>
      </c>
      <c r="B52" s="24">
        <v>2021</v>
      </c>
      <c r="C52" s="133">
        <v>24.682982807117831</v>
      </c>
      <c r="D52" s="92">
        <v>52442481062</v>
      </c>
      <c r="E52" s="103">
        <v>4170366637</v>
      </c>
      <c r="F52" s="103">
        <v>7129662654</v>
      </c>
      <c r="G52" s="53">
        <v>21794024947</v>
      </c>
      <c r="H52" s="134">
        <f t="shared" ca="1" si="0"/>
        <v>25.089643896389795</v>
      </c>
    </row>
    <row r="53" spans="1:8" ht="15.75" x14ac:dyDescent="0.25">
      <c r="A53" s="24" t="s">
        <v>31</v>
      </c>
      <c r="B53" s="24">
        <v>2019</v>
      </c>
      <c r="C53" s="133">
        <v>25.250518690152436</v>
      </c>
      <c r="D53" s="92">
        <v>92504089394</v>
      </c>
      <c r="E53" s="103">
        <v>9741312907</v>
      </c>
      <c r="F53" s="103">
        <v>18670103563</v>
      </c>
      <c r="G53" s="53">
        <v>14988217105</v>
      </c>
      <c r="H53" s="134">
        <f t="shared" ca="1" si="0"/>
        <v>26.601477588823634</v>
      </c>
    </row>
    <row r="54" spans="1:8" ht="15.75" x14ac:dyDescent="0.25">
      <c r="A54" s="24" t="s">
        <v>31</v>
      </c>
      <c r="B54" s="24">
        <v>2020</v>
      </c>
      <c r="C54" s="133">
        <v>25.13244724780396</v>
      </c>
      <c r="D54" s="92">
        <v>82202146171</v>
      </c>
      <c r="E54" s="103">
        <v>3646457011</v>
      </c>
      <c r="F54" s="103">
        <v>11810512910</v>
      </c>
      <c r="G54" s="53">
        <v>20236527028</v>
      </c>
      <c r="H54" s="134">
        <f t="shared" ca="1" si="0"/>
        <v>25.760430389299977</v>
      </c>
    </row>
    <row r="55" spans="1:8" ht="15.75" x14ac:dyDescent="0.25">
      <c r="A55" s="24" t="s">
        <v>31</v>
      </c>
      <c r="B55" s="24">
        <v>2021</v>
      </c>
      <c r="C55" s="133">
        <v>25.526820360851158</v>
      </c>
      <c r="D55" s="92">
        <v>121943097733</v>
      </c>
      <c r="E55" s="103">
        <v>4756219264</v>
      </c>
      <c r="F55" s="103">
        <v>6974418958</v>
      </c>
      <c r="G55" s="53">
        <v>54823160889</v>
      </c>
      <c r="H55" s="134">
        <f t="shared" ca="1" si="0"/>
        <v>25.693040607992621</v>
      </c>
    </row>
    <row r="56" spans="1:8" ht="15.75" x14ac:dyDescent="0.25">
      <c r="A56" s="24" t="s">
        <v>33</v>
      </c>
      <c r="B56" s="24">
        <v>2019</v>
      </c>
      <c r="C56" s="133">
        <v>26.106939678914959</v>
      </c>
      <c r="D56" s="92">
        <v>217821047351</v>
      </c>
      <c r="E56" s="103">
        <v>54936911807</v>
      </c>
      <c r="F56" s="103">
        <v>111678713109</v>
      </c>
      <c r="G56" s="53">
        <v>64816994246</v>
      </c>
      <c r="H56" s="134">
        <f t="shared" ca="1" si="0"/>
        <v>28.082135963599093</v>
      </c>
    </row>
    <row r="57" spans="1:8" ht="15.75" x14ac:dyDescent="0.25">
      <c r="A57" s="24" t="s">
        <v>33</v>
      </c>
      <c r="B57" s="24">
        <v>2020</v>
      </c>
      <c r="C57" s="133">
        <v>25.900448018592865</v>
      </c>
      <c r="D57" s="94">
        <v>177182837855</v>
      </c>
      <c r="E57" s="103">
        <v>28434601402</v>
      </c>
      <c r="F57" s="103">
        <v>141011386027</v>
      </c>
      <c r="G57" s="53">
        <v>42602225466</v>
      </c>
      <c r="H57" s="134">
        <f t="shared" ca="1" si="0"/>
        <v>29.370883226729379</v>
      </c>
    </row>
    <row r="58" spans="1:8" ht="15.75" x14ac:dyDescent="0.25">
      <c r="A58" s="24" t="s">
        <v>33</v>
      </c>
      <c r="B58" s="24">
        <v>2021</v>
      </c>
      <c r="C58" s="133">
        <v>25.854344129657292</v>
      </c>
      <c r="D58" s="92">
        <v>169199466266</v>
      </c>
      <c r="E58" s="103">
        <v>14535527196</v>
      </c>
      <c r="F58" s="103">
        <v>156558710680</v>
      </c>
      <c r="G58" s="53">
        <v>45210701607</v>
      </c>
      <c r="H58" s="134">
        <f t="shared" ca="1" si="0"/>
        <v>29.403120188224534</v>
      </c>
    </row>
    <row r="59" spans="1:8" ht="15.75" x14ac:dyDescent="0.25">
      <c r="A59" s="24" t="s">
        <v>35</v>
      </c>
      <c r="B59" s="24">
        <v>2019</v>
      </c>
      <c r="C59" s="133">
        <v>26.435799232616304</v>
      </c>
      <c r="D59" s="92">
        <v>302636796677</v>
      </c>
      <c r="E59" s="103">
        <v>24807665915</v>
      </c>
      <c r="F59" s="103">
        <v>16654963274</v>
      </c>
      <c r="G59" s="53">
        <v>37973876818</v>
      </c>
      <c r="H59" s="134">
        <f t="shared" ca="1" si="0"/>
        <v>26.956360993126179</v>
      </c>
    </row>
    <row r="60" spans="1:8" ht="15.75" x14ac:dyDescent="0.25">
      <c r="A60" s="24" t="s">
        <v>35</v>
      </c>
      <c r="B60" s="24">
        <v>2020</v>
      </c>
      <c r="C60" s="133">
        <v>26.323569737943501</v>
      </c>
      <c r="D60" s="92">
        <v>270508602770</v>
      </c>
      <c r="E60" s="103">
        <v>28079074539</v>
      </c>
      <c r="F60" s="103">
        <v>24273678406</v>
      </c>
      <c r="G60" s="53">
        <v>19404955562</v>
      </c>
      <c r="H60" s="134">
        <f t="shared" ca="1" si="0"/>
        <v>27.678271783402742</v>
      </c>
    </row>
    <row r="61" spans="1:8" ht="15.75" x14ac:dyDescent="0.25">
      <c r="A61" s="24" t="s">
        <v>35</v>
      </c>
      <c r="B61" s="24">
        <v>2021</v>
      </c>
      <c r="C61" s="133">
        <v>26.201125833286625</v>
      </c>
      <c r="D61" s="92">
        <v>239333983354</v>
      </c>
      <c r="E61" s="103">
        <v>28097818580</v>
      </c>
      <c r="F61" s="103">
        <v>19204829670</v>
      </c>
      <c r="G61" s="53">
        <v>19325367668</v>
      </c>
      <c r="H61" s="134">
        <f t="shared" ca="1" si="0"/>
        <v>27.312288576709538</v>
      </c>
    </row>
    <row r="62" spans="1:8" ht="15.75" x14ac:dyDescent="0.25">
      <c r="A62" s="24" t="s">
        <v>37</v>
      </c>
      <c r="B62" s="24">
        <v>2019</v>
      </c>
      <c r="C62" s="133">
        <v>25.317283705091519</v>
      </c>
      <c r="D62" s="65">
        <v>98890963872</v>
      </c>
      <c r="E62" s="103">
        <v>11495914124</v>
      </c>
      <c r="F62" s="103">
        <v>14420323854</v>
      </c>
      <c r="G62" s="53">
        <v>16320043246</v>
      </c>
      <c r="H62" s="134">
        <f t="shared" ca="1" si="0"/>
        <v>26.317128016785656</v>
      </c>
    </row>
    <row r="63" spans="1:8" ht="15.75" x14ac:dyDescent="0.25">
      <c r="A63" s="24" t="s">
        <v>37</v>
      </c>
      <c r="B63" s="24">
        <v>2020</v>
      </c>
      <c r="C63" s="133">
        <v>25.179259962130146</v>
      </c>
      <c r="D63" s="65">
        <v>86141743970</v>
      </c>
      <c r="E63" s="103">
        <v>6059474240</v>
      </c>
      <c r="F63" s="103">
        <v>16591014668</v>
      </c>
      <c r="G63" s="53">
        <v>10950372543</v>
      </c>
      <c r="H63" s="134">
        <f t="shared" ca="1" si="0"/>
        <v>26.764712636033511</v>
      </c>
    </row>
    <row r="64" spans="1:8" ht="15.75" x14ac:dyDescent="0.25">
      <c r="A64" s="24" t="s">
        <v>37</v>
      </c>
      <c r="B64" s="24">
        <v>2021</v>
      </c>
      <c r="C64" s="133">
        <v>25.063701231228158</v>
      </c>
      <c r="D64" s="65">
        <v>76740944634</v>
      </c>
      <c r="E64" s="103">
        <v>6757818566</v>
      </c>
      <c r="F64" s="103">
        <v>11305872300</v>
      </c>
      <c r="G64" s="53">
        <v>7315713528</v>
      </c>
      <c r="H64" s="134">
        <f t="shared" ca="1" si="0"/>
        <v>26.697184422499564</v>
      </c>
    </row>
    <row r="65" spans="1:23" ht="15.75" x14ac:dyDescent="0.25">
      <c r="A65" s="24" t="s">
        <v>39</v>
      </c>
      <c r="B65" s="24">
        <v>2019</v>
      </c>
      <c r="C65" s="133">
        <v>28.591546919915316</v>
      </c>
      <c r="D65" s="65">
        <v>2613070074932</v>
      </c>
      <c r="E65" s="103">
        <v>424408341371</v>
      </c>
      <c r="F65" s="103">
        <v>1986534474236</v>
      </c>
      <c r="G65" s="53">
        <v>945905221392</v>
      </c>
      <c r="H65" s="134">
        <f t="shared" ca="1" si="0"/>
        <v>30.854105576836403</v>
      </c>
    </row>
    <row r="66" spans="1:23" ht="15.75" x14ac:dyDescent="0.25">
      <c r="A66" s="24" t="s">
        <v>39</v>
      </c>
      <c r="B66" s="24">
        <v>2020</v>
      </c>
      <c r="C66" s="133">
        <v>29.436110690829306</v>
      </c>
      <c r="D66" s="65">
        <v>6080516085752</v>
      </c>
      <c r="E66" s="103">
        <v>4033796913178</v>
      </c>
      <c r="F66" s="103">
        <v>4957130972939</v>
      </c>
      <c r="G66" s="53">
        <v>172660668664</v>
      </c>
      <c r="H66" s="134">
        <f t="shared" ca="1" si="0"/>
        <v>58.809757880071572</v>
      </c>
    </row>
    <row r="67" spans="1:23" ht="15.75" x14ac:dyDescent="0.25">
      <c r="A67" s="24" t="s">
        <v>39</v>
      </c>
      <c r="B67" s="24">
        <v>2021</v>
      </c>
      <c r="C67" s="133">
        <v>29.269841994603425</v>
      </c>
      <c r="D67" s="65">
        <v>5149094524206</v>
      </c>
      <c r="E67" s="103">
        <v>3752438390920</v>
      </c>
      <c r="F67" s="103">
        <v>6601734213455</v>
      </c>
      <c r="G67" s="53">
        <v>165547101103</v>
      </c>
      <c r="H67" s="134">
        <f t="shared" ca="1" si="0"/>
        <v>69.876882336526904</v>
      </c>
      <c r="K67" s="146" t="s">
        <v>116</v>
      </c>
      <c r="L67" s="146"/>
      <c r="M67" s="95"/>
      <c r="N67" s="95"/>
      <c r="O67" s="97"/>
      <c r="P67" s="146" t="s">
        <v>117</v>
      </c>
      <c r="Q67" s="146"/>
      <c r="R67" s="95"/>
      <c r="S67" s="95"/>
      <c r="T67" s="95"/>
      <c r="U67" s="146" t="s">
        <v>113</v>
      </c>
      <c r="V67" s="146"/>
    </row>
    <row r="68" spans="1:23" ht="15.75" x14ac:dyDescent="0.25">
      <c r="A68" s="24" t="s">
        <v>41</v>
      </c>
      <c r="B68" s="24">
        <v>2019</v>
      </c>
      <c r="C68" s="133">
        <v>26.341809125358548</v>
      </c>
      <c r="D68" s="65">
        <v>275487784551</v>
      </c>
      <c r="E68" s="103">
        <v>39411472799</v>
      </c>
      <c r="F68" s="103">
        <v>110399868528</v>
      </c>
      <c r="G68" s="53">
        <v>110924913091</v>
      </c>
      <c r="H68" s="134">
        <f t="shared" ca="1" si="0"/>
        <v>27.480136483180321</v>
      </c>
    </row>
    <row r="69" spans="1:23" ht="15.75" x14ac:dyDescent="0.25">
      <c r="A69" s="24" t="s">
        <v>41</v>
      </c>
      <c r="B69" s="24">
        <v>2020</v>
      </c>
      <c r="C69" s="133">
        <v>26.36966654252074</v>
      </c>
      <c r="D69" s="65">
        <v>283270056415</v>
      </c>
      <c r="E69" s="103">
        <v>55447157343</v>
      </c>
      <c r="F69" s="103">
        <v>152334287682</v>
      </c>
      <c r="G69" s="53">
        <v>115979973335</v>
      </c>
      <c r="H69" s="134">
        <f t="shared" ca="1" si="0"/>
        <v>27.878859483893741</v>
      </c>
      <c r="J69" s="143" t="s">
        <v>88</v>
      </c>
      <c r="K69" s="143"/>
      <c r="L69" s="143"/>
      <c r="M69" s="143"/>
      <c r="N69" s="106"/>
      <c r="O69" s="143" t="s">
        <v>88</v>
      </c>
      <c r="P69" s="143"/>
      <c r="Q69" s="143"/>
      <c r="R69" s="143"/>
      <c r="S69" s="106"/>
      <c r="T69" s="143" t="s">
        <v>88</v>
      </c>
      <c r="U69" s="143"/>
      <c r="V69" s="143"/>
      <c r="W69" s="143"/>
    </row>
    <row r="70" spans="1:23" ht="15.75" x14ac:dyDescent="0.25">
      <c r="A70" s="24" t="s">
        <v>41</v>
      </c>
      <c r="B70" s="24">
        <v>2021</v>
      </c>
      <c r="C70" s="133">
        <v>25.861010621979016</v>
      </c>
      <c r="D70" s="65">
        <v>170331201369</v>
      </c>
      <c r="E70" s="103">
        <v>75727964271</v>
      </c>
      <c r="F70" s="103">
        <v>129569093377</v>
      </c>
      <c r="G70" s="53">
        <v>69272490998</v>
      </c>
      <c r="H70" s="134">
        <f t="shared" ref="H70" ca="1" si="1">SUM(C70+(E70/D70)+(F70/G70))</f>
        <v>28.176029423840344</v>
      </c>
      <c r="J70" s="99" t="s">
        <v>118</v>
      </c>
      <c r="K70" s="77" t="s">
        <v>90</v>
      </c>
      <c r="L70" s="78" t="s">
        <v>91</v>
      </c>
      <c r="M70" s="78" t="s">
        <v>119</v>
      </c>
      <c r="N70" s="106"/>
      <c r="O70" s="98" t="s">
        <v>120</v>
      </c>
      <c r="P70" s="78" t="s">
        <v>90</v>
      </c>
      <c r="Q70" s="78" t="s">
        <v>91</v>
      </c>
      <c r="R70" s="78" t="s">
        <v>121</v>
      </c>
      <c r="S70" s="106"/>
      <c r="T70" s="78" t="s">
        <v>122</v>
      </c>
      <c r="U70" s="78" t="s">
        <v>90</v>
      </c>
      <c r="V70" s="78" t="s">
        <v>91</v>
      </c>
      <c r="W70" s="78" t="s">
        <v>123</v>
      </c>
    </row>
    <row r="71" spans="1:23" ht="15.75" x14ac:dyDescent="0.25">
      <c r="A71" s="28" t="s">
        <v>43</v>
      </c>
      <c r="B71" s="24">
        <v>2019</v>
      </c>
      <c r="C71" s="133">
        <v>31.757678868491745</v>
      </c>
      <c r="D71" s="65">
        <v>61970455827538</v>
      </c>
      <c r="E71" s="103">
        <v>6637226926287</v>
      </c>
      <c r="F71" s="103">
        <v>47230610417246</v>
      </c>
      <c r="G71" s="53">
        <v>15770410751043</v>
      </c>
      <c r="H71" s="134">
        <f t="shared" ref="H71:H118" ca="1" si="2">SUM(C71+(E71/D71)+(F71/G71))</f>
        <v>34.859669730645955</v>
      </c>
      <c r="J71" s="73">
        <v>477216616</v>
      </c>
      <c r="K71" s="37">
        <v>7.1900000000000006E-2</v>
      </c>
      <c r="L71" s="38">
        <f>1000/K71</f>
        <v>13908.205841446452</v>
      </c>
      <c r="M71" s="61">
        <f>L71*J71</f>
        <v>6637226926286.5078</v>
      </c>
      <c r="O71" s="73">
        <v>3395880889</v>
      </c>
      <c r="P71" s="37">
        <v>7.1900000000000006E-2</v>
      </c>
      <c r="Q71" s="38">
        <f>1000/P71</f>
        <v>13908.205841446452</v>
      </c>
      <c r="R71" s="61">
        <f>Q71*O71</f>
        <v>47230610417246.172</v>
      </c>
      <c r="T71" s="73">
        <v>1133892533</v>
      </c>
      <c r="U71" s="37">
        <v>7.1900000000000006E-2</v>
      </c>
      <c r="V71" s="38">
        <f>1000/U71</f>
        <v>13908.205841446452</v>
      </c>
      <c r="W71" s="61">
        <f>V71*T71</f>
        <v>15770410751043.113</v>
      </c>
    </row>
    <row r="72" spans="1:23" ht="15.75" x14ac:dyDescent="0.25">
      <c r="A72" s="28" t="s">
        <v>43</v>
      </c>
      <c r="B72" s="24">
        <v>2020</v>
      </c>
      <c r="C72" s="133">
        <v>32.656123924792993</v>
      </c>
      <c r="D72" s="65">
        <v>152185901368124</v>
      </c>
      <c r="E72" s="103">
        <v>119015612115656</v>
      </c>
      <c r="F72" s="103">
        <v>60575426727786</v>
      </c>
      <c r="G72" s="53">
        <v>7567661156559</v>
      </c>
      <c r="H72" s="134">
        <f t="shared" ca="1" si="2"/>
        <v>41.442675876915345</v>
      </c>
      <c r="J72" s="73">
        <v>8438206899</v>
      </c>
      <c r="K72" s="37">
        <v>7.0900000000000005E-2</v>
      </c>
      <c r="L72" s="38">
        <f t="shared" ref="L72" si="3">1000/K72</f>
        <v>14104.372355430183</v>
      </c>
      <c r="M72" s="61">
        <f t="shared" ref="M72:M118" si="4">L72*J72</f>
        <v>119015612115655.86</v>
      </c>
      <c r="O72" s="73">
        <v>4294797755</v>
      </c>
      <c r="P72" s="37">
        <v>7.0900000000000005E-2</v>
      </c>
      <c r="Q72" s="38">
        <f t="shared" ref="Q72" si="5">1000/P72</f>
        <v>14104.372355430183</v>
      </c>
      <c r="R72" s="61">
        <f t="shared" ref="R72:R118" si="6">Q72*O72</f>
        <v>60575426727785.609</v>
      </c>
      <c r="T72" s="73">
        <v>536547176</v>
      </c>
      <c r="U72" s="37">
        <v>7.0900000000000005E-2</v>
      </c>
      <c r="V72" s="38">
        <f t="shared" ref="V72" si="7">1000/U72</f>
        <v>14104.372355430183</v>
      </c>
      <c r="W72" s="61">
        <f t="shared" ref="W72:W118" si="8">V72*T72</f>
        <v>7567661156558.5332</v>
      </c>
    </row>
    <row r="73" spans="1:23" ht="15.75" x14ac:dyDescent="0.25">
      <c r="A73" s="28" t="s">
        <v>43</v>
      </c>
      <c r="B73" s="24">
        <v>2021</v>
      </c>
      <c r="C73" s="133">
        <v>32.261926530044342</v>
      </c>
      <c r="D73" s="65">
        <v>102606923823110</v>
      </c>
      <c r="E73" s="103">
        <v>107439256633381</v>
      </c>
      <c r="F73" s="103">
        <v>82329717332382</v>
      </c>
      <c r="G73" s="53">
        <v>4361270028531</v>
      </c>
      <c r="H73" s="134">
        <f t="shared" ca="1" si="2"/>
        <v>52.186485968776857</v>
      </c>
      <c r="J73" s="73">
        <v>7531491890</v>
      </c>
      <c r="K73" s="37">
        <v>7.0099999999999996E-2</v>
      </c>
      <c r="L73" s="38">
        <f>1000/K73</f>
        <v>14265.335235378032</v>
      </c>
      <c r="M73" s="61">
        <f t="shared" si="4"/>
        <v>107439256633380.89</v>
      </c>
      <c r="O73" s="73">
        <v>5771313185</v>
      </c>
      <c r="P73" s="37">
        <v>7.0099999999999996E-2</v>
      </c>
      <c r="Q73" s="38">
        <f>1000/P73</f>
        <v>14265.335235378032</v>
      </c>
      <c r="R73" s="61">
        <f t="shared" si="6"/>
        <v>82329717332382.313</v>
      </c>
      <c r="T73" s="73">
        <v>305725029</v>
      </c>
      <c r="U73" s="37">
        <v>7.0099999999999996E-2</v>
      </c>
      <c r="V73" s="38">
        <f>1000/U73</f>
        <v>14265.335235378032</v>
      </c>
      <c r="W73" s="61">
        <f t="shared" si="8"/>
        <v>4361270028530.6704</v>
      </c>
    </row>
    <row r="74" spans="1:23" ht="15.75" x14ac:dyDescent="0.25">
      <c r="A74" s="28" t="s">
        <v>45</v>
      </c>
      <c r="B74" s="24">
        <v>2019</v>
      </c>
      <c r="C74" s="133">
        <v>29.602833488324894</v>
      </c>
      <c r="D74" s="65">
        <v>7183684208333</v>
      </c>
      <c r="E74" s="103">
        <v>1311100861111</v>
      </c>
      <c r="F74" s="103">
        <v>2444501763889</v>
      </c>
      <c r="G74" s="53">
        <v>3100675611111</v>
      </c>
      <c r="H74" s="134">
        <f t="shared" ca="1" si="2"/>
        <v>30.573721552818011</v>
      </c>
      <c r="J74" s="73">
        <v>94399262</v>
      </c>
      <c r="K74" s="37">
        <v>7.2000000000000002E-5</v>
      </c>
      <c r="L74" s="37">
        <f>1/K74</f>
        <v>13888.888888888889</v>
      </c>
      <c r="M74" s="61">
        <f t="shared" si="4"/>
        <v>1311100861111.1111</v>
      </c>
      <c r="O74" s="73">
        <v>176004127</v>
      </c>
      <c r="P74" s="37">
        <v>7.2000000000000002E-5</v>
      </c>
      <c r="Q74" s="37">
        <f>1/P74</f>
        <v>13888.888888888889</v>
      </c>
      <c r="R74" s="61">
        <f t="shared" si="6"/>
        <v>2444501763888.8887</v>
      </c>
      <c r="T74" s="73">
        <v>223248644</v>
      </c>
      <c r="U74" s="37">
        <v>7.2000000000000002E-5</v>
      </c>
      <c r="V74" s="37">
        <f>1/U74</f>
        <v>13888.888888888889</v>
      </c>
      <c r="W74" s="61">
        <f t="shared" si="8"/>
        <v>3100675611111.1108</v>
      </c>
    </row>
    <row r="75" spans="1:23" ht="15.75" x14ac:dyDescent="0.25">
      <c r="A75" s="28" t="s">
        <v>45</v>
      </c>
      <c r="B75" s="24">
        <v>2020</v>
      </c>
      <c r="C75" s="133">
        <v>29.721221718665337</v>
      </c>
      <c r="D75" s="65">
        <v>8086537183099</v>
      </c>
      <c r="E75" s="103">
        <v>1975832971831</v>
      </c>
      <c r="F75" s="103">
        <v>2705486563380</v>
      </c>
      <c r="G75" s="53">
        <v>3502182704225</v>
      </c>
      <c r="H75" s="134">
        <f t="shared" ca="1" si="2"/>
        <v>30.738072218380307</v>
      </c>
      <c r="J75" s="73">
        <v>140284141</v>
      </c>
      <c r="K75" s="37">
        <v>7.1000000000000005E-5</v>
      </c>
      <c r="L75" s="37">
        <f t="shared" ref="L75:L76" si="9">1/K75</f>
        <v>14084.507042253521</v>
      </c>
      <c r="M75" s="61">
        <f t="shared" si="4"/>
        <v>1975832971830.9858</v>
      </c>
      <c r="O75" s="73">
        <v>192089546</v>
      </c>
      <c r="P75" s="37">
        <v>7.1000000000000005E-5</v>
      </c>
      <c r="Q75" s="37">
        <f t="shared" ref="Q75:Q76" si="10">1/P75</f>
        <v>14084.507042253521</v>
      </c>
      <c r="R75" s="61">
        <f t="shared" si="6"/>
        <v>2705486563380.2817</v>
      </c>
      <c r="T75" s="73">
        <v>248654972</v>
      </c>
      <c r="U75" s="37">
        <v>7.1000000000000005E-5</v>
      </c>
      <c r="V75" s="37">
        <f t="shared" ref="V75:V76" si="11">1/U75</f>
        <v>14084.507042253521</v>
      </c>
      <c r="W75" s="61">
        <f t="shared" si="8"/>
        <v>3502182704225.3521</v>
      </c>
    </row>
    <row r="76" spans="1:23" ht="15.75" x14ac:dyDescent="0.25">
      <c r="A76" s="28" t="s">
        <v>45</v>
      </c>
      <c r="B76" s="24">
        <v>2021</v>
      </c>
      <c r="C76" s="133">
        <v>30.102964601024542</v>
      </c>
      <c r="D76" s="65">
        <v>11845445942857</v>
      </c>
      <c r="E76" s="103">
        <v>2153618614286</v>
      </c>
      <c r="F76" s="103">
        <v>4237682000000</v>
      </c>
      <c r="G76" s="53">
        <v>6134986500000</v>
      </c>
      <c r="H76" s="134">
        <f t="shared" ca="1" si="2"/>
        <v>30.975514671835647</v>
      </c>
      <c r="J76" s="73">
        <v>150753303</v>
      </c>
      <c r="K76" s="39">
        <v>6.9999999999999994E-5</v>
      </c>
      <c r="L76" s="37">
        <f t="shared" si="9"/>
        <v>14285.714285714286</v>
      </c>
      <c r="M76" s="61">
        <f t="shared" si="4"/>
        <v>2153618614285.7144</v>
      </c>
      <c r="O76" s="73">
        <v>296637740</v>
      </c>
      <c r="P76" s="39">
        <v>6.9999999999999994E-5</v>
      </c>
      <c r="Q76" s="37">
        <f t="shared" si="10"/>
        <v>14285.714285714286</v>
      </c>
      <c r="R76" s="61">
        <f t="shared" si="6"/>
        <v>4237682000000</v>
      </c>
      <c r="T76" s="73">
        <v>429449055</v>
      </c>
      <c r="U76" s="39">
        <v>6.9999999999999994E-5</v>
      </c>
      <c r="V76" s="37">
        <f t="shared" si="11"/>
        <v>14285.714285714286</v>
      </c>
      <c r="W76" s="61">
        <f t="shared" si="8"/>
        <v>6134986500000</v>
      </c>
    </row>
    <row r="77" spans="1:23" ht="15.75" x14ac:dyDescent="0.25">
      <c r="A77" s="28" t="s">
        <v>47</v>
      </c>
      <c r="B77" s="24">
        <v>2019</v>
      </c>
      <c r="C77" s="133">
        <v>21.411703347902844</v>
      </c>
      <c r="D77" s="65">
        <v>1990602807</v>
      </c>
      <c r="E77" s="103">
        <v>243124389</v>
      </c>
      <c r="F77" s="103">
        <v>516357483</v>
      </c>
      <c r="G77" s="53">
        <v>350685948</v>
      </c>
      <c r="H77" s="134">
        <f t="shared" ca="1" si="2"/>
        <v>23.006260777644801</v>
      </c>
      <c r="J77" s="73">
        <v>17489705</v>
      </c>
      <c r="K77" s="40"/>
      <c r="L77" s="40">
        <v>13.901</v>
      </c>
      <c r="M77" s="61">
        <f t="shared" si="4"/>
        <v>243124389.20499998</v>
      </c>
      <c r="O77" s="73">
        <v>37145348</v>
      </c>
      <c r="P77" s="40"/>
      <c r="Q77" s="40">
        <v>13.901</v>
      </c>
      <c r="R77" s="61">
        <f t="shared" si="6"/>
        <v>516357482.54799998</v>
      </c>
      <c r="T77" s="73">
        <v>25227390</v>
      </c>
      <c r="U77" s="40"/>
      <c r="V77" s="40">
        <v>13.901</v>
      </c>
      <c r="W77" s="61">
        <f t="shared" si="8"/>
        <v>350685948.38999999</v>
      </c>
    </row>
    <row r="78" spans="1:23" ht="15.75" x14ac:dyDescent="0.25">
      <c r="A78" s="28" t="s">
        <v>47</v>
      </c>
      <c r="B78" s="24">
        <v>2020</v>
      </c>
      <c r="C78" s="133">
        <v>21.451355491550991</v>
      </c>
      <c r="D78" s="65">
        <v>2071120271</v>
      </c>
      <c r="E78" s="103">
        <v>356675942</v>
      </c>
      <c r="F78" s="103">
        <v>381086041</v>
      </c>
      <c r="G78" s="53">
        <v>417268201</v>
      </c>
      <c r="H78" s="134">
        <f t="shared" ca="1" si="2"/>
        <v>22.536857509351321</v>
      </c>
      <c r="J78" s="73">
        <v>25287199</v>
      </c>
      <c r="K78" s="40"/>
      <c r="L78" s="40">
        <v>14.105</v>
      </c>
      <c r="M78" s="61">
        <f t="shared" si="4"/>
        <v>356675941.89500004</v>
      </c>
      <c r="O78" s="73">
        <v>27017798</v>
      </c>
      <c r="P78" s="40"/>
      <c r="Q78" s="40">
        <v>14.105</v>
      </c>
      <c r="R78" s="61">
        <f t="shared" si="6"/>
        <v>381086040.79000002</v>
      </c>
      <c r="T78" s="73">
        <v>29582999</v>
      </c>
      <c r="U78" s="40"/>
      <c r="V78" s="40">
        <v>14.105</v>
      </c>
      <c r="W78" s="61">
        <f t="shared" si="8"/>
        <v>417268200.89500004</v>
      </c>
    </row>
    <row r="79" spans="1:23" ht="15.75" x14ac:dyDescent="0.25">
      <c r="A79" s="28" t="s">
        <v>47</v>
      </c>
      <c r="B79" s="24">
        <v>2021</v>
      </c>
      <c r="C79" s="133">
        <v>21.556469970274712</v>
      </c>
      <c r="D79" s="65">
        <v>2300678624</v>
      </c>
      <c r="E79" s="103">
        <v>204173851</v>
      </c>
      <c r="F79" s="103">
        <v>460479922</v>
      </c>
      <c r="G79" s="53">
        <v>723766430</v>
      </c>
      <c r="H79" s="134">
        <f t="shared" ca="1" si="2"/>
        <v>22.281442270564863</v>
      </c>
      <c r="J79" s="73">
        <v>14308911</v>
      </c>
      <c r="K79" s="40"/>
      <c r="L79" s="40">
        <v>14.269</v>
      </c>
      <c r="M79" s="61">
        <f t="shared" si="4"/>
        <v>204173851.05900002</v>
      </c>
      <c r="O79" s="73">
        <v>32271352</v>
      </c>
      <c r="P79" s="40"/>
      <c r="Q79" s="40">
        <v>14.269</v>
      </c>
      <c r="R79" s="61">
        <f t="shared" si="6"/>
        <v>460479921.68800002</v>
      </c>
      <c r="T79" s="73">
        <v>50722996</v>
      </c>
      <c r="U79" s="40"/>
      <c r="V79" s="40">
        <v>14.269</v>
      </c>
      <c r="W79" s="61">
        <f t="shared" si="8"/>
        <v>723766429.92400002</v>
      </c>
    </row>
    <row r="80" spans="1:23" ht="15.75" x14ac:dyDescent="0.25">
      <c r="A80" s="28" t="s">
        <v>48</v>
      </c>
      <c r="B80" s="24">
        <v>2019</v>
      </c>
      <c r="C80" s="133">
        <v>20.560004268230969</v>
      </c>
      <c r="D80" s="65">
        <v>849368991</v>
      </c>
      <c r="E80" s="103">
        <v>46634366</v>
      </c>
      <c r="F80" s="103">
        <v>305057320</v>
      </c>
      <c r="G80" s="53">
        <v>75026978</v>
      </c>
      <c r="H80" s="134">
        <f t="shared" ca="1" si="2"/>
        <v>24.680877364893668</v>
      </c>
      <c r="J80" s="73">
        <v>3354749</v>
      </c>
      <c r="K80" s="40"/>
      <c r="L80" s="40">
        <v>13.901</v>
      </c>
      <c r="M80" s="61">
        <f t="shared" si="4"/>
        <v>46634365.848999999</v>
      </c>
      <c r="O80" s="73">
        <v>21944991</v>
      </c>
      <c r="P80" s="40"/>
      <c r="Q80" s="40">
        <v>13.901</v>
      </c>
      <c r="R80" s="61">
        <f t="shared" si="6"/>
        <v>305057319.89099997</v>
      </c>
      <c r="T80" s="73">
        <v>5397236</v>
      </c>
      <c r="U80" s="40"/>
      <c r="V80" s="40">
        <v>13.901</v>
      </c>
      <c r="W80" s="61">
        <f t="shared" si="8"/>
        <v>75026977.635999992</v>
      </c>
    </row>
    <row r="81" spans="1:23" ht="15.75" x14ac:dyDescent="0.25">
      <c r="A81" s="28" t="s">
        <v>48</v>
      </c>
      <c r="B81" s="24">
        <v>2020</v>
      </c>
      <c r="C81" s="133">
        <v>20.448991384637079</v>
      </c>
      <c r="D81" s="65">
        <v>760123429</v>
      </c>
      <c r="E81" s="103">
        <v>171448588</v>
      </c>
      <c r="F81" s="103">
        <v>377403775</v>
      </c>
      <c r="G81" s="53">
        <v>79967226</v>
      </c>
      <c r="H81" s="134">
        <f t="shared" ca="1" si="2"/>
        <v>25.394025641345848</v>
      </c>
      <c r="J81" s="73">
        <v>12155164</v>
      </c>
      <c r="K81" s="40"/>
      <c r="L81" s="40">
        <v>14.105</v>
      </c>
      <c r="M81" s="61">
        <f t="shared" si="4"/>
        <v>171448588.22</v>
      </c>
      <c r="O81" s="73">
        <v>26756737</v>
      </c>
      <c r="P81" s="40"/>
      <c r="Q81" s="40">
        <v>14.105</v>
      </c>
      <c r="R81" s="61">
        <f t="shared" si="6"/>
        <v>377403775.38499999</v>
      </c>
      <c r="T81" s="73">
        <v>5669424</v>
      </c>
      <c r="U81" s="40"/>
      <c r="V81" s="40">
        <v>14.105</v>
      </c>
      <c r="W81" s="61">
        <f t="shared" si="8"/>
        <v>79967225.519999996</v>
      </c>
    </row>
    <row r="82" spans="1:23" ht="15.75" x14ac:dyDescent="0.25">
      <c r="A82" s="28" t="s">
        <v>48</v>
      </c>
      <c r="B82" s="24">
        <v>2021</v>
      </c>
      <c r="C82" s="133">
        <v>21.095046119547256</v>
      </c>
      <c r="D82" s="65">
        <v>1450314287</v>
      </c>
      <c r="E82" s="103">
        <v>412762788</v>
      </c>
      <c r="F82" s="103">
        <v>2612317523</v>
      </c>
      <c r="G82" s="53">
        <v>385166699</v>
      </c>
      <c r="H82" s="134">
        <f t="shared" ca="1" si="2"/>
        <v>28.161952111502075</v>
      </c>
      <c r="J82" s="73">
        <v>28927240</v>
      </c>
      <c r="K82" s="40"/>
      <c r="L82" s="40">
        <v>14.269</v>
      </c>
      <c r="M82" s="61">
        <f t="shared" si="4"/>
        <v>412762787.56</v>
      </c>
      <c r="O82" s="73">
        <v>183076426</v>
      </c>
      <c r="P82" s="40"/>
      <c r="Q82" s="40">
        <v>14.269</v>
      </c>
      <c r="R82" s="61">
        <f t="shared" si="6"/>
        <v>2612317522.5939999</v>
      </c>
      <c r="T82" s="73">
        <v>26993251</v>
      </c>
      <c r="U82" s="40"/>
      <c r="V82" s="40">
        <v>14.269</v>
      </c>
      <c r="W82" s="61">
        <f t="shared" si="8"/>
        <v>385166698.51899999</v>
      </c>
    </row>
    <row r="83" spans="1:23" ht="15.75" x14ac:dyDescent="0.25">
      <c r="A83" s="28" t="s">
        <v>49</v>
      </c>
      <c r="B83" s="24">
        <v>2019</v>
      </c>
      <c r="C83" s="133">
        <v>28.835093994479692</v>
      </c>
      <c r="D83" s="65">
        <v>3333666930776</v>
      </c>
      <c r="E83" s="103">
        <v>1204417931610</v>
      </c>
      <c r="F83" s="103">
        <v>540109521824</v>
      </c>
      <c r="G83" s="53">
        <v>476696483180</v>
      </c>
      <c r="H83" s="134">
        <f t="shared" ca="1" si="2"/>
        <v>30.329409242159429</v>
      </c>
      <c r="J83" s="73">
        <v>86645826</v>
      </c>
      <c r="K83" s="37">
        <v>0.71940000000000004</v>
      </c>
      <c r="L83" s="37">
        <f>10000/K83</f>
        <v>13900.472616068946</v>
      </c>
      <c r="M83" s="61">
        <f t="shared" si="4"/>
        <v>1204417931609.6748</v>
      </c>
      <c r="O83" s="73">
        <v>38855479</v>
      </c>
      <c r="P83" s="37">
        <v>0.71940000000000004</v>
      </c>
      <c r="Q83" s="37">
        <f>10000/P83</f>
        <v>13900.472616068946</v>
      </c>
      <c r="R83" s="61">
        <f t="shared" si="6"/>
        <v>540109521823.742</v>
      </c>
      <c r="T83" s="73">
        <v>34293545</v>
      </c>
      <c r="U83" s="37">
        <v>0.71940000000000004</v>
      </c>
      <c r="V83" s="37">
        <f>10000/U83</f>
        <v>13900.472616068946</v>
      </c>
      <c r="W83" s="61">
        <f t="shared" si="8"/>
        <v>476696483180.4281</v>
      </c>
    </row>
    <row r="84" spans="1:23" ht="15.75" x14ac:dyDescent="0.25">
      <c r="A84" s="28" t="s">
        <v>49</v>
      </c>
      <c r="B84" s="24">
        <v>2020</v>
      </c>
      <c r="C84" s="133">
        <v>29.055246612715766</v>
      </c>
      <c r="D84" s="65">
        <v>4154638815233</v>
      </c>
      <c r="E84" s="103">
        <v>1550296050776</v>
      </c>
      <c r="F84" s="103">
        <v>701483794076</v>
      </c>
      <c r="G84" s="53">
        <v>666665049365</v>
      </c>
      <c r="H84" s="134">
        <f t="shared" ca="1" si="2"/>
        <v>30.480623069777078</v>
      </c>
      <c r="J84" s="73">
        <v>109915990</v>
      </c>
      <c r="K84" s="37">
        <v>0.70899999999999996</v>
      </c>
      <c r="L84" s="37">
        <f t="shared" ref="L84:L85" si="12">10000/K84</f>
        <v>14104.372355430183</v>
      </c>
      <c r="M84" s="61">
        <f t="shared" si="4"/>
        <v>1550296050775.7405</v>
      </c>
      <c r="O84" s="73">
        <v>49735201</v>
      </c>
      <c r="P84" s="37">
        <v>0.70899999999999996</v>
      </c>
      <c r="Q84" s="37">
        <f t="shared" ref="Q84:Q85" si="13">10000/P84</f>
        <v>14104.372355430183</v>
      </c>
      <c r="R84" s="61">
        <f t="shared" si="6"/>
        <v>701483794076.16357</v>
      </c>
      <c r="T84" s="73">
        <v>47266552</v>
      </c>
      <c r="U84" s="37">
        <v>0.70899999999999996</v>
      </c>
      <c r="V84" s="37">
        <f t="shared" ref="V84:V85" si="14">10000/U84</f>
        <v>14104.372355430183</v>
      </c>
      <c r="W84" s="61">
        <f t="shared" si="8"/>
        <v>666665049365.30322</v>
      </c>
    </row>
    <row r="85" spans="1:23" ht="15.75" x14ac:dyDescent="0.25">
      <c r="A85" s="28" t="s">
        <v>49</v>
      </c>
      <c r="B85" s="24">
        <v>2021</v>
      </c>
      <c r="C85" s="133">
        <v>29.166642684738516</v>
      </c>
      <c r="D85" s="65">
        <v>4644211329909</v>
      </c>
      <c r="E85" s="103">
        <v>1742273986872</v>
      </c>
      <c r="F85" s="103">
        <v>749294905822</v>
      </c>
      <c r="G85" s="53">
        <v>695627083333</v>
      </c>
      <c r="H85" s="134">
        <f t="shared" ca="1" si="2"/>
        <v>30.618942554479009</v>
      </c>
      <c r="J85" s="73">
        <v>122098561</v>
      </c>
      <c r="K85" s="37">
        <v>0.70079999999999998</v>
      </c>
      <c r="L85" s="37">
        <f t="shared" si="12"/>
        <v>14269.406392694063</v>
      </c>
      <c r="M85" s="61">
        <f t="shared" si="4"/>
        <v>1742273986872.146</v>
      </c>
      <c r="O85" s="73">
        <v>52510587</v>
      </c>
      <c r="P85" s="37">
        <v>0.70079999999999998</v>
      </c>
      <c r="Q85" s="37">
        <f t="shared" si="13"/>
        <v>14269.406392694063</v>
      </c>
      <c r="R85" s="61">
        <f t="shared" si="6"/>
        <v>749294905821.91772</v>
      </c>
      <c r="T85" s="73">
        <v>48749546</v>
      </c>
      <c r="U85" s="37">
        <v>0.70079999999999998</v>
      </c>
      <c r="V85" s="37">
        <f t="shared" si="14"/>
        <v>14269.406392694063</v>
      </c>
      <c r="W85" s="61">
        <f t="shared" si="8"/>
        <v>695627083333.33325</v>
      </c>
    </row>
    <row r="86" spans="1:23" ht="15.75" x14ac:dyDescent="0.25">
      <c r="A86" s="28" t="s">
        <v>51</v>
      </c>
      <c r="B86" s="24">
        <v>2019</v>
      </c>
      <c r="C86" s="133">
        <v>27.705493825880279</v>
      </c>
      <c r="D86" s="65">
        <v>1077315943117</v>
      </c>
      <c r="E86" s="103">
        <v>711085199550</v>
      </c>
      <c r="F86" s="103">
        <v>112750573418</v>
      </c>
      <c r="G86" s="53">
        <v>1047885377192</v>
      </c>
      <c r="H86" s="134">
        <f t="shared" ca="1" si="2"/>
        <v>28.47314462876162</v>
      </c>
      <c r="J86" s="73">
        <v>51153336</v>
      </c>
      <c r="K86" s="6">
        <v>0.71936999999999995</v>
      </c>
      <c r="L86" s="6">
        <f>10000/K86</f>
        <v>13901.052309659843</v>
      </c>
      <c r="M86" s="61">
        <f t="shared" si="4"/>
        <v>711085199549.60596</v>
      </c>
      <c r="O86" s="73">
        <v>8110938</v>
      </c>
      <c r="P86" s="6">
        <v>0.71936999999999995</v>
      </c>
      <c r="Q86" s="6">
        <f>10000/P86</f>
        <v>13901.052309659843</v>
      </c>
      <c r="R86" s="61">
        <f t="shared" si="6"/>
        <v>112750573418.40779</v>
      </c>
      <c r="T86" s="73">
        <v>7538173</v>
      </c>
      <c r="U86" s="6">
        <v>0.71936999999999995</v>
      </c>
      <c r="V86" s="6">
        <f>10000/U86</f>
        <v>13901.052309659843</v>
      </c>
      <c r="W86" s="61">
        <f t="shared" si="8"/>
        <v>104788537192.26547</v>
      </c>
    </row>
    <row r="87" spans="1:23" ht="15.75" x14ac:dyDescent="0.25">
      <c r="A87" s="28" t="s">
        <v>51</v>
      </c>
      <c r="B87" s="24">
        <v>2020</v>
      </c>
      <c r="C87" s="133">
        <v>26.986460779247007</v>
      </c>
      <c r="D87" s="65">
        <v>524893267698</v>
      </c>
      <c r="E87" s="103">
        <v>105948319393</v>
      </c>
      <c r="F87" s="103">
        <v>317516255977</v>
      </c>
      <c r="G87" s="53">
        <v>112549388550</v>
      </c>
      <c r="H87" s="134">
        <f t="shared" ca="1" si="2"/>
        <v>30.009436355569374</v>
      </c>
      <c r="J87" s="73">
        <v>7511418</v>
      </c>
      <c r="K87" s="6">
        <v>0.70896999999999999</v>
      </c>
      <c r="L87" s="6">
        <f t="shared" ref="L87:L88" si="15">10000/K87</f>
        <v>14104.96918064234</v>
      </c>
      <c r="M87" s="61">
        <f t="shared" si="4"/>
        <v>105948319392.92212</v>
      </c>
      <c r="O87" s="73">
        <v>22510950</v>
      </c>
      <c r="P87" s="6">
        <v>0.70896999999999999</v>
      </c>
      <c r="Q87" s="6">
        <f t="shared" ref="Q87:Q88" si="16">10000/P87</f>
        <v>14104.96918064234</v>
      </c>
      <c r="R87" s="61">
        <f t="shared" si="6"/>
        <v>317516255976.98065</v>
      </c>
      <c r="T87" s="73">
        <v>7979414</v>
      </c>
      <c r="U87" s="6">
        <v>0.70896999999999999</v>
      </c>
      <c r="V87" s="6">
        <f t="shared" ref="V87:V88" si="17">10000/U87</f>
        <v>14104.96918064234</v>
      </c>
      <c r="W87" s="61">
        <f t="shared" si="8"/>
        <v>112549388549.58601</v>
      </c>
    </row>
    <row r="88" spans="1:23" ht="15.75" x14ac:dyDescent="0.25">
      <c r="A88" s="28" t="s">
        <v>51</v>
      </c>
      <c r="B88" s="24">
        <v>2021</v>
      </c>
      <c r="C88" s="133">
        <v>26.897264229130261</v>
      </c>
      <c r="D88" s="65">
        <v>480101909192</v>
      </c>
      <c r="E88" s="103">
        <v>99134100054</v>
      </c>
      <c r="F88" s="103">
        <v>265308410148</v>
      </c>
      <c r="G88" s="53">
        <v>128834879142</v>
      </c>
      <c r="H88" s="134">
        <f t="shared" ca="1" si="2"/>
        <v>29.163040012575948</v>
      </c>
      <c r="J88" s="73">
        <v>6947516</v>
      </c>
      <c r="K88" s="6">
        <v>0.70082</v>
      </c>
      <c r="L88" s="6">
        <f t="shared" si="15"/>
        <v>14268.999172398047</v>
      </c>
      <c r="M88" s="61">
        <f t="shared" si="4"/>
        <v>99134100054.222198</v>
      </c>
      <c r="O88" s="73">
        <v>18593344</v>
      </c>
      <c r="P88" s="6">
        <v>0.70082</v>
      </c>
      <c r="Q88" s="6">
        <f t="shared" si="16"/>
        <v>14268.999172398047</v>
      </c>
      <c r="R88" s="61">
        <f t="shared" si="6"/>
        <v>265308410148.11221</v>
      </c>
      <c r="T88" s="73">
        <v>9029006</v>
      </c>
      <c r="U88" s="6">
        <v>0.70082</v>
      </c>
      <c r="V88" s="6">
        <f t="shared" si="17"/>
        <v>14268.999172398047</v>
      </c>
      <c r="W88" s="61">
        <f t="shared" si="8"/>
        <v>128834879141.57701</v>
      </c>
    </row>
    <row r="89" spans="1:23" ht="15.75" x14ac:dyDescent="0.25">
      <c r="A89" s="28" t="s">
        <v>53</v>
      </c>
      <c r="B89" s="24">
        <v>2019</v>
      </c>
      <c r="C89" s="133">
        <v>21.764844867001155</v>
      </c>
      <c r="D89" s="65">
        <v>2833687962</v>
      </c>
      <c r="E89" s="103">
        <v>1323485643</v>
      </c>
      <c r="F89" s="103">
        <v>635312176</v>
      </c>
      <c r="G89" s="53">
        <v>460145953</v>
      </c>
      <c r="H89" s="134">
        <f t="shared" ca="1" si="2"/>
        <v>23.612574341765821</v>
      </c>
      <c r="J89" s="73">
        <v>95207945</v>
      </c>
      <c r="K89" s="6">
        <v>13.901</v>
      </c>
      <c r="L89" s="6">
        <v>13.901</v>
      </c>
      <c r="M89" s="61">
        <f t="shared" si="4"/>
        <v>1323485643.4449999</v>
      </c>
      <c r="O89" s="73">
        <v>45702624</v>
      </c>
      <c r="P89" s="6">
        <v>13.901</v>
      </c>
      <c r="Q89" s="6">
        <v>13.901</v>
      </c>
      <c r="R89" s="61">
        <f t="shared" si="6"/>
        <v>635312176.22399998</v>
      </c>
      <c r="T89" s="73">
        <v>33101644</v>
      </c>
      <c r="U89" s="6">
        <v>13.901</v>
      </c>
      <c r="V89" s="6">
        <v>13.901</v>
      </c>
      <c r="W89" s="61">
        <f t="shared" si="8"/>
        <v>460145953.24400002</v>
      </c>
    </row>
    <row r="90" spans="1:23" ht="15.75" x14ac:dyDescent="0.25">
      <c r="A90" s="28" t="s">
        <v>53</v>
      </c>
      <c r="B90" s="24">
        <v>2020</v>
      </c>
      <c r="C90" s="133">
        <v>21.869104080697337</v>
      </c>
      <c r="D90" s="65">
        <v>3145076593</v>
      </c>
      <c r="E90" s="103">
        <v>1230279526</v>
      </c>
      <c r="F90" s="103">
        <v>955514423</v>
      </c>
      <c r="G90" s="53">
        <v>555233973</v>
      </c>
      <c r="H90" s="134">
        <f t="shared" ca="1" si="2"/>
        <v>23.981202527610353</v>
      </c>
      <c r="J90" s="73">
        <v>87222937</v>
      </c>
      <c r="K90" s="6">
        <v>14.105</v>
      </c>
      <c r="L90" s="6">
        <v>14.105</v>
      </c>
      <c r="M90" s="61">
        <f t="shared" si="4"/>
        <v>1230279526.385</v>
      </c>
      <c r="O90" s="73">
        <v>67742958</v>
      </c>
      <c r="P90" s="6">
        <v>14.105</v>
      </c>
      <c r="Q90" s="6">
        <v>14.105</v>
      </c>
      <c r="R90" s="61">
        <f t="shared" si="6"/>
        <v>955514422.59000003</v>
      </c>
      <c r="T90" s="73">
        <v>39364337</v>
      </c>
      <c r="U90" s="6">
        <v>14.105</v>
      </c>
      <c r="V90" s="6">
        <v>14.105</v>
      </c>
      <c r="W90" s="61">
        <f t="shared" si="8"/>
        <v>555233973.38499999</v>
      </c>
    </row>
    <row r="91" spans="1:23" ht="15.75" x14ac:dyDescent="0.25">
      <c r="A91" s="28" t="s">
        <v>53</v>
      </c>
      <c r="B91" s="24">
        <v>2021</v>
      </c>
      <c r="C91" s="133">
        <v>21.883382982028436</v>
      </c>
      <c r="D91" s="65">
        <v>3190306983</v>
      </c>
      <c r="E91" s="103">
        <v>1538784142</v>
      </c>
      <c r="F91" s="103">
        <v>745009504</v>
      </c>
      <c r="G91" s="53">
        <v>622019542</v>
      </c>
      <c r="H91" s="134">
        <f t="shared" ca="1" si="2"/>
        <v>23.563440885580267</v>
      </c>
      <c r="J91" s="73">
        <v>107841064</v>
      </c>
      <c r="K91" s="6">
        <v>14.269</v>
      </c>
      <c r="L91" s="6">
        <v>14.269</v>
      </c>
      <c r="M91" s="61">
        <f t="shared" si="4"/>
        <v>1538784142.2160001</v>
      </c>
      <c r="O91" s="73">
        <v>52211753</v>
      </c>
      <c r="P91" s="6">
        <v>14.269</v>
      </c>
      <c r="Q91" s="6">
        <v>14.269</v>
      </c>
      <c r="R91" s="61">
        <f t="shared" si="6"/>
        <v>745009503.55700004</v>
      </c>
      <c r="T91" s="73">
        <v>43592371</v>
      </c>
      <c r="U91" s="6">
        <v>14.269</v>
      </c>
      <c r="V91" s="6">
        <v>14.269</v>
      </c>
      <c r="W91" s="61">
        <f t="shared" si="8"/>
        <v>622019541.79900002</v>
      </c>
    </row>
    <row r="92" spans="1:23" ht="15.75" x14ac:dyDescent="0.25">
      <c r="A92" s="28" t="s">
        <v>54</v>
      </c>
      <c r="B92" s="24">
        <v>2019</v>
      </c>
      <c r="C92" s="133">
        <v>28.740860959633828</v>
      </c>
      <c r="D92" s="65">
        <v>3033872461752</v>
      </c>
      <c r="E92" s="103">
        <v>426042197497</v>
      </c>
      <c r="F92" s="103">
        <v>217276453408</v>
      </c>
      <c r="G92" s="53">
        <v>806535897079</v>
      </c>
      <c r="H92" s="134">
        <f t="shared" ca="1" si="2"/>
        <v>29.15068411947523</v>
      </c>
      <c r="J92" s="73">
        <v>30632434</v>
      </c>
      <c r="K92" s="6">
        <v>7.1900000000000006E-2</v>
      </c>
      <c r="L92" s="6">
        <f>1000/K92</f>
        <v>13908.205841446452</v>
      </c>
      <c r="M92" s="61">
        <f t="shared" si="4"/>
        <v>426042197496.52289</v>
      </c>
      <c r="O92" s="73">
        <v>15622177</v>
      </c>
      <c r="P92" s="6">
        <v>7.1900000000000006E-2</v>
      </c>
      <c r="Q92" s="6">
        <f>1000/P92</f>
        <v>13908.205841446452</v>
      </c>
      <c r="R92" s="61">
        <f t="shared" si="6"/>
        <v>217276453407.51041</v>
      </c>
      <c r="T92" s="73">
        <v>57989931</v>
      </c>
      <c r="U92" s="6">
        <v>7.1900000000000006E-2</v>
      </c>
      <c r="V92" s="6">
        <f>1000/U92</f>
        <v>13908.205841446452</v>
      </c>
      <c r="W92" s="61">
        <f t="shared" si="8"/>
        <v>806535897079.27673</v>
      </c>
    </row>
    <row r="93" spans="1:23" ht="15.75" x14ac:dyDescent="0.25">
      <c r="A93" s="28" t="s">
        <v>54</v>
      </c>
      <c r="B93" s="24">
        <v>2020</v>
      </c>
      <c r="C93" s="133">
        <v>28.642027210399796</v>
      </c>
      <c r="D93" s="65">
        <v>2748364739069</v>
      </c>
      <c r="E93" s="103">
        <v>177004372355</v>
      </c>
      <c r="F93" s="103">
        <v>359720521862</v>
      </c>
      <c r="G93" s="53">
        <v>758513638928</v>
      </c>
      <c r="H93" s="134">
        <f t="shared" ca="1" si="2"/>
        <v>29.180674706857275</v>
      </c>
      <c r="J93" s="73">
        <v>12549610</v>
      </c>
      <c r="K93" s="6">
        <v>7.0900000000000005E-2</v>
      </c>
      <c r="L93" s="6">
        <f>1000/K93</f>
        <v>14104.372355430183</v>
      </c>
      <c r="M93" s="61">
        <f t="shared" si="4"/>
        <v>177004372355.43018</v>
      </c>
      <c r="O93" s="73">
        <v>25504185</v>
      </c>
      <c r="P93" s="6">
        <v>7.0900000000000005E-2</v>
      </c>
      <c r="Q93" s="6">
        <f>1000/P93</f>
        <v>14104.372355430183</v>
      </c>
      <c r="R93" s="61">
        <f t="shared" si="6"/>
        <v>359720521861.77716</v>
      </c>
      <c r="T93" s="73">
        <v>53778617</v>
      </c>
      <c r="U93" s="6">
        <v>7.0900000000000005E-2</v>
      </c>
      <c r="V93" s="6">
        <f>1000/U93</f>
        <v>14104.372355430183</v>
      </c>
      <c r="W93" s="61">
        <f t="shared" si="8"/>
        <v>758513638928.06775</v>
      </c>
    </row>
    <row r="94" spans="1:23" ht="15.75" x14ac:dyDescent="0.25">
      <c r="A94" s="28" t="s">
        <v>54</v>
      </c>
      <c r="B94" s="24">
        <v>2021</v>
      </c>
      <c r="C94" s="133">
        <v>28.560852201431793</v>
      </c>
      <c r="D94" s="65">
        <v>2534081098431</v>
      </c>
      <c r="E94" s="103">
        <v>36248573466</v>
      </c>
      <c r="F94" s="103">
        <v>85464693295</v>
      </c>
      <c r="G94" s="53">
        <v>634108915835</v>
      </c>
      <c r="H94" s="134">
        <f t="shared" ca="1" si="2"/>
        <v>28.709935828037807</v>
      </c>
      <c r="J94" s="73">
        <v>2541025</v>
      </c>
      <c r="K94" s="6">
        <v>7.0099999999999996E-2</v>
      </c>
      <c r="L94" s="6">
        <f t="shared" ref="L94:L97" si="18">1000/K94</f>
        <v>14265.335235378032</v>
      </c>
      <c r="M94" s="61">
        <f t="shared" si="4"/>
        <v>36248573466.476463</v>
      </c>
      <c r="O94" s="73">
        <v>5991075</v>
      </c>
      <c r="P94" s="6">
        <v>7.0099999999999996E-2</v>
      </c>
      <c r="Q94" s="6">
        <f t="shared" ref="Q94:Q97" si="19">1000/P94</f>
        <v>14265.335235378032</v>
      </c>
      <c r="R94" s="61">
        <f t="shared" si="6"/>
        <v>85464693295.29245</v>
      </c>
      <c r="T94" s="73">
        <v>44451035</v>
      </c>
      <c r="U94" s="6">
        <v>7.0099999999999996E-2</v>
      </c>
      <c r="V94" s="6">
        <f t="shared" ref="V94:V97" si="20">1000/U94</f>
        <v>14265.335235378032</v>
      </c>
      <c r="W94" s="61">
        <f t="shared" si="8"/>
        <v>634108915834.52209</v>
      </c>
    </row>
    <row r="95" spans="1:23" ht="15.75" x14ac:dyDescent="0.25">
      <c r="A95" s="28" t="s">
        <v>56</v>
      </c>
      <c r="B95" s="24">
        <v>2019</v>
      </c>
      <c r="C95" s="133">
        <v>29.667216861760647</v>
      </c>
      <c r="D95" s="65">
        <v>7661407746871</v>
      </c>
      <c r="E95" s="103">
        <v>2518704130737</v>
      </c>
      <c r="F95" s="103">
        <v>1206611752434</v>
      </c>
      <c r="G95" s="53">
        <v>1855583671766</v>
      </c>
      <c r="H95" s="134">
        <f t="shared" ca="1" si="2"/>
        <v>30.646228947409039</v>
      </c>
      <c r="J95" s="73">
        <v>181094827</v>
      </c>
      <c r="K95" s="6">
        <v>7.1900000000000006E-2</v>
      </c>
      <c r="L95" s="6">
        <f t="shared" si="18"/>
        <v>13908.205841446452</v>
      </c>
      <c r="M95" s="61">
        <f t="shared" si="4"/>
        <v>2518704130737.1348</v>
      </c>
      <c r="O95" s="73">
        <v>86755385</v>
      </c>
      <c r="P95" s="6">
        <v>7.1900000000000006E-2</v>
      </c>
      <c r="Q95" s="6">
        <f t="shared" si="19"/>
        <v>13908.205841446452</v>
      </c>
      <c r="R95" s="61">
        <f t="shared" si="6"/>
        <v>1206611752433.9358</v>
      </c>
      <c r="T95" s="73">
        <v>133416466</v>
      </c>
      <c r="U95" s="6">
        <v>7.1900000000000006E-2</v>
      </c>
      <c r="V95" s="6">
        <f t="shared" si="20"/>
        <v>13908.205841446452</v>
      </c>
      <c r="W95" s="61">
        <f t="shared" si="8"/>
        <v>1855583671766.342</v>
      </c>
    </row>
    <row r="96" spans="1:23" ht="15.75" x14ac:dyDescent="0.25">
      <c r="A96" s="28" t="s">
        <v>56</v>
      </c>
      <c r="B96" s="24">
        <v>2020</v>
      </c>
      <c r="C96" s="133">
        <v>30.088769538450286</v>
      </c>
      <c r="D96" s="65">
        <v>11678486897038</v>
      </c>
      <c r="E96" s="103">
        <v>4485952200282</v>
      </c>
      <c r="F96" s="103">
        <v>2255549069111</v>
      </c>
      <c r="G96" s="53">
        <v>2257753004231</v>
      </c>
      <c r="H96" s="134">
        <f t="shared" ca="1" si="2"/>
        <v>31.47191438692473</v>
      </c>
      <c r="J96" s="73">
        <v>318054011</v>
      </c>
      <c r="K96" s="6">
        <v>7.0900000000000005E-2</v>
      </c>
      <c r="L96" s="6">
        <f t="shared" si="18"/>
        <v>14104.372355430183</v>
      </c>
      <c r="M96" s="61">
        <f t="shared" si="4"/>
        <v>4485952200282.0879</v>
      </c>
      <c r="O96" s="73">
        <v>159918429</v>
      </c>
      <c r="P96" s="6">
        <v>7.0900000000000005E-2</v>
      </c>
      <c r="Q96" s="6">
        <f t="shared" si="19"/>
        <v>14104.372355430183</v>
      </c>
      <c r="R96" s="61">
        <f t="shared" si="6"/>
        <v>2255549069111.4243</v>
      </c>
      <c r="T96" s="73">
        <v>160074688</v>
      </c>
      <c r="U96" s="6">
        <v>7.0900000000000005E-2</v>
      </c>
      <c r="V96" s="6">
        <f t="shared" si="20"/>
        <v>14104.372355430183</v>
      </c>
      <c r="W96" s="61">
        <f t="shared" si="8"/>
        <v>2257753004231.3115</v>
      </c>
    </row>
    <row r="97" spans="1:23" ht="15.75" x14ac:dyDescent="0.25">
      <c r="A97" s="28" t="s">
        <v>56</v>
      </c>
      <c r="B97" s="24">
        <v>2021</v>
      </c>
      <c r="C97" s="133">
        <v>29.78127001268944</v>
      </c>
      <c r="D97" s="65">
        <v>8586995406562</v>
      </c>
      <c r="E97" s="103">
        <v>3750635549215</v>
      </c>
      <c r="F97" s="103">
        <v>3250431112696</v>
      </c>
      <c r="G97" s="53">
        <v>1255832610556</v>
      </c>
      <c r="H97" s="134">
        <f t="shared" ca="1" si="2"/>
        <v>32.806318712540545</v>
      </c>
      <c r="J97" s="73">
        <v>262919552</v>
      </c>
      <c r="K97" s="6">
        <v>7.0099999999999996E-2</v>
      </c>
      <c r="L97" s="6">
        <f t="shared" si="18"/>
        <v>14265.335235378032</v>
      </c>
      <c r="M97" s="61">
        <f t="shared" si="4"/>
        <v>3750635549215.4067</v>
      </c>
      <c r="O97" s="73">
        <v>227855221</v>
      </c>
      <c r="P97" s="6">
        <v>7.0099999999999996E-2</v>
      </c>
      <c r="Q97" s="6">
        <f t="shared" si="19"/>
        <v>14265.335235378032</v>
      </c>
      <c r="R97" s="61">
        <f t="shared" si="6"/>
        <v>3250431112696.1484</v>
      </c>
      <c r="T97" s="73">
        <v>88033866</v>
      </c>
      <c r="U97" s="6">
        <v>7.0099999999999996E-2</v>
      </c>
      <c r="V97" s="6">
        <f t="shared" si="20"/>
        <v>14265.335235378032</v>
      </c>
      <c r="W97" s="61">
        <f t="shared" si="8"/>
        <v>1255832610556.3481</v>
      </c>
    </row>
    <row r="98" spans="1:23" ht="15.75" x14ac:dyDescent="0.25">
      <c r="A98" s="28" t="s">
        <v>58</v>
      </c>
      <c r="B98" s="24">
        <v>2019</v>
      </c>
      <c r="C98" s="133">
        <v>27.854183021359919</v>
      </c>
      <c r="D98" s="65">
        <v>1250022942857</v>
      </c>
      <c r="E98" s="103">
        <v>327026700000</v>
      </c>
      <c r="F98" s="103">
        <v>335107514286</v>
      </c>
      <c r="G98" s="53">
        <v>78193114286</v>
      </c>
      <c r="H98" s="134">
        <f t="shared" ca="1" si="2"/>
        <v>32.401439272352789</v>
      </c>
      <c r="J98" s="73">
        <v>22891869</v>
      </c>
      <c r="K98" s="6">
        <v>7.0000000000000007E-2</v>
      </c>
      <c r="L98" s="6">
        <f>1000/K98</f>
        <v>14285.714285714284</v>
      </c>
      <c r="M98" s="61">
        <f t="shared" si="4"/>
        <v>327026700000</v>
      </c>
      <c r="O98" s="73">
        <v>23457526</v>
      </c>
      <c r="P98" s="6">
        <v>7.0000000000000007E-2</v>
      </c>
      <c r="Q98" s="6">
        <f>1000/P98</f>
        <v>14285.714285714284</v>
      </c>
      <c r="R98" s="61">
        <f t="shared" si="6"/>
        <v>335107514285.71423</v>
      </c>
      <c r="T98" s="73">
        <v>5473518</v>
      </c>
      <c r="U98" s="6">
        <v>7.0000000000000007E-2</v>
      </c>
      <c r="V98" s="6">
        <f>1000/U98</f>
        <v>14285.714285714284</v>
      </c>
      <c r="W98" s="61">
        <f t="shared" si="8"/>
        <v>78193114285.714279</v>
      </c>
    </row>
    <row r="99" spans="1:23" ht="15.75" x14ac:dyDescent="0.25">
      <c r="A99" s="28" t="s">
        <v>58</v>
      </c>
      <c r="B99" s="24">
        <v>2020</v>
      </c>
      <c r="C99" s="133">
        <v>27.789497625846813</v>
      </c>
      <c r="D99" s="65">
        <v>1171724400000</v>
      </c>
      <c r="E99" s="103">
        <v>516689242857</v>
      </c>
      <c r="F99" s="103">
        <v>80606442857</v>
      </c>
      <c r="G99" s="53">
        <v>120127785714</v>
      </c>
      <c r="H99" s="134">
        <f t="shared" ca="1" si="2"/>
        <v>28.901468264853857</v>
      </c>
      <c r="J99" s="73">
        <v>36168247</v>
      </c>
      <c r="K99" s="6">
        <v>7.0000000000000007E-2</v>
      </c>
      <c r="L99" s="6">
        <f t="shared" ref="L99:L100" si="21">1000/K99</f>
        <v>14285.714285714284</v>
      </c>
      <c r="M99" s="61">
        <f t="shared" si="4"/>
        <v>516689242857.14282</v>
      </c>
      <c r="O99" s="73">
        <v>5642451</v>
      </c>
      <c r="P99" s="6">
        <v>7.0000000000000007E-2</v>
      </c>
      <c r="Q99" s="6">
        <f t="shared" ref="Q99:Q100" si="22">1000/P99</f>
        <v>14285.714285714284</v>
      </c>
      <c r="R99" s="61">
        <f t="shared" si="6"/>
        <v>80606442857.142853</v>
      </c>
      <c r="T99" s="73">
        <v>8408945</v>
      </c>
      <c r="U99" s="6">
        <v>7.0000000000000007E-2</v>
      </c>
      <c r="V99" s="6">
        <f t="shared" ref="V99:V100" si="23">1000/U99</f>
        <v>14285.714285714284</v>
      </c>
      <c r="W99" s="61">
        <f t="shared" si="8"/>
        <v>120127785714.28571</v>
      </c>
    </row>
    <row r="100" spans="1:23" ht="15.75" x14ac:dyDescent="0.25">
      <c r="A100" s="28" t="s">
        <v>58</v>
      </c>
      <c r="B100" s="24">
        <v>2021</v>
      </c>
      <c r="C100" s="133">
        <v>27.640132962395477</v>
      </c>
      <c r="D100" s="65">
        <v>1009153485714</v>
      </c>
      <c r="E100" s="103">
        <v>432838728571</v>
      </c>
      <c r="F100" s="103">
        <v>65033785714</v>
      </c>
      <c r="G100" s="53">
        <v>129437085714</v>
      </c>
      <c r="H100" s="134">
        <f t="shared" ca="1" si="2"/>
        <v>28.571481135852537</v>
      </c>
      <c r="J100" s="73">
        <v>30298711</v>
      </c>
      <c r="K100" s="6">
        <v>7.0000000000000007E-2</v>
      </c>
      <c r="L100" s="6">
        <f t="shared" si="21"/>
        <v>14285.714285714284</v>
      </c>
      <c r="M100" s="61">
        <f t="shared" si="4"/>
        <v>432838728571.42853</v>
      </c>
      <c r="O100" s="73">
        <v>4552365</v>
      </c>
      <c r="P100" s="6">
        <v>7.0000000000000007E-2</v>
      </c>
      <c r="Q100" s="6">
        <f t="shared" si="22"/>
        <v>14285.714285714284</v>
      </c>
      <c r="R100" s="61">
        <f t="shared" si="6"/>
        <v>65033785714.285706</v>
      </c>
      <c r="T100" s="73">
        <v>9060596</v>
      </c>
      <c r="U100" s="6">
        <v>7.0000000000000007E-2</v>
      </c>
      <c r="V100" s="6">
        <f t="shared" si="23"/>
        <v>14285.714285714284</v>
      </c>
      <c r="W100" s="61">
        <f t="shared" si="8"/>
        <v>129437085714.28571</v>
      </c>
    </row>
    <row r="101" spans="1:23" ht="15.75" x14ac:dyDescent="0.25">
      <c r="A101" s="28" t="s">
        <v>60</v>
      </c>
      <c r="B101" s="24">
        <v>2019</v>
      </c>
      <c r="C101" s="133">
        <v>28.867625224886226</v>
      </c>
      <c r="D101" s="65">
        <v>3443898480615</v>
      </c>
      <c r="E101" s="103">
        <v>446681471287</v>
      </c>
      <c r="F101" s="103">
        <v>839235998165</v>
      </c>
      <c r="G101" s="53">
        <v>494087034489</v>
      </c>
      <c r="H101" s="134">
        <f t="shared" ca="1" si="2"/>
        <v>30.695886539251717</v>
      </c>
      <c r="J101" s="73">
        <v>32132925</v>
      </c>
      <c r="K101" s="6">
        <v>0.71936999999999995</v>
      </c>
      <c r="L101" s="6">
        <f>10000/K101</f>
        <v>13901.052309659843</v>
      </c>
      <c r="M101" s="61">
        <f t="shared" si="4"/>
        <v>446681471287.37653</v>
      </c>
      <c r="O101" s="73">
        <v>60372120</v>
      </c>
      <c r="P101" s="6">
        <v>0.71936999999999995</v>
      </c>
      <c r="Q101" s="6">
        <f>10000/P101</f>
        <v>13901.052309659843</v>
      </c>
      <c r="R101" s="61">
        <f t="shared" si="6"/>
        <v>839235998165.06116</v>
      </c>
      <c r="T101" s="73">
        <v>35543139</v>
      </c>
      <c r="U101" s="6">
        <v>0.71936999999999995</v>
      </c>
      <c r="V101" s="6">
        <f>10000/U101</f>
        <v>13901.052309659843</v>
      </c>
      <c r="W101" s="61">
        <f t="shared" si="8"/>
        <v>494087034488.5108</v>
      </c>
    </row>
    <row r="102" spans="1:23" ht="15.75" x14ac:dyDescent="0.25">
      <c r="A102" s="28" t="s">
        <v>60</v>
      </c>
      <c r="B102" s="24">
        <v>2020</v>
      </c>
      <c r="C102" s="133">
        <v>28.764844029117551</v>
      </c>
      <c r="D102" s="65">
        <v>3107513576033</v>
      </c>
      <c r="E102" s="103">
        <v>624156847257</v>
      </c>
      <c r="F102" s="103">
        <v>502816536666</v>
      </c>
      <c r="G102" s="53">
        <v>633148609955</v>
      </c>
      <c r="H102" s="134">
        <f t="shared" ca="1" si="2"/>
        <v>29.759850607254386</v>
      </c>
      <c r="J102" s="73">
        <v>44250848</v>
      </c>
      <c r="K102" s="6">
        <v>0.70896999999999999</v>
      </c>
      <c r="L102" s="6">
        <f t="shared" ref="L102:L103" si="24">10000/K102</f>
        <v>14104.96918064234</v>
      </c>
      <c r="M102" s="61">
        <f t="shared" si="4"/>
        <v>624156847257.2887</v>
      </c>
      <c r="O102" s="73">
        <v>35648184</v>
      </c>
      <c r="P102" s="6">
        <v>0.70896999999999999</v>
      </c>
      <c r="Q102" s="6">
        <f t="shared" ref="Q102:Q103" si="25">10000/P102</f>
        <v>14104.96918064234</v>
      </c>
      <c r="R102" s="61">
        <f t="shared" si="6"/>
        <v>502816536665.86737</v>
      </c>
      <c r="T102" s="73">
        <v>44888337</v>
      </c>
      <c r="U102" s="6">
        <v>0.70896999999999999</v>
      </c>
      <c r="V102" s="6">
        <f t="shared" ref="V102:V103" si="26">10000/U102</f>
        <v>14104.96918064234</v>
      </c>
      <c r="W102" s="61">
        <f t="shared" si="8"/>
        <v>633148609955.28723</v>
      </c>
    </row>
    <row r="103" spans="1:23" ht="15.75" x14ac:dyDescent="0.25">
      <c r="A103" s="28" t="s">
        <v>60</v>
      </c>
      <c r="B103" s="24">
        <v>2021</v>
      </c>
      <c r="C103" s="133">
        <v>28.659885601623127</v>
      </c>
      <c r="D103" s="65">
        <v>2797886989527</v>
      </c>
      <c r="E103" s="103">
        <v>325358765446</v>
      </c>
      <c r="F103" s="103">
        <v>275592905454</v>
      </c>
      <c r="G103" s="53">
        <v>608762720813</v>
      </c>
      <c r="H103" s="134">
        <f t="shared" ca="1" si="2"/>
        <v>29.228882808309386</v>
      </c>
      <c r="J103" s="73">
        <v>22801793</v>
      </c>
      <c r="K103" s="6">
        <v>0.70082</v>
      </c>
      <c r="L103" s="6">
        <f t="shared" si="24"/>
        <v>14268.999172398047</v>
      </c>
      <c r="M103" s="61">
        <f t="shared" si="4"/>
        <v>325358765446.19159</v>
      </c>
      <c r="O103" s="73">
        <v>19314102</v>
      </c>
      <c r="P103" s="6">
        <v>0.70082</v>
      </c>
      <c r="Q103" s="6">
        <f t="shared" si="25"/>
        <v>14268.999172398047</v>
      </c>
      <c r="R103" s="61">
        <f t="shared" si="6"/>
        <v>275592905453.61145</v>
      </c>
      <c r="T103" s="73">
        <v>42663309</v>
      </c>
      <c r="U103" s="6">
        <v>0.70082</v>
      </c>
      <c r="V103" s="6">
        <f t="shared" si="26"/>
        <v>14268.999172398047</v>
      </c>
      <c r="W103" s="61">
        <f t="shared" si="8"/>
        <v>608762720812.76221</v>
      </c>
    </row>
    <row r="104" spans="1:23" ht="15.75" x14ac:dyDescent="0.25">
      <c r="A104" s="28" t="s">
        <v>62</v>
      </c>
      <c r="B104" s="24">
        <v>2019</v>
      </c>
      <c r="C104" s="133">
        <v>27.566577225454687</v>
      </c>
      <c r="D104" s="65">
        <v>937588720445</v>
      </c>
      <c r="E104" s="103">
        <v>378193949930</v>
      </c>
      <c r="F104" s="103">
        <v>133074297636</v>
      </c>
      <c r="G104" s="53">
        <v>72610472879</v>
      </c>
      <c r="H104" s="134">
        <f t="shared" ca="1" si="2"/>
        <v>29.802660861372644</v>
      </c>
      <c r="J104" s="73">
        <v>27192145</v>
      </c>
      <c r="K104" s="6">
        <v>7.1900000000000006E-2</v>
      </c>
      <c r="L104" s="6">
        <f>1000/K104</f>
        <v>13908.205841446452</v>
      </c>
      <c r="M104" s="61">
        <f t="shared" si="4"/>
        <v>378193949930.45892</v>
      </c>
      <c r="O104" s="73">
        <v>9568042</v>
      </c>
      <c r="P104" s="6">
        <v>7.1900000000000006E-2</v>
      </c>
      <c r="Q104" s="6">
        <f>1000/P104</f>
        <v>13908.205841446452</v>
      </c>
      <c r="R104" s="61">
        <f t="shared" si="6"/>
        <v>133074297635.605</v>
      </c>
      <c r="T104" s="73">
        <v>5220693</v>
      </c>
      <c r="U104" s="6">
        <v>7.1900000000000006E-2</v>
      </c>
      <c r="V104" s="6">
        <f>1000/U104</f>
        <v>13908.205841446452</v>
      </c>
      <c r="W104" s="61">
        <f t="shared" si="8"/>
        <v>72610472878.998596</v>
      </c>
    </row>
    <row r="105" spans="1:23" ht="15.75" x14ac:dyDescent="0.25">
      <c r="A105" s="28" t="s">
        <v>62</v>
      </c>
      <c r="B105" s="24">
        <v>2020</v>
      </c>
      <c r="C105" s="133">
        <v>27.560512281321721</v>
      </c>
      <c r="D105" s="65">
        <v>931919506347</v>
      </c>
      <c r="E105" s="103">
        <v>360014005642</v>
      </c>
      <c r="F105" s="103">
        <v>178182623413</v>
      </c>
      <c r="G105" s="53">
        <v>9015365302</v>
      </c>
      <c r="H105" s="134">
        <f t="shared" ca="1" si="2"/>
        <v>47.71115327540371</v>
      </c>
      <c r="J105" s="73">
        <v>25524993</v>
      </c>
      <c r="K105" s="6">
        <v>7.0900000000000005E-2</v>
      </c>
      <c r="L105" s="6">
        <f t="shared" ref="L105" si="27">1000/K105</f>
        <v>14104.372355430183</v>
      </c>
      <c r="M105" s="61">
        <f t="shared" si="4"/>
        <v>360014005641.74896</v>
      </c>
      <c r="O105" s="73">
        <v>12633148</v>
      </c>
      <c r="P105" s="6">
        <v>7.0900000000000005E-2</v>
      </c>
      <c r="Q105" s="6">
        <f t="shared" ref="Q105" si="28">1000/P105</f>
        <v>14104.372355430183</v>
      </c>
      <c r="R105" s="61">
        <f t="shared" si="6"/>
        <v>178182623413.25812</v>
      </c>
      <c r="T105" s="73">
        <v>6391894</v>
      </c>
      <c r="U105" s="6">
        <v>7.0900000000000005E-2</v>
      </c>
      <c r="V105" s="6">
        <f t="shared" ref="V105" si="29">1000/U105</f>
        <v>14104.372355430183</v>
      </c>
      <c r="W105" s="61">
        <f t="shared" si="8"/>
        <v>90153653032.440048</v>
      </c>
    </row>
    <row r="106" spans="1:23" ht="15.75" x14ac:dyDescent="0.25">
      <c r="A106" s="28" t="s">
        <v>62</v>
      </c>
      <c r="B106" s="24">
        <v>2021</v>
      </c>
      <c r="C106" s="133">
        <v>27.634278799630273</v>
      </c>
      <c r="D106" s="65">
        <v>1003262995720</v>
      </c>
      <c r="E106" s="103">
        <v>392979800285</v>
      </c>
      <c r="F106" s="103">
        <v>152778930100</v>
      </c>
      <c r="G106" s="53">
        <v>202551012839</v>
      </c>
      <c r="H106" s="134">
        <f t="shared" ca="1" si="2"/>
        <v>28.78025431827157</v>
      </c>
      <c r="J106" s="73">
        <v>27547884</v>
      </c>
      <c r="K106" s="6">
        <v>7.0099999999999996E-2</v>
      </c>
      <c r="L106" s="6">
        <f>1000/K106</f>
        <v>14265.335235378032</v>
      </c>
      <c r="M106" s="61">
        <f t="shared" si="4"/>
        <v>392979800285.3067</v>
      </c>
      <c r="O106" s="73">
        <v>10709803</v>
      </c>
      <c r="P106" s="6">
        <v>7.0099999999999996E-2</v>
      </c>
      <c r="Q106" s="6">
        <f>1000/P106</f>
        <v>14265.335235378032</v>
      </c>
      <c r="R106" s="61">
        <f t="shared" si="6"/>
        <v>152778930099.85736</v>
      </c>
      <c r="T106" s="73">
        <v>14198826</v>
      </c>
      <c r="U106" s="6">
        <v>7.0099999999999996E-2</v>
      </c>
      <c r="V106" s="6">
        <f>1000/U106</f>
        <v>14265.335235378032</v>
      </c>
      <c r="W106" s="61">
        <f t="shared" si="8"/>
        <v>202551012838.80173</v>
      </c>
    </row>
    <row r="107" spans="1:23" ht="15.75" x14ac:dyDescent="0.25">
      <c r="A107" s="28" t="s">
        <v>64</v>
      </c>
      <c r="B107" s="24">
        <v>2019</v>
      </c>
      <c r="C107" s="133">
        <v>29.889291114672869</v>
      </c>
      <c r="D107" s="65">
        <v>9566524742841</v>
      </c>
      <c r="E107" s="103">
        <v>4365552960801</v>
      </c>
      <c r="F107" s="103">
        <v>537285293300</v>
      </c>
      <c r="G107" s="53">
        <v>1545879163192</v>
      </c>
      <c r="H107" s="134">
        <f t="shared" ca="1" si="2"/>
        <v>30.693187159150945</v>
      </c>
      <c r="J107" s="73">
        <v>314057880</v>
      </c>
      <c r="K107" s="6">
        <v>7.1940000000000006E-5</v>
      </c>
      <c r="L107" s="6">
        <f>1/K107</f>
        <v>13900.472616068946</v>
      </c>
      <c r="M107" s="61">
        <f t="shared" si="4"/>
        <v>4365552960800.667</v>
      </c>
      <c r="O107" s="73">
        <v>38652304</v>
      </c>
      <c r="P107" s="6">
        <v>7.1940000000000006E-5</v>
      </c>
      <c r="Q107" s="6">
        <f>1/P107</f>
        <v>13900.472616068946</v>
      </c>
      <c r="R107" s="61">
        <f t="shared" si="6"/>
        <v>537285293299.97217</v>
      </c>
      <c r="T107" s="73">
        <v>111210547</v>
      </c>
      <c r="U107" s="6">
        <v>7.1940000000000006E-5</v>
      </c>
      <c r="V107" s="6">
        <f>1/U107</f>
        <v>13900.472616068946</v>
      </c>
      <c r="W107" s="61">
        <f t="shared" si="8"/>
        <v>1545879163191.5486</v>
      </c>
    </row>
    <row r="108" spans="1:23" ht="15.75" x14ac:dyDescent="0.25">
      <c r="A108" s="28" t="s">
        <v>64</v>
      </c>
      <c r="B108" s="24">
        <v>2020</v>
      </c>
      <c r="C108" s="133">
        <v>29.861319513550317</v>
      </c>
      <c r="D108" s="65">
        <v>9302641551481</v>
      </c>
      <c r="E108" s="103">
        <v>3619545698166</v>
      </c>
      <c r="F108" s="103">
        <v>592505035261</v>
      </c>
      <c r="G108" s="53">
        <v>1520898124118</v>
      </c>
      <c r="H108" s="134">
        <f t="shared" ca="1" si="2"/>
        <v>30.639983215220717</v>
      </c>
      <c r="J108" s="73">
        <v>256625790</v>
      </c>
      <c r="K108" s="6">
        <v>7.0900000000000002E-5</v>
      </c>
      <c r="L108" s="6">
        <f t="shared" ref="L108:L109" si="30">1/K108</f>
        <v>14104.372355430183</v>
      </c>
      <c r="M108" s="61">
        <f t="shared" si="4"/>
        <v>3619545698166.4316</v>
      </c>
      <c r="O108" s="73">
        <v>42008607</v>
      </c>
      <c r="P108" s="6">
        <v>7.0900000000000002E-5</v>
      </c>
      <c r="Q108" s="6">
        <f t="shared" ref="Q108:Q109" si="31">1/P108</f>
        <v>14104.372355430183</v>
      </c>
      <c r="R108" s="61">
        <f t="shared" si="6"/>
        <v>592505035260.93091</v>
      </c>
      <c r="T108" s="73">
        <v>107831677</v>
      </c>
      <c r="U108" s="6">
        <v>7.0900000000000002E-5</v>
      </c>
      <c r="V108" s="6">
        <f t="shared" ref="V108:V109" si="32">1/U108</f>
        <v>14104.372355430183</v>
      </c>
      <c r="W108" s="61">
        <f t="shared" si="8"/>
        <v>1520898124118.4768</v>
      </c>
    </row>
    <row r="109" spans="1:23" ht="15.75" x14ac:dyDescent="0.25">
      <c r="A109" s="28" t="s">
        <v>64</v>
      </c>
      <c r="B109" s="24">
        <v>2021</v>
      </c>
      <c r="C109" s="133">
        <v>29.825848747859634</v>
      </c>
      <c r="D109" s="65">
        <v>8978453324772</v>
      </c>
      <c r="E109" s="103">
        <v>3141006292808</v>
      </c>
      <c r="F109" s="103">
        <v>594188427511</v>
      </c>
      <c r="G109" s="53">
        <v>1483974386416</v>
      </c>
      <c r="H109" s="134">
        <f t="shared" ca="1" si="2"/>
        <v>30.576090411438813</v>
      </c>
      <c r="J109" s="73">
        <v>220121721</v>
      </c>
      <c r="K109" s="6">
        <v>7.0080000000000007E-5</v>
      </c>
      <c r="L109" s="6">
        <f t="shared" si="30"/>
        <v>14269.406392694063</v>
      </c>
      <c r="M109" s="61">
        <f t="shared" si="4"/>
        <v>3141006292808.2192</v>
      </c>
      <c r="O109" s="73">
        <v>41640725</v>
      </c>
      <c r="P109" s="6">
        <v>7.0080000000000007E-5</v>
      </c>
      <c r="Q109" s="6">
        <f t="shared" si="31"/>
        <v>14269.406392694063</v>
      </c>
      <c r="R109" s="61">
        <f t="shared" si="6"/>
        <v>594188427511.41553</v>
      </c>
      <c r="T109" s="73">
        <v>103996925</v>
      </c>
      <c r="U109" s="6">
        <v>7.0080000000000007E-5</v>
      </c>
      <c r="V109" s="6">
        <f t="shared" si="32"/>
        <v>14269.406392694063</v>
      </c>
      <c r="W109" s="61">
        <f t="shared" si="8"/>
        <v>1483974386415.5251</v>
      </c>
    </row>
    <row r="110" spans="1:23" ht="15.75" x14ac:dyDescent="0.25">
      <c r="A110" s="28" t="s">
        <v>66</v>
      </c>
      <c r="B110" s="24">
        <v>2019</v>
      </c>
      <c r="C110" s="133">
        <v>28.070468260654195</v>
      </c>
      <c r="D110" s="65">
        <v>1551849033384</v>
      </c>
      <c r="E110" s="103">
        <v>139116412155</v>
      </c>
      <c r="F110" s="103">
        <v>313735783696</v>
      </c>
      <c r="G110" s="53">
        <v>264278486173</v>
      </c>
      <c r="H110" s="134">
        <f t="shared" ca="1" si="2"/>
        <v>29.347254682775905</v>
      </c>
      <c r="J110" s="73">
        <v>10007655</v>
      </c>
      <c r="K110" s="6"/>
      <c r="L110" s="13">
        <v>13901</v>
      </c>
      <c r="M110" s="61">
        <f t="shared" si="4"/>
        <v>139116412155</v>
      </c>
      <c r="O110" s="73">
        <v>22569296</v>
      </c>
      <c r="P110" s="6"/>
      <c r="Q110" s="13">
        <v>13901</v>
      </c>
      <c r="R110" s="61">
        <f t="shared" si="6"/>
        <v>313735783696</v>
      </c>
      <c r="T110" s="73">
        <v>19011473</v>
      </c>
      <c r="U110" s="6"/>
      <c r="V110" s="13">
        <v>13901</v>
      </c>
      <c r="W110" s="61">
        <f t="shared" si="8"/>
        <v>264278486173</v>
      </c>
    </row>
    <row r="111" spans="1:23" ht="15.75" x14ac:dyDescent="0.25">
      <c r="A111" s="28" t="s">
        <v>66</v>
      </c>
      <c r="B111" s="24">
        <v>2020</v>
      </c>
      <c r="C111" s="133">
        <v>28.011887932205248</v>
      </c>
      <c r="D111" s="65">
        <v>1463552671035</v>
      </c>
      <c r="E111" s="103">
        <v>140954565570</v>
      </c>
      <c r="F111" s="103">
        <v>236460197610</v>
      </c>
      <c r="G111" s="53">
        <v>258587910035</v>
      </c>
      <c r="H111" s="134">
        <f t="shared" ca="1" si="2"/>
        <v>29.022626466869227</v>
      </c>
      <c r="J111" s="73">
        <v>9993234</v>
      </c>
      <c r="K111" s="6"/>
      <c r="L111" s="13">
        <v>14105</v>
      </c>
      <c r="M111" s="61">
        <f t="shared" si="4"/>
        <v>140954565570</v>
      </c>
      <c r="O111" s="73">
        <v>16764282</v>
      </c>
      <c r="P111" s="6"/>
      <c r="Q111" s="13">
        <v>14105</v>
      </c>
      <c r="R111" s="61">
        <f t="shared" si="6"/>
        <v>236460197610</v>
      </c>
      <c r="T111" s="73">
        <v>18333067</v>
      </c>
      <c r="U111" s="6"/>
      <c r="V111" s="13">
        <v>14105</v>
      </c>
      <c r="W111" s="61">
        <f t="shared" si="8"/>
        <v>258587910035</v>
      </c>
    </row>
    <row r="112" spans="1:23" ht="15.75" x14ac:dyDescent="0.25">
      <c r="A112" s="28" t="s">
        <v>66</v>
      </c>
      <c r="B112" s="24">
        <v>2021</v>
      </c>
      <c r="C112" s="133">
        <v>27.979061388512012</v>
      </c>
      <c r="D112" s="65">
        <v>1416289286220</v>
      </c>
      <c r="E112" s="103">
        <v>100600730700</v>
      </c>
      <c r="F112" s="103">
        <v>216040664909</v>
      </c>
      <c r="G112" s="53">
        <v>295614083525</v>
      </c>
      <c r="H112" s="134">
        <f t="shared" ca="1" si="2"/>
        <v>28.780912524392246</v>
      </c>
      <c r="J112" s="73">
        <v>7050300</v>
      </c>
      <c r="K112" s="6"/>
      <c r="L112" s="13">
        <v>14269</v>
      </c>
      <c r="M112" s="61">
        <f t="shared" si="4"/>
        <v>100600730700</v>
      </c>
      <c r="O112" s="73">
        <v>15140561</v>
      </c>
      <c r="P112" s="6"/>
      <c r="Q112" s="13">
        <v>14269</v>
      </c>
      <c r="R112" s="61">
        <f t="shared" si="6"/>
        <v>216040664909</v>
      </c>
      <c r="T112" s="73">
        <v>20717225</v>
      </c>
      <c r="U112" s="6"/>
      <c r="V112" s="13">
        <v>14269</v>
      </c>
      <c r="W112" s="61">
        <f t="shared" si="8"/>
        <v>295614083525</v>
      </c>
    </row>
    <row r="113" spans="1:23" ht="15.75" x14ac:dyDescent="0.25">
      <c r="A113" s="28" t="s">
        <v>68</v>
      </c>
      <c r="B113" s="24">
        <v>2019</v>
      </c>
      <c r="C113" s="133">
        <v>21.464335817052397</v>
      </c>
      <c r="D113" s="65">
        <v>2098179324</v>
      </c>
      <c r="E113" s="103">
        <v>1326296926</v>
      </c>
      <c r="F113" s="103">
        <v>208579111</v>
      </c>
      <c r="G113" s="53">
        <v>290233394</v>
      </c>
      <c r="H113" s="134">
        <f t="shared" ca="1" si="2"/>
        <v>22.815113752223528</v>
      </c>
      <c r="J113" s="73">
        <v>95410181</v>
      </c>
      <c r="K113" s="6">
        <v>13.901</v>
      </c>
      <c r="L113" s="6">
        <v>13.901</v>
      </c>
      <c r="M113" s="61">
        <f t="shared" si="4"/>
        <v>1326296926.0810001</v>
      </c>
      <c r="O113" s="73">
        <v>15004612</v>
      </c>
      <c r="P113" s="6">
        <v>13.901</v>
      </c>
      <c r="Q113" s="6">
        <v>13.901</v>
      </c>
      <c r="R113" s="61">
        <f t="shared" si="6"/>
        <v>208579111.412</v>
      </c>
      <c r="T113" s="73">
        <v>20878595</v>
      </c>
      <c r="U113" s="6">
        <v>13.901</v>
      </c>
      <c r="V113" s="6">
        <v>13.901</v>
      </c>
      <c r="W113" s="61">
        <f t="shared" si="8"/>
        <v>290233349.09499997</v>
      </c>
    </row>
    <row r="114" spans="1:23" ht="15.75" x14ac:dyDescent="0.25">
      <c r="A114" s="28" t="s">
        <v>68</v>
      </c>
      <c r="B114" s="24">
        <v>2020</v>
      </c>
      <c r="C114" s="133">
        <v>21.412529897946811</v>
      </c>
      <c r="D114" s="65">
        <v>1992248820</v>
      </c>
      <c r="E114" s="103">
        <v>1373891234</v>
      </c>
      <c r="F114" s="103">
        <v>85412870</v>
      </c>
      <c r="G114" s="53">
        <v>276975174</v>
      </c>
      <c r="H114" s="134">
        <f t="shared" ca="1" si="2"/>
        <v>22.410525542085942</v>
      </c>
      <c r="J114" s="73">
        <v>97404554</v>
      </c>
      <c r="K114" s="6">
        <v>14.105</v>
      </c>
      <c r="L114" s="6">
        <v>14.105</v>
      </c>
      <c r="M114" s="61">
        <f t="shared" si="4"/>
        <v>1373891234.1700001</v>
      </c>
      <c r="O114" s="73">
        <v>6055503</v>
      </c>
      <c r="P114" s="6">
        <v>14.105</v>
      </c>
      <c r="Q114" s="6">
        <v>14.105</v>
      </c>
      <c r="R114" s="61">
        <f t="shared" si="6"/>
        <v>85412869.814999998</v>
      </c>
      <c r="T114" s="73">
        <v>19636666</v>
      </c>
      <c r="U114" s="6">
        <v>14.105</v>
      </c>
      <c r="V114" s="6">
        <v>14.105</v>
      </c>
      <c r="W114" s="61">
        <f t="shared" si="8"/>
        <v>276975173.93000001</v>
      </c>
    </row>
    <row r="115" spans="1:23" ht="15.75" x14ac:dyDescent="0.25">
      <c r="A115" s="28" t="s">
        <v>68</v>
      </c>
      <c r="B115" s="24">
        <v>2021</v>
      </c>
      <c r="C115" s="133">
        <v>21.390855892682946</v>
      </c>
      <c r="D115" s="65">
        <v>1949533388</v>
      </c>
      <c r="E115" s="103">
        <v>1345176785</v>
      </c>
      <c r="F115" s="103">
        <v>102159134</v>
      </c>
      <c r="G115" s="53">
        <v>338687158</v>
      </c>
      <c r="H115" s="134">
        <f t="shared" ca="1" si="2"/>
        <v>22.382487985767341</v>
      </c>
      <c r="J115" s="73">
        <v>94272674</v>
      </c>
      <c r="K115" s="6">
        <v>14.269</v>
      </c>
      <c r="L115" s="6">
        <v>14.269</v>
      </c>
      <c r="M115" s="61">
        <f t="shared" si="4"/>
        <v>1345176785.306</v>
      </c>
      <c r="O115" s="73">
        <v>7159516</v>
      </c>
      <c r="P115" s="6">
        <v>14.269</v>
      </c>
      <c r="Q115" s="6">
        <v>14.269</v>
      </c>
      <c r="R115" s="61">
        <f t="shared" si="6"/>
        <v>102159133.80400001</v>
      </c>
      <c r="T115" s="73">
        <v>23735872</v>
      </c>
      <c r="U115" s="6">
        <v>14.269</v>
      </c>
      <c r="V115" s="6">
        <v>14.269</v>
      </c>
      <c r="W115" s="61">
        <f t="shared" si="8"/>
        <v>338687157.56800002</v>
      </c>
    </row>
    <row r="116" spans="1:23" ht="15.75" x14ac:dyDescent="0.25">
      <c r="A116" s="28" t="s">
        <v>70</v>
      </c>
      <c r="B116" s="24">
        <v>2019</v>
      </c>
      <c r="C116" s="133">
        <v>21.670843434381815</v>
      </c>
      <c r="D116" s="65">
        <v>2579453610</v>
      </c>
      <c r="E116" s="103">
        <v>998478466</v>
      </c>
      <c r="F116" s="103">
        <v>394018427</v>
      </c>
      <c r="G116" s="53">
        <v>379643883</v>
      </c>
      <c r="H116" s="134">
        <f t="shared" ca="1" si="2"/>
        <v>23.095795800018283</v>
      </c>
      <c r="J116" s="73">
        <v>13979697</v>
      </c>
      <c r="K116" s="6">
        <v>14.000999999999999</v>
      </c>
      <c r="L116" s="6">
        <f>1000/K116</f>
        <v>71.423469752160557</v>
      </c>
      <c r="M116" s="61">
        <f t="shared" si="4"/>
        <v>998478465.82386971</v>
      </c>
      <c r="O116" s="73">
        <v>5516652</v>
      </c>
      <c r="P116" s="6">
        <v>14.000999999999999</v>
      </c>
      <c r="Q116" s="6">
        <f>1000/P116</f>
        <v>71.423469752160557</v>
      </c>
      <c r="R116" s="61">
        <f t="shared" si="6"/>
        <v>394018427.25519603</v>
      </c>
      <c r="T116" s="73">
        <v>5315394</v>
      </c>
      <c r="U116" s="6">
        <v>14.000999999999999</v>
      </c>
      <c r="V116" s="6">
        <f>1000/U116</f>
        <v>71.423469752160557</v>
      </c>
      <c r="W116" s="61">
        <f t="shared" si="8"/>
        <v>379643882.57981569</v>
      </c>
    </row>
    <row r="117" spans="1:23" ht="15.75" x14ac:dyDescent="0.25">
      <c r="A117" s="28" t="s">
        <v>70</v>
      </c>
      <c r="B117" s="24">
        <v>2020</v>
      </c>
      <c r="C117" s="133">
        <v>21.633104253734317</v>
      </c>
      <c r="D117" s="65">
        <v>2483921141</v>
      </c>
      <c r="E117" s="103">
        <v>1132679224</v>
      </c>
      <c r="F117" s="103">
        <v>181792592</v>
      </c>
      <c r="G117" s="53">
        <v>477168681</v>
      </c>
      <c r="H117" s="134">
        <f t="shared" ca="1" si="2"/>
        <v>22.470090575053657</v>
      </c>
      <c r="J117" s="73">
        <v>16115760</v>
      </c>
      <c r="K117" s="6">
        <v>14.228</v>
      </c>
      <c r="L117" s="6">
        <f t="shared" ref="L117:L118" si="33">1000/K117</f>
        <v>70.283947146471746</v>
      </c>
      <c r="M117" s="61">
        <f t="shared" si="4"/>
        <v>1132679224.0652235</v>
      </c>
      <c r="O117" s="73">
        <v>2586545</v>
      </c>
      <c r="P117" s="6">
        <v>14.228</v>
      </c>
      <c r="Q117" s="6">
        <f t="shared" ref="Q117:Q118" si="34">1000/P117</f>
        <v>70.283947146471746</v>
      </c>
      <c r="R117" s="61">
        <f t="shared" si="6"/>
        <v>181792592.07197076</v>
      </c>
      <c r="T117" s="73">
        <v>6789156</v>
      </c>
      <c r="U117" s="6">
        <v>14.228</v>
      </c>
      <c r="V117" s="6">
        <f t="shared" ref="V117:V118" si="35">1000/U117</f>
        <v>70.283947146471746</v>
      </c>
      <c r="W117" s="61">
        <f t="shared" si="8"/>
        <v>477168681.47315156</v>
      </c>
    </row>
    <row r="118" spans="1:23" ht="15.75" x14ac:dyDescent="0.25">
      <c r="A118" s="28" t="s">
        <v>70</v>
      </c>
      <c r="B118" s="24">
        <v>2021</v>
      </c>
      <c r="C118" s="133">
        <v>21.670415092272041</v>
      </c>
      <c r="D118" s="65">
        <v>2578348958</v>
      </c>
      <c r="E118" s="103">
        <v>1241174269</v>
      </c>
      <c r="F118" s="103">
        <v>160395970</v>
      </c>
      <c r="G118" s="53">
        <v>575470687</v>
      </c>
      <c r="H118" s="134">
        <f t="shared" ca="1" si="2"/>
        <v>22.430519801820136</v>
      </c>
      <c r="J118" s="73">
        <v>17741345</v>
      </c>
      <c r="K118" s="6">
        <v>14.294</v>
      </c>
      <c r="L118" s="6">
        <f t="shared" si="33"/>
        <v>69.95942353435008</v>
      </c>
      <c r="M118" s="61">
        <f t="shared" si="4"/>
        <v>1241174268.9240241</v>
      </c>
      <c r="O118" s="73">
        <v>2292700</v>
      </c>
      <c r="P118" s="6">
        <v>14.294</v>
      </c>
      <c r="Q118" s="6">
        <f t="shared" si="34"/>
        <v>69.95942353435008</v>
      </c>
      <c r="R118" s="61">
        <f t="shared" si="6"/>
        <v>160395970.33720443</v>
      </c>
      <c r="T118" s="73">
        <v>8225778</v>
      </c>
      <c r="U118" s="6">
        <v>14.294</v>
      </c>
      <c r="V118" s="6">
        <f t="shared" si="35"/>
        <v>69.95942353435008</v>
      </c>
      <c r="W118" s="61">
        <f t="shared" si="8"/>
        <v>575470687.00153911</v>
      </c>
    </row>
    <row r="119" spans="1:23" x14ac:dyDescent="0.25">
      <c r="B119" s="96"/>
      <c r="E119"/>
      <c r="F119"/>
      <c r="G119" s="96"/>
      <c r="J119"/>
      <c r="O119"/>
    </row>
    <row r="120" spans="1:23" x14ac:dyDescent="0.25">
      <c r="B120" s="96"/>
      <c r="E120"/>
      <c r="F120"/>
      <c r="G120" s="96"/>
      <c r="J120"/>
      <c r="O120"/>
    </row>
    <row r="121" spans="1:23" x14ac:dyDescent="0.25">
      <c r="B121" s="96"/>
      <c r="E121"/>
      <c r="F121"/>
      <c r="G121" s="96"/>
      <c r="J121"/>
      <c r="O121"/>
    </row>
    <row r="122" spans="1:23" x14ac:dyDescent="0.25">
      <c r="B122" s="96"/>
      <c r="E122"/>
      <c r="F122"/>
      <c r="G122" s="96"/>
      <c r="J122"/>
      <c r="O122"/>
    </row>
    <row r="123" spans="1:23" x14ac:dyDescent="0.25">
      <c r="B123" s="96"/>
      <c r="E123"/>
      <c r="F123"/>
      <c r="G123" s="96"/>
      <c r="J123"/>
      <c r="O123"/>
    </row>
    <row r="124" spans="1:23" x14ac:dyDescent="0.25">
      <c r="B124" s="96"/>
      <c r="E124"/>
      <c r="F124"/>
      <c r="G124" s="96"/>
      <c r="J124"/>
      <c r="O124"/>
    </row>
  </sheetData>
  <mergeCells count="7">
    <mergeCell ref="B2:F2"/>
    <mergeCell ref="J69:M69"/>
    <mergeCell ref="O69:R69"/>
    <mergeCell ref="T69:W69"/>
    <mergeCell ref="K67:L67"/>
    <mergeCell ref="P67:Q67"/>
    <mergeCell ref="U67:V67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9"/>
  <sheetViews>
    <sheetView topLeftCell="A13" zoomScale="112" zoomScaleNormal="112" workbookViewId="0">
      <selection activeCell="H124" sqref="H124"/>
    </sheetView>
  </sheetViews>
  <sheetFormatPr defaultRowHeight="15" x14ac:dyDescent="0.25"/>
  <cols>
    <col min="3" max="3" width="22.42578125" customWidth="1"/>
    <col min="4" max="4" width="23.5703125" customWidth="1"/>
    <col min="5" max="5" width="19.85546875" customWidth="1"/>
    <col min="6" max="6" width="22.85546875" customWidth="1"/>
    <col min="7" max="7" width="17.28515625" customWidth="1"/>
    <col min="8" max="8" width="2.42578125" customWidth="1"/>
    <col min="9" max="9" width="16.7109375" customWidth="1"/>
    <col min="10" max="10" width="11.140625" bestFit="1" customWidth="1"/>
    <col min="11" max="11" width="12.140625" bestFit="1" customWidth="1"/>
    <col min="12" max="12" width="21.42578125" bestFit="1" customWidth="1"/>
    <col min="13" max="13" width="2.140625" customWidth="1"/>
    <col min="14" max="14" width="12.85546875" bestFit="1" customWidth="1"/>
    <col min="15" max="15" width="11.140625" bestFit="1" customWidth="1"/>
    <col min="16" max="16" width="12.140625" bestFit="1" customWidth="1"/>
    <col min="17" max="17" width="21.42578125" bestFit="1" customWidth="1"/>
    <col min="18" max="18" width="3.5703125" customWidth="1"/>
    <col min="19" max="19" width="13.7109375" bestFit="1" customWidth="1"/>
    <col min="20" max="20" width="11.140625" bestFit="1" customWidth="1"/>
    <col min="21" max="21" width="12.140625" bestFit="1" customWidth="1"/>
    <col min="22" max="22" width="23" customWidth="1"/>
  </cols>
  <sheetData>
    <row r="1" spans="1:9" x14ac:dyDescent="0.25">
      <c r="A1" t="s">
        <v>128</v>
      </c>
    </row>
    <row r="3" spans="1:9" ht="18.75" customHeight="1" x14ac:dyDescent="0.25">
      <c r="I3" s="128"/>
    </row>
    <row r="4" spans="1:9" ht="60" x14ac:dyDescent="0.25">
      <c r="A4" s="124" t="s">
        <v>79</v>
      </c>
      <c r="B4" s="125" t="s">
        <v>80</v>
      </c>
      <c r="C4" s="127" t="s">
        <v>131</v>
      </c>
      <c r="D4" s="127" t="s">
        <v>132</v>
      </c>
      <c r="E4" s="127" t="s">
        <v>133</v>
      </c>
      <c r="F4" s="127" t="s">
        <v>130</v>
      </c>
      <c r="G4" s="126" t="s">
        <v>129</v>
      </c>
      <c r="I4" s="107"/>
    </row>
    <row r="5" spans="1:9" x14ac:dyDescent="0.25">
      <c r="A5" s="116" t="s">
        <v>0</v>
      </c>
      <c r="B5" s="116">
        <v>2019</v>
      </c>
      <c r="C5" s="53">
        <v>269489000000</v>
      </c>
      <c r="D5" s="53">
        <v>387465000000</v>
      </c>
      <c r="E5" s="53">
        <v>599995000000</v>
      </c>
      <c r="F5" s="68">
        <v>3077535000000</v>
      </c>
      <c r="G5" s="6">
        <f>SUM(C5+D5-E5)/F5</f>
        <v>1.8507994222648972E-2</v>
      </c>
    </row>
    <row r="6" spans="1:9" ht="14.25" customHeight="1" x14ac:dyDescent="0.25">
      <c r="A6" s="20" t="s">
        <v>0</v>
      </c>
      <c r="B6" s="20">
        <v>2020</v>
      </c>
      <c r="C6" s="53">
        <v>57730000000</v>
      </c>
      <c r="D6" s="53">
        <v>491568000000</v>
      </c>
      <c r="E6" s="53">
        <v>295509000000</v>
      </c>
      <c r="F6" s="68">
        <v>2752211000000</v>
      </c>
      <c r="G6" s="6">
        <f t="shared" ref="G6:G69" si="0">SUM(C6+D6-E6)/F6</f>
        <v>9.2212770023809953E-2</v>
      </c>
    </row>
    <row r="7" spans="1:9" ht="16.5" customHeight="1" x14ac:dyDescent="0.25">
      <c r="A7" s="20" t="s">
        <v>0</v>
      </c>
      <c r="B7" s="20">
        <v>2021</v>
      </c>
      <c r="C7" s="53">
        <v>84578000000</v>
      </c>
      <c r="D7" s="53">
        <v>446567000000</v>
      </c>
      <c r="E7" s="53">
        <v>452680000000</v>
      </c>
      <c r="F7" s="69">
        <v>2847296000000</v>
      </c>
      <c r="G7" s="6">
        <f t="shared" si="0"/>
        <v>2.7557724943244398E-2</v>
      </c>
    </row>
    <row r="8" spans="1:9" x14ac:dyDescent="0.25">
      <c r="A8" s="20" t="s">
        <v>2</v>
      </c>
      <c r="B8" s="20">
        <v>2019</v>
      </c>
      <c r="C8" s="53">
        <v>100615000000</v>
      </c>
      <c r="D8" s="53">
        <v>1332310000000</v>
      </c>
      <c r="E8" s="53">
        <v>284995000000</v>
      </c>
      <c r="F8" s="68">
        <v>3266151000000</v>
      </c>
      <c r="G8" s="6">
        <f t="shared" si="0"/>
        <v>0.35146262374274795</v>
      </c>
    </row>
    <row r="9" spans="1:9" x14ac:dyDescent="0.25">
      <c r="A9" s="20" t="s">
        <v>2</v>
      </c>
      <c r="B9" s="20">
        <v>2020</v>
      </c>
      <c r="C9" s="53">
        <v>52214000000</v>
      </c>
      <c r="D9" s="53">
        <v>1507151000000</v>
      </c>
      <c r="E9" s="53">
        <v>564331000000</v>
      </c>
      <c r="F9" s="68">
        <v>3837040000000</v>
      </c>
      <c r="G9" s="6">
        <f t="shared" si="0"/>
        <v>0.25932333256885515</v>
      </c>
    </row>
    <row r="10" spans="1:9" x14ac:dyDescent="0.25">
      <c r="A10" s="20" t="s">
        <v>2</v>
      </c>
      <c r="B10" s="20">
        <v>2021</v>
      </c>
      <c r="C10" s="53">
        <v>697621000000</v>
      </c>
      <c r="D10" s="53">
        <v>1739539000000</v>
      </c>
      <c r="E10" s="53">
        <v>708628000000</v>
      </c>
      <c r="F10" s="68">
        <v>4051811000000</v>
      </c>
      <c r="G10" s="6">
        <f t="shared" si="0"/>
        <v>0.4266072627770644</v>
      </c>
    </row>
    <row r="11" spans="1:9" x14ac:dyDescent="0.25">
      <c r="A11" s="20" t="s">
        <v>4</v>
      </c>
      <c r="B11" s="20">
        <v>2019</v>
      </c>
      <c r="C11" s="53">
        <v>315622000000</v>
      </c>
      <c r="D11" s="53">
        <v>2772593000000</v>
      </c>
      <c r="E11" s="53">
        <v>739004000000</v>
      </c>
      <c r="F11" s="68">
        <v>7424304000000</v>
      </c>
      <c r="G11" s="6">
        <f t="shared" si="0"/>
        <v>0.3164217144125564</v>
      </c>
    </row>
    <row r="12" spans="1:9" x14ac:dyDescent="0.25">
      <c r="A12" s="20" t="s">
        <v>4</v>
      </c>
      <c r="B12" s="20">
        <v>2020</v>
      </c>
      <c r="C12" s="53">
        <v>-163183000000</v>
      </c>
      <c r="D12" s="53">
        <v>2459669000000</v>
      </c>
      <c r="E12" s="53">
        <v>230337000000</v>
      </c>
      <c r="F12" s="68">
        <v>7253114000000</v>
      </c>
      <c r="G12" s="6">
        <f t="shared" si="0"/>
        <v>0.28486371508844338</v>
      </c>
    </row>
    <row r="13" spans="1:9" x14ac:dyDescent="0.25">
      <c r="A13" s="20" t="s">
        <v>4</v>
      </c>
      <c r="B13" s="20">
        <v>2021</v>
      </c>
      <c r="C13" s="53">
        <v>8720000000</v>
      </c>
      <c r="D13" s="53">
        <v>2240580000000</v>
      </c>
      <c r="E13" s="53">
        <v>304499000000</v>
      </c>
      <c r="F13" s="68">
        <v>6598137000000</v>
      </c>
      <c r="G13" s="6">
        <f t="shared" si="0"/>
        <v>0.29475001807328344</v>
      </c>
    </row>
    <row r="14" spans="1:9" x14ac:dyDescent="0.25">
      <c r="A14" s="20" t="s">
        <v>6</v>
      </c>
      <c r="B14" s="20">
        <v>2019</v>
      </c>
      <c r="C14" s="53">
        <v>91614940880</v>
      </c>
      <c r="D14" s="53">
        <v>1253968524334</v>
      </c>
      <c r="E14" s="53">
        <v>-126951423810</v>
      </c>
      <c r="F14" s="68">
        <v>4849223630042</v>
      </c>
      <c r="G14" s="6">
        <f t="shared" si="0"/>
        <v>0.30366405044744166</v>
      </c>
    </row>
    <row r="15" spans="1:9" x14ac:dyDescent="0.25">
      <c r="A15" s="20" t="s">
        <v>6</v>
      </c>
      <c r="B15" s="20">
        <v>2020</v>
      </c>
      <c r="C15" s="53">
        <v>63896421980</v>
      </c>
      <c r="D15" s="53">
        <v>1415834839721</v>
      </c>
      <c r="E15" s="52">
        <v>313652086872</v>
      </c>
      <c r="F15" s="68">
        <v>5170895098267</v>
      </c>
      <c r="G15" s="6">
        <f t="shared" si="0"/>
        <v>0.22550818623642271</v>
      </c>
    </row>
    <row r="16" spans="1:9" x14ac:dyDescent="0.25">
      <c r="A16" s="20" t="s">
        <v>6</v>
      </c>
      <c r="B16" s="20">
        <v>2021</v>
      </c>
      <c r="C16" s="53">
        <v>159581031996</v>
      </c>
      <c r="D16" s="53">
        <v>1634702294899</v>
      </c>
      <c r="E16" s="52">
        <v>108113194941</v>
      </c>
      <c r="F16" s="68">
        <v>6031946733670</v>
      </c>
      <c r="G16" s="6">
        <f t="shared" si="0"/>
        <v>0.27953995723169928</v>
      </c>
    </row>
    <row r="17" spans="1:7" x14ac:dyDescent="0.25">
      <c r="A17" s="20" t="s">
        <v>8</v>
      </c>
      <c r="B17" s="20">
        <v>2019</v>
      </c>
      <c r="C17" s="53">
        <v>-9546728000</v>
      </c>
      <c r="D17" s="53">
        <v>225894605000</v>
      </c>
      <c r="E17" s="52">
        <v>23764203000</v>
      </c>
      <c r="F17" s="68">
        <v>2223672560000</v>
      </c>
      <c r="G17" s="6">
        <f t="shared" si="0"/>
        <v>8.6606129636280615E-2</v>
      </c>
    </row>
    <row r="18" spans="1:7" x14ac:dyDescent="0.25">
      <c r="A18" s="20" t="s">
        <v>8</v>
      </c>
      <c r="B18" s="20">
        <v>2020</v>
      </c>
      <c r="C18" s="53">
        <v>-70745370000</v>
      </c>
      <c r="D18" s="53">
        <v>387947131000</v>
      </c>
      <c r="E18" s="52">
        <v>321112150000</v>
      </c>
      <c r="F18" s="68">
        <v>2235024702000</v>
      </c>
      <c r="G18" s="6">
        <f t="shared" si="0"/>
        <v>-1.7495954279614042E-3</v>
      </c>
    </row>
    <row r="19" spans="1:7" x14ac:dyDescent="0.25">
      <c r="A19" s="20" t="s">
        <v>8</v>
      </c>
      <c r="B19" s="20">
        <v>2021</v>
      </c>
      <c r="C19" s="53">
        <v>-83115147000</v>
      </c>
      <c r="D19" s="53">
        <v>447659787000</v>
      </c>
      <c r="E19" s="52">
        <v>348361071000</v>
      </c>
      <c r="F19" s="68">
        <v>1859801146000</v>
      </c>
      <c r="G19" s="6">
        <f t="shared" si="0"/>
        <v>8.7017738615803603E-3</v>
      </c>
    </row>
    <row r="20" spans="1:7" x14ac:dyDescent="0.25">
      <c r="A20" s="20" t="s">
        <v>10</v>
      </c>
      <c r="B20" s="20">
        <v>2019</v>
      </c>
      <c r="C20" s="53">
        <v>90047274000</v>
      </c>
      <c r="D20" s="53">
        <v>73082659000</v>
      </c>
      <c r="E20" s="52">
        <v>247606987000</v>
      </c>
      <c r="F20" s="68">
        <v>1279304590000</v>
      </c>
      <c r="G20" s="6">
        <f t="shared" si="0"/>
        <v>-6.6033573755879357E-2</v>
      </c>
    </row>
    <row r="21" spans="1:7" x14ac:dyDescent="0.25">
      <c r="A21" s="20" t="s">
        <v>10</v>
      </c>
      <c r="B21" s="20">
        <v>2020</v>
      </c>
      <c r="C21" s="53">
        <v>80234175000</v>
      </c>
      <c r="D21" s="53">
        <v>103150443000</v>
      </c>
      <c r="E21" s="52">
        <v>225575377000</v>
      </c>
      <c r="F21" s="68">
        <v>1408289984000</v>
      </c>
      <c r="G21" s="6">
        <f t="shared" si="0"/>
        <v>-2.9958857535977476E-2</v>
      </c>
    </row>
    <row r="22" spans="1:7" x14ac:dyDescent="0.25">
      <c r="A22" s="20" t="s">
        <v>10</v>
      </c>
      <c r="B22" s="20">
        <v>2021</v>
      </c>
      <c r="C22" s="53">
        <v>136582720000</v>
      </c>
      <c r="D22" s="53">
        <v>143959973000</v>
      </c>
      <c r="E22" s="52">
        <v>303448102000</v>
      </c>
      <c r="F22" s="91">
        <v>1427875007000</v>
      </c>
      <c r="G22" s="6">
        <f t="shared" si="0"/>
        <v>-1.6041606504567103E-2</v>
      </c>
    </row>
    <row r="23" spans="1:7" x14ac:dyDescent="0.25">
      <c r="A23" s="20" t="s">
        <v>12</v>
      </c>
      <c r="B23" s="20">
        <v>2019</v>
      </c>
      <c r="C23" s="53">
        <v>52344151967</v>
      </c>
      <c r="D23" s="53">
        <v>257673324499</v>
      </c>
      <c r="E23" s="52">
        <v>89278938587</v>
      </c>
      <c r="F23" s="91">
        <v>527467886738</v>
      </c>
      <c r="G23" s="6">
        <f t="shared" si="0"/>
        <v>0.41848715993708191</v>
      </c>
    </row>
    <row r="24" spans="1:7" x14ac:dyDescent="0.25">
      <c r="A24" s="20" t="s">
        <v>12</v>
      </c>
      <c r="B24" s="20">
        <v>2020</v>
      </c>
      <c r="C24" s="53">
        <v>43944061538</v>
      </c>
      <c r="D24" s="53">
        <v>270127957734</v>
      </c>
      <c r="E24" s="52">
        <v>76826370335</v>
      </c>
      <c r="F24" s="91">
        <v>568048326214</v>
      </c>
      <c r="G24" s="6">
        <f t="shared" si="0"/>
        <v>0.41765046737876099</v>
      </c>
    </row>
    <row r="25" spans="1:7" x14ac:dyDescent="0.25">
      <c r="A25" s="20" t="s">
        <v>12</v>
      </c>
      <c r="B25" s="20">
        <v>2021</v>
      </c>
      <c r="C25" s="53">
        <v>51407237669</v>
      </c>
      <c r="D25" s="53">
        <v>277952923753</v>
      </c>
      <c r="E25" s="52">
        <v>105212544066</v>
      </c>
      <c r="F25" s="91">
        <v>552781459611</v>
      </c>
      <c r="G25" s="6">
        <f t="shared" si="0"/>
        <v>0.40549047631542451</v>
      </c>
    </row>
    <row r="26" spans="1:7" x14ac:dyDescent="0.25">
      <c r="A26" s="20" t="s">
        <v>14</v>
      </c>
      <c r="B26" s="117">
        <v>2019</v>
      </c>
      <c r="C26" s="53">
        <v>8108255688</v>
      </c>
      <c r="D26" s="53">
        <v>2275120649</v>
      </c>
      <c r="E26" s="52">
        <v>49057833730</v>
      </c>
      <c r="F26" s="91">
        <v>536133980207</v>
      </c>
      <c r="G26" s="6">
        <f t="shared" si="0"/>
        <v>-7.2135807131769356E-2</v>
      </c>
    </row>
    <row r="27" spans="1:7" x14ac:dyDescent="0.25">
      <c r="A27" s="20" t="s">
        <v>14</v>
      </c>
      <c r="B27" s="20">
        <v>2020</v>
      </c>
      <c r="C27" s="53">
        <v>3116278755</v>
      </c>
      <c r="D27" s="53">
        <v>3489251707</v>
      </c>
      <c r="E27" s="52">
        <v>71220006957</v>
      </c>
      <c r="F27" s="91">
        <v>536303219831</v>
      </c>
      <c r="G27" s="6">
        <f t="shared" si="0"/>
        <v>-0.1204812391679493</v>
      </c>
    </row>
    <row r="28" spans="1:7" x14ac:dyDescent="0.25">
      <c r="A28" s="20" t="s">
        <v>14</v>
      </c>
      <c r="B28" s="20">
        <v>2021</v>
      </c>
      <c r="C28" s="53">
        <v>11394308741</v>
      </c>
      <c r="D28" s="53">
        <v>4993141588</v>
      </c>
      <c r="E28" s="52">
        <v>70732275946</v>
      </c>
      <c r="F28" s="91">
        <v>816739145113</v>
      </c>
      <c r="G28" s="6">
        <f t="shared" si="0"/>
        <v>-6.6538779171018081E-2</v>
      </c>
    </row>
    <row r="29" spans="1:7" x14ac:dyDescent="0.25">
      <c r="A29" s="20" t="s">
        <v>16</v>
      </c>
      <c r="B29" s="20">
        <v>2019</v>
      </c>
      <c r="C29" s="53">
        <v>39507538392</v>
      </c>
      <c r="D29" s="53">
        <v>16831210657</v>
      </c>
      <c r="E29" s="52">
        <v>38001032284</v>
      </c>
      <c r="F29" s="91">
        <v>157166234017</v>
      </c>
      <c r="G29" s="6">
        <f>SUM(C29+D29-E29)/F29</f>
        <v>0.11667720410617262</v>
      </c>
    </row>
    <row r="30" spans="1:7" x14ac:dyDescent="0.25">
      <c r="A30" s="20" t="s">
        <v>16</v>
      </c>
      <c r="B30" s="20">
        <v>2020</v>
      </c>
      <c r="C30" s="53">
        <v>31333543159</v>
      </c>
      <c r="D30" s="53">
        <v>29104791369</v>
      </c>
      <c r="E30" s="52">
        <v>59202048937</v>
      </c>
      <c r="F30" s="91">
        <v>210419761255</v>
      </c>
      <c r="G30" s="6">
        <f t="shared" si="0"/>
        <v>5.8753302618844375E-3</v>
      </c>
    </row>
    <row r="31" spans="1:7" x14ac:dyDescent="0.25">
      <c r="A31" s="20" t="s">
        <v>16</v>
      </c>
      <c r="B31" s="20">
        <v>2021</v>
      </c>
      <c r="C31" s="53">
        <v>44750176749</v>
      </c>
      <c r="D31" s="53">
        <v>45661999190</v>
      </c>
      <c r="E31" s="52">
        <v>38598568443</v>
      </c>
      <c r="F31" s="67">
        <v>250767550139</v>
      </c>
      <c r="G31" s="6">
        <f t="shared" si="0"/>
        <v>0.20662006494572288</v>
      </c>
    </row>
    <row r="32" spans="1:7" x14ac:dyDescent="0.25">
      <c r="A32" s="20" t="s">
        <v>18</v>
      </c>
      <c r="B32" s="20">
        <v>2019</v>
      </c>
      <c r="C32" s="53">
        <v>-276072942000</v>
      </c>
      <c r="D32" s="53">
        <v>1293117601000</v>
      </c>
      <c r="E32" s="52">
        <v>28065023000</v>
      </c>
      <c r="F32" s="92">
        <v>479265331000</v>
      </c>
      <c r="G32" s="6">
        <f t="shared" si="0"/>
        <v>2.0635326029873</v>
      </c>
    </row>
    <row r="33" spans="1:7" x14ac:dyDescent="0.25">
      <c r="A33" s="20" t="s">
        <v>18</v>
      </c>
      <c r="B33" s="20">
        <v>2020</v>
      </c>
      <c r="C33" s="53">
        <v>-53221960000</v>
      </c>
      <c r="D33" s="53">
        <v>767604733000</v>
      </c>
      <c r="E33" s="53">
        <v>21776148000</v>
      </c>
      <c r="F33" s="92">
        <v>243302339000</v>
      </c>
      <c r="G33" s="6">
        <f t="shared" si="0"/>
        <v>2.8466911902560872</v>
      </c>
    </row>
    <row r="34" spans="1:7" x14ac:dyDescent="0.25">
      <c r="A34" s="20" t="s">
        <v>18</v>
      </c>
      <c r="B34" s="20">
        <v>2021</v>
      </c>
      <c r="C34" s="53">
        <v>188614656000</v>
      </c>
      <c r="D34" s="53">
        <v>324353296000</v>
      </c>
      <c r="E34" s="53">
        <v>-6507597000</v>
      </c>
      <c r="F34" s="91">
        <v>91040495000</v>
      </c>
      <c r="G34" s="6">
        <f t="shared" si="0"/>
        <v>5.7059833538910354</v>
      </c>
    </row>
    <row r="35" spans="1:7" x14ac:dyDescent="0.25">
      <c r="A35" s="20" t="s">
        <v>19</v>
      </c>
      <c r="B35" s="20">
        <v>2019</v>
      </c>
      <c r="C35" s="53">
        <v>22186962539</v>
      </c>
      <c r="D35" s="53">
        <v>34579573601</v>
      </c>
      <c r="E35" s="52">
        <v>38426417328</v>
      </c>
      <c r="F35" s="67">
        <v>193198983272</v>
      </c>
      <c r="G35" s="6">
        <f t="shared" si="0"/>
        <v>9.4928650769240369E-2</v>
      </c>
    </row>
    <row r="36" spans="1:7" x14ac:dyDescent="0.25">
      <c r="A36" s="20" t="s">
        <v>19</v>
      </c>
      <c r="B36" s="20">
        <v>2020</v>
      </c>
      <c r="C36" s="53">
        <v>6618117086</v>
      </c>
      <c r="D36" s="53">
        <v>36055190725</v>
      </c>
      <c r="E36" s="52">
        <v>-88312354230</v>
      </c>
      <c r="F36" s="91">
        <v>335775952688</v>
      </c>
      <c r="G36" s="6">
        <f t="shared" si="0"/>
        <v>0.39009840041377442</v>
      </c>
    </row>
    <row r="37" spans="1:7" x14ac:dyDescent="0.25">
      <c r="A37" s="20" t="s">
        <v>19</v>
      </c>
      <c r="B37" s="20">
        <v>2021</v>
      </c>
      <c r="C37" s="53">
        <v>3450833932</v>
      </c>
      <c r="D37" s="53">
        <v>43559700021</v>
      </c>
      <c r="E37" s="52">
        <v>36279837415</v>
      </c>
      <c r="F37" s="67">
        <v>301477751273</v>
      </c>
      <c r="G37" s="6">
        <f t="shared" si="0"/>
        <v>3.559365987270792E-2</v>
      </c>
    </row>
    <row r="38" spans="1:7" x14ac:dyDescent="0.25">
      <c r="A38" s="20" t="s">
        <v>21</v>
      </c>
      <c r="B38" s="20">
        <v>2019</v>
      </c>
      <c r="C38" s="53">
        <v>-3222370200</v>
      </c>
      <c r="D38" s="53">
        <v>234594668533</v>
      </c>
      <c r="E38" s="53">
        <v>26025274310</v>
      </c>
      <c r="F38" s="91">
        <v>351483053912</v>
      </c>
      <c r="G38" s="6">
        <f t="shared" si="0"/>
        <v>0.58423022600233887</v>
      </c>
    </row>
    <row r="39" spans="1:7" x14ac:dyDescent="0.25">
      <c r="A39" s="20" t="s">
        <v>21</v>
      </c>
      <c r="B39" s="20">
        <v>2020</v>
      </c>
      <c r="C39" s="53">
        <v>-18218177373</v>
      </c>
      <c r="D39" s="53">
        <v>226095116864</v>
      </c>
      <c r="E39" s="53">
        <v>22941962017</v>
      </c>
      <c r="F39" s="91">
        <v>317031964534</v>
      </c>
      <c r="G39" s="6">
        <f t="shared" si="0"/>
        <v>0.5833322761186962</v>
      </c>
    </row>
    <row r="40" spans="1:7" x14ac:dyDescent="0.25">
      <c r="A40" s="20" t="s">
        <v>21</v>
      </c>
      <c r="B40" s="20">
        <v>2021</v>
      </c>
      <c r="C40" s="53">
        <v>-13195658734</v>
      </c>
      <c r="D40" s="53">
        <v>228068544482</v>
      </c>
      <c r="E40" s="53">
        <v>6710186530</v>
      </c>
      <c r="F40" s="91">
        <v>301506104882</v>
      </c>
      <c r="G40" s="6">
        <f t="shared" si="0"/>
        <v>0.69040956666356168</v>
      </c>
    </row>
    <row r="41" spans="1:7" x14ac:dyDescent="0.25">
      <c r="A41" s="20" t="s">
        <v>23</v>
      </c>
      <c r="B41" s="20">
        <v>2019</v>
      </c>
      <c r="C41" s="53">
        <v>4177237649</v>
      </c>
      <c r="D41" s="53">
        <v>49678905287</v>
      </c>
      <c r="E41" s="52">
        <v>40164454012</v>
      </c>
      <c r="F41" s="91">
        <v>285177567739</v>
      </c>
      <c r="G41" s="6">
        <f t="shared" si="0"/>
        <v>4.8011100706668829E-2</v>
      </c>
    </row>
    <row r="42" spans="1:7" x14ac:dyDescent="0.25">
      <c r="A42" s="20" t="s">
        <v>23</v>
      </c>
      <c r="B42" s="20">
        <v>2020</v>
      </c>
      <c r="C42" s="53">
        <v>3036178470</v>
      </c>
      <c r="D42" s="53">
        <v>71380008620</v>
      </c>
      <c r="E42" s="52">
        <v>32264752092</v>
      </c>
      <c r="F42" s="91">
        <v>298261244290</v>
      </c>
      <c r="G42" s="6">
        <f t="shared" si="0"/>
        <v>0.14132387564579485</v>
      </c>
    </row>
    <row r="43" spans="1:7" x14ac:dyDescent="0.25">
      <c r="A43" s="20" t="s">
        <v>23</v>
      </c>
      <c r="B43" s="20">
        <v>2021</v>
      </c>
      <c r="C43" s="53">
        <v>24226913508</v>
      </c>
      <c r="D43" s="53">
        <v>92318540808</v>
      </c>
      <c r="E43" s="52">
        <v>41260471103</v>
      </c>
      <c r="F43" s="91">
        <v>275990708661</v>
      </c>
      <c r="G43" s="6">
        <f>SUM(C43+D43-E43)/F43</f>
        <v>0.27278086127701029</v>
      </c>
    </row>
    <row r="44" spans="1:7" x14ac:dyDescent="0.25">
      <c r="A44" s="20" t="s">
        <v>25</v>
      </c>
      <c r="B44" s="20">
        <v>2019</v>
      </c>
      <c r="C44" s="53">
        <v>4518959735</v>
      </c>
      <c r="D44" s="53">
        <v>146962148852</v>
      </c>
      <c r="E44" s="53">
        <v>42654700707</v>
      </c>
      <c r="F44" s="91">
        <v>269602629189</v>
      </c>
      <c r="G44" s="6">
        <f t="shared" si="0"/>
        <v>0.40365484642106081</v>
      </c>
    </row>
    <row r="45" spans="1:7" x14ac:dyDescent="0.25">
      <c r="A45" s="20" t="s">
        <v>25</v>
      </c>
      <c r="B45" s="20">
        <v>2020</v>
      </c>
      <c r="C45" s="53">
        <v>-33601480667</v>
      </c>
      <c r="D45" s="53">
        <v>141982979181</v>
      </c>
      <c r="E45" s="53">
        <v>10244248078</v>
      </c>
      <c r="F45" s="93">
        <v>239784904490</v>
      </c>
      <c r="G45" s="6">
        <f t="shared" si="0"/>
        <v>0.40927201253443674</v>
      </c>
    </row>
    <row r="46" spans="1:7" x14ac:dyDescent="0.25">
      <c r="A46" s="20" t="s">
        <v>25</v>
      </c>
      <c r="B46" s="20">
        <v>2021</v>
      </c>
      <c r="C46" s="53">
        <v>-9622676055</v>
      </c>
      <c r="D46" s="53">
        <v>145583895076</v>
      </c>
      <c r="E46" s="53">
        <v>19152282151</v>
      </c>
      <c r="F46" s="91">
        <v>222474205879</v>
      </c>
      <c r="G46" s="6">
        <f t="shared" si="0"/>
        <v>0.525044853665105</v>
      </c>
    </row>
    <row r="47" spans="1:7" x14ac:dyDescent="0.25">
      <c r="A47" s="20" t="s">
        <v>27</v>
      </c>
      <c r="B47" s="20">
        <v>2019</v>
      </c>
      <c r="C47" s="53">
        <v>9207473993</v>
      </c>
      <c r="D47" s="53">
        <v>117999828244</v>
      </c>
      <c r="E47" s="52">
        <v>35903987596</v>
      </c>
      <c r="F47" s="92">
        <v>357452208843</v>
      </c>
      <c r="G47" s="6">
        <f t="shared" si="0"/>
        <v>0.25542803312512807</v>
      </c>
    </row>
    <row r="48" spans="1:7" x14ac:dyDescent="0.25">
      <c r="A48" s="20" t="s">
        <v>27</v>
      </c>
      <c r="B48" s="20">
        <v>2020</v>
      </c>
      <c r="C48" s="53">
        <v>-17589816911</v>
      </c>
      <c r="D48" s="53">
        <v>173818839248</v>
      </c>
      <c r="E48" s="52">
        <v>18884422034</v>
      </c>
      <c r="F48" s="92">
        <v>322122601640</v>
      </c>
      <c r="G48" s="6">
        <f t="shared" si="0"/>
        <v>0.4263736838202199</v>
      </c>
    </row>
    <row r="49" spans="1:7" x14ac:dyDescent="0.25">
      <c r="A49" s="20" t="s">
        <v>27</v>
      </c>
      <c r="B49" s="20">
        <v>2021</v>
      </c>
      <c r="C49" s="53">
        <v>792053209</v>
      </c>
      <c r="D49" s="53">
        <v>203560419630</v>
      </c>
      <c r="E49" s="52">
        <v>29922251783</v>
      </c>
      <c r="F49" s="92">
        <v>298604232055</v>
      </c>
      <c r="G49" s="6">
        <f t="shared" si="0"/>
        <v>0.5841518717118237</v>
      </c>
    </row>
    <row r="50" spans="1:7" x14ac:dyDescent="0.25">
      <c r="A50" s="20" t="s">
        <v>29</v>
      </c>
      <c r="B50" s="20">
        <v>2019</v>
      </c>
      <c r="C50" s="53">
        <v>2318303630</v>
      </c>
      <c r="D50" s="54">
        <v>8820739817</v>
      </c>
      <c r="E50" s="52">
        <v>393392123</v>
      </c>
      <c r="F50" s="92">
        <v>50990872393</v>
      </c>
      <c r="G50" s="6">
        <f t="shared" si="0"/>
        <v>0.21073676169296443</v>
      </c>
    </row>
    <row r="51" spans="1:7" x14ac:dyDescent="0.25">
      <c r="A51" s="20" t="s">
        <v>29</v>
      </c>
      <c r="B51" s="20">
        <v>2020</v>
      </c>
      <c r="C51" s="53">
        <v>-3185219424</v>
      </c>
      <c r="D51" s="54">
        <v>9956101473</v>
      </c>
      <c r="E51" s="52">
        <v>2638297027</v>
      </c>
      <c r="F51" s="92">
        <v>48076063779</v>
      </c>
      <c r="G51" s="6">
        <f t="shared" si="0"/>
        <v>8.5959304842364095E-2</v>
      </c>
    </row>
    <row r="52" spans="1:7" x14ac:dyDescent="0.25">
      <c r="A52" s="20" t="s">
        <v>29</v>
      </c>
      <c r="B52" s="20">
        <v>2021</v>
      </c>
      <c r="C52" s="53">
        <v>1167612523</v>
      </c>
      <c r="D52" s="54">
        <v>11013663940</v>
      </c>
      <c r="E52" s="52">
        <v>871383143</v>
      </c>
      <c r="F52" s="92">
        <v>52442481062</v>
      </c>
      <c r="G52" s="6">
        <f t="shared" si="0"/>
        <v>0.21566281935877338</v>
      </c>
    </row>
    <row r="53" spans="1:7" x14ac:dyDescent="0.25">
      <c r="A53" s="20" t="s">
        <v>31</v>
      </c>
      <c r="B53" s="20">
        <v>2019</v>
      </c>
      <c r="C53" s="53">
        <v>1472313967</v>
      </c>
      <c r="D53" s="54">
        <v>23533274494</v>
      </c>
      <c r="E53" s="52">
        <v>9345154228</v>
      </c>
      <c r="F53" s="92">
        <v>92504089394</v>
      </c>
      <c r="G53" s="6">
        <f t="shared" si="0"/>
        <v>0.16929450725467893</v>
      </c>
    </row>
    <row r="54" spans="1:7" x14ac:dyDescent="0.25">
      <c r="A54" s="20" t="s">
        <v>31</v>
      </c>
      <c r="B54" s="20">
        <v>2020</v>
      </c>
      <c r="C54" s="53">
        <v>3027214839</v>
      </c>
      <c r="D54" s="54">
        <v>29966938317</v>
      </c>
      <c r="E54" s="52">
        <v>10240650714</v>
      </c>
      <c r="F54" s="92">
        <v>82202146171</v>
      </c>
      <c r="G54" s="6">
        <f t="shared" si="0"/>
        <v>0.27679937205857508</v>
      </c>
    </row>
    <row r="55" spans="1:7" x14ac:dyDescent="0.25">
      <c r="A55" s="20" t="s">
        <v>31</v>
      </c>
      <c r="B55" s="20">
        <v>2021</v>
      </c>
      <c r="C55" s="53">
        <v>5691983629</v>
      </c>
      <c r="D55" s="54">
        <v>35204427638</v>
      </c>
      <c r="E55" s="52">
        <v>11333718278</v>
      </c>
      <c r="F55" s="92">
        <v>121943097733</v>
      </c>
      <c r="G55" s="6">
        <f t="shared" si="0"/>
        <v>0.24243022802101413</v>
      </c>
    </row>
    <row r="56" spans="1:7" x14ac:dyDescent="0.25">
      <c r="A56" s="20" t="s">
        <v>33</v>
      </c>
      <c r="B56" s="20">
        <v>2019</v>
      </c>
      <c r="C56" s="53">
        <v>-36224089028</v>
      </c>
      <c r="D56" s="53">
        <v>203135963086</v>
      </c>
      <c r="E56" s="52">
        <v>6223367451</v>
      </c>
      <c r="F56" s="92">
        <v>217821047351</v>
      </c>
      <c r="G56" s="6">
        <f t="shared" si="0"/>
        <v>0.73770881446577663</v>
      </c>
    </row>
    <row r="57" spans="1:7" x14ac:dyDescent="0.25">
      <c r="A57" s="20" t="s">
        <v>33</v>
      </c>
      <c r="B57" s="20">
        <v>2020</v>
      </c>
      <c r="C57" s="53">
        <v>-43293065964</v>
      </c>
      <c r="D57" s="53">
        <v>193712229800</v>
      </c>
      <c r="E57" s="52">
        <v>-7593675560</v>
      </c>
      <c r="F57" s="94">
        <v>177182837855</v>
      </c>
      <c r="G57" s="6">
        <f t="shared" si="0"/>
        <v>0.89180668573167321</v>
      </c>
    </row>
    <row r="58" spans="1:7" x14ac:dyDescent="0.25">
      <c r="A58" s="20" t="s">
        <v>33</v>
      </c>
      <c r="B58" s="20">
        <v>2021</v>
      </c>
      <c r="C58" s="53">
        <v>-9741992566</v>
      </c>
      <c r="D58" s="53">
        <v>205352783427</v>
      </c>
      <c r="E58" s="52">
        <v>-261375920</v>
      </c>
      <c r="F58" s="92">
        <v>169199466266</v>
      </c>
      <c r="G58" s="6">
        <f t="shared" si="0"/>
        <v>1.1576405712360085</v>
      </c>
    </row>
    <row r="59" spans="1:7" x14ac:dyDescent="0.25">
      <c r="A59" s="20" t="s">
        <v>35</v>
      </c>
      <c r="B59" s="20">
        <v>2019</v>
      </c>
      <c r="C59" s="53">
        <v>-6857140631</v>
      </c>
      <c r="D59" s="53">
        <v>38377341873</v>
      </c>
      <c r="E59" s="52">
        <v>29350719002</v>
      </c>
      <c r="F59" s="92">
        <v>302636796677</v>
      </c>
      <c r="G59" s="6">
        <f t="shared" si="0"/>
        <v>7.1686003282524094E-3</v>
      </c>
    </row>
    <row r="60" spans="1:7" x14ac:dyDescent="0.25">
      <c r="A60" s="20" t="s">
        <v>35</v>
      </c>
      <c r="B60" s="20">
        <v>2020</v>
      </c>
      <c r="C60" s="53">
        <v>-43027059389</v>
      </c>
      <c r="D60" s="53">
        <v>66682660277</v>
      </c>
      <c r="E60" s="52">
        <v>-3047893865</v>
      </c>
      <c r="F60" s="92">
        <v>270508602770</v>
      </c>
      <c r="G60" s="6">
        <f>SUM(C60+D60-E60)/F60</f>
        <v>9.8715879937114795E-2</v>
      </c>
    </row>
    <row r="61" spans="1:7" x14ac:dyDescent="0.25">
      <c r="A61" s="20" t="s">
        <v>35</v>
      </c>
      <c r="B61" s="20">
        <v>2021</v>
      </c>
      <c r="C61" s="53">
        <v>-26466832753</v>
      </c>
      <c r="D61" s="53">
        <v>93886956425</v>
      </c>
      <c r="E61" s="52">
        <v>1908593921</v>
      </c>
      <c r="F61" s="92">
        <v>239333983354</v>
      </c>
      <c r="G61" s="6">
        <f t="shared" si="0"/>
        <v>0.27372431124459912</v>
      </c>
    </row>
    <row r="62" spans="1:7" x14ac:dyDescent="0.25">
      <c r="A62" s="20" t="s">
        <v>37</v>
      </c>
      <c r="B62" s="20">
        <v>2019</v>
      </c>
      <c r="C62" s="53">
        <v>948039895</v>
      </c>
      <c r="D62" s="53">
        <v>22144020500</v>
      </c>
      <c r="E62" s="52">
        <v>4988337915</v>
      </c>
      <c r="F62" s="65">
        <v>98890963872</v>
      </c>
      <c r="G62" s="6">
        <f t="shared" si="0"/>
        <v>0.1830675096203192</v>
      </c>
    </row>
    <row r="63" spans="1:7" x14ac:dyDescent="0.25">
      <c r="A63" s="20" t="s">
        <v>37</v>
      </c>
      <c r="B63" s="20">
        <v>2020</v>
      </c>
      <c r="C63" s="53">
        <v>-9242134862</v>
      </c>
      <c r="D63" s="53">
        <v>27093799699</v>
      </c>
      <c r="E63" s="52">
        <v>5891399267</v>
      </c>
      <c r="F63" s="65">
        <v>86141743970</v>
      </c>
      <c r="G63" s="6">
        <f t="shared" si="0"/>
        <v>0.13884401474580454</v>
      </c>
    </row>
    <row r="64" spans="1:7" x14ac:dyDescent="0.25">
      <c r="A64" s="20" t="s">
        <v>37</v>
      </c>
      <c r="B64" s="20">
        <v>2021</v>
      </c>
      <c r="C64" s="53">
        <v>-4928794993</v>
      </c>
      <c r="D64" s="53">
        <v>29328745680</v>
      </c>
      <c r="E64" s="52">
        <v>4909785040</v>
      </c>
      <c r="F64" s="65">
        <v>76740944634</v>
      </c>
      <c r="G64" s="6">
        <f t="shared" si="0"/>
        <v>0.25397349146474935</v>
      </c>
    </row>
    <row r="65" spans="1:22" x14ac:dyDescent="0.25">
      <c r="A65" s="20" t="s">
        <v>39</v>
      </c>
      <c r="B65" s="20">
        <v>2019</v>
      </c>
      <c r="C65" s="53">
        <v>-157368618806</v>
      </c>
      <c r="D65" s="53">
        <v>479434846356</v>
      </c>
      <c r="E65" s="53">
        <v>-972470949252</v>
      </c>
      <c r="F65" s="65">
        <v>2613070074932</v>
      </c>
      <c r="G65" s="6">
        <f t="shared" si="0"/>
        <v>0.49540851935847446</v>
      </c>
    </row>
    <row r="66" spans="1:22" x14ac:dyDescent="0.25">
      <c r="A66" s="20" t="s">
        <v>39</v>
      </c>
      <c r="B66" s="20">
        <v>2020</v>
      </c>
      <c r="C66" s="53">
        <v>-2754589873561</v>
      </c>
      <c r="D66" s="53">
        <v>406564813126</v>
      </c>
      <c r="E66" s="52">
        <v>109997328596</v>
      </c>
      <c r="F66" s="65">
        <v>6080516085752</v>
      </c>
      <c r="G66" s="6">
        <f t="shared" si="0"/>
        <v>-0.40424568480144185</v>
      </c>
    </row>
    <row r="67" spans="1:22" x14ac:dyDescent="0.25">
      <c r="A67" s="20" t="s">
        <v>39</v>
      </c>
      <c r="B67" s="20">
        <v>2021</v>
      </c>
      <c r="C67" s="53">
        <v>-2337876178035</v>
      </c>
      <c r="D67" s="53">
        <v>454925153862</v>
      </c>
      <c r="E67" s="53">
        <v>31688778031</v>
      </c>
      <c r="F67" s="65">
        <v>5149094524206</v>
      </c>
      <c r="G67" s="6">
        <f t="shared" si="0"/>
        <v>-0.37184009600197443</v>
      </c>
    </row>
    <row r="68" spans="1:22" x14ac:dyDescent="0.25">
      <c r="A68" s="20" t="s">
        <v>41</v>
      </c>
      <c r="B68" s="20">
        <v>2019</v>
      </c>
      <c r="C68" s="53">
        <v>-146699139</v>
      </c>
      <c r="D68" s="53">
        <v>39046649034</v>
      </c>
      <c r="E68" s="52">
        <v>42720961748</v>
      </c>
      <c r="F68" s="65">
        <v>275487784551</v>
      </c>
      <c r="G68" s="6">
        <f t="shared" si="0"/>
        <v>-1.3869986501316652E-2</v>
      </c>
    </row>
    <row r="69" spans="1:22" ht="15.75" x14ac:dyDescent="0.25">
      <c r="A69" s="20" t="s">
        <v>41</v>
      </c>
      <c r="B69" s="20">
        <v>2020</v>
      </c>
      <c r="C69" s="53">
        <v>-51690228917</v>
      </c>
      <c r="D69" s="53">
        <v>52544531041</v>
      </c>
      <c r="E69" s="52">
        <v>-30955742486</v>
      </c>
      <c r="F69" s="65">
        <v>283270056415</v>
      </c>
      <c r="G69" s="6">
        <f t="shared" si="0"/>
        <v>0.11229582474258144</v>
      </c>
      <c r="I69" s="143" t="s">
        <v>88</v>
      </c>
      <c r="J69" s="143"/>
      <c r="K69" s="143"/>
      <c r="L69" s="143"/>
      <c r="N69" s="143" t="s">
        <v>88</v>
      </c>
      <c r="O69" s="143"/>
      <c r="P69" s="143"/>
      <c r="Q69" s="143"/>
      <c r="S69" s="143" t="s">
        <v>88</v>
      </c>
      <c r="T69" s="143"/>
      <c r="U69" s="143"/>
      <c r="V69" s="143"/>
    </row>
    <row r="70" spans="1:22" ht="15.75" x14ac:dyDescent="0.25">
      <c r="A70" s="20" t="s">
        <v>41</v>
      </c>
      <c r="B70" s="20">
        <v>2021</v>
      </c>
      <c r="C70" s="53">
        <v>-28407859736</v>
      </c>
      <c r="D70" s="53">
        <v>30371938149</v>
      </c>
      <c r="E70" s="52">
        <v>-9139688430</v>
      </c>
      <c r="F70" s="65">
        <v>170331201369</v>
      </c>
      <c r="G70" s="6">
        <f t="shared" ref="G70" si="1">SUM(C70+D70-E70)/F70</f>
        <v>6.5189270983565473E-2</v>
      </c>
      <c r="I70" s="99" t="s">
        <v>134</v>
      </c>
      <c r="J70" s="129" t="s">
        <v>90</v>
      </c>
      <c r="K70" s="78" t="s">
        <v>91</v>
      </c>
      <c r="L70" s="78" t="s">
        <v>135</v>
      </c>
      <c r="N70" s="99" t="s">
        <v>136</v>
      </c>
      <c r="O70" s="129" t="s">
        <v>90</v>
      </c>
      <c r="P70" s="78" t="s">
        <v>91</v>
      </c>
      <c r="Q70" s="78" t="s">
        <v>137</v>
      </c>
      <c r="S70" s="99" t="s">
        <v>138</v>
      </c>
      <c r="T70" s="130" t="s">
        <v>90</v>
      </c>
      <c r="U70" s="78" t="s">
        <v>91</v>
      </c>
      <c r="V70" s="78" t="s">
        <v>139</v>
      </c>
    </row>
    <row r="71" spans="1:22" x14ac:dyDescent="0.25">
      <c r="A71" s="118" t="s">
        <v>43</v>
      </c>
      <c r="B71" s="20">
        <v>2019</v>
      </c>
      <c r="C71" s="53">
        <v>-619854172462</v>
      </c>
      <c r="D71" s="53">
        <v>-11603407579972</v>
      </c>
      <c r="E71" s="53">
        <v>7136318303199</v>
      </c>
      <c r="F71" s="65">
        <v>61970455827538</v>
      </c>
      <c r="G71" s="6">
        <f>SUM(C71+D71-E71)/F71</f>
        <v>-0.31240015580182523</v>
      </c>
      <c r="I71" s="59">
        <v>-44567515</v>
      </c>
      <c r="J71" s="37">
        <v>7.1900000000000006E-2</v>
      </c>
      <c r="K71" s="38">
        <f>1000/J71</f>
        <v>13908.205841446452</v>
      </c>
      <c r="L71" s="61">
        <f>K71*I71</f>
        <v>-619854172461.75232</v>
      </c>
      <c r="N71" s="73">
        <v>-834285005</v>
      </c>
      <c r="O71" s="37">
        <v>7.1900000000000006E-2</v>
      </c>
      <c r="P71" s="38">
        <f>1000/O71</f>
        <v>13908.205841446452</v>
      </c>
      <c r="Q71" s="61">
        <f>P71*N71</f>
        <v>-11603407579972.182</v>
      </c>
      <c r="S71" s="13">
        <v>513101286</v>
      </c>
      <c r="T71" s="37">
        <v>7.1900000000000006E-2</v>
      </c>
      <c r="U71" s="38">
        <f>1000/T71</f>
        <v>13908.205841446452</v>
      </c>
      <c r="V71" s="61">
        <f>U71*S71</f>
        <v>7136318303198.8867</v>
      </c>
    </row>
    <row r="72" spans="1:22" x14ac:dyDescent="0.25">
      <c r="A72" s="118" t="s">
        <v>43</v>
      </c>
      <c r="B72" s="20">
        <v>2020</v>
      </c>
      <c r="C72" s="53">
        <v>-34931358942172</v>
      </c>
      <c r="D72" s="53">
        <v>-11401520437236</v>
      </c>
      <c r="E72" s="53">
        <v>1556758279267</v>
      </c>
      <c r="F72" s="65">
        <v>152185901368124</v>
      </c>
      <c r="G72" s="6">
        <f t="shared" ref="G72:G118" si="2">SUM(C72+D72-E72)/F72</f>
        <v>-0.31467854267810441</v>
      </c>
      <c r="I72" s="59">
        <v>-2476633349</v>
      </c>
      <c r="J72" s="37">
        <v>7.0900000000000005E-2</v>
      </c>
      <c r="K72" s="38">
        <f t="shared" ref="K72" si="3">1000/J72</f>
        <v>14104.372355430183</v>
      </c>
      <c r="L72" s="61">
        <f t="shared" ref="L72:L118" si="4">K72*I72</f>
        <v>-34931358942172.074</v>
      </c>
      <c r="N72" s="73">
        <v>-808367799</v>
      </c>
      <c r="O72" s="37">
        <v>7.0900000000000005E-2</v>
      </c>
      <c r="P72" s="38">
        <f t="shared" ref="P72" si="5">1000/O72</f>
        <v>14104.372355430183</v>
      </c>
      <c r="Q72" s="61">
        <f t="shared" ref="Q72:Q118" si="6">P72*N72</f>
        <v>-11401520437235.543</v>
      </c>
      <c r="S72" s="13">
        <v>110374162</v>
      </c>
      <c r="T72" s="37">
        <v>7.0900000000000005E-2</v>
      </c>
      <c r="U72" s="38">
        <f t="shared" ref="U72" si="7">1000/T72</f>
        <v>14104.372355430183</v>
      </c>
      <c r="V72" s="61">
        <f t="shared" ref="V72:V116" si="8">U72*S72</f>
        <v>1556758279266.5725</v>
      </c>
    </row>
    <row r="73" spans="1:22" x14ac:dyDescent="0.25">
      <c r="A73" s="118" t="s">
        <v>43</v>
      </c>
      <c r="B73" s="20">
        <v>2021</v>
      </c>
      <c r="C73" s="131">
        <v>-59543577289586</v>
      </c>
      <c r="D73" s="53">
        <v>-11454461740371</v>
      </c>
      <c r="E73" s="53">
        <v>1175520998573</v>
      </c>
      <c r="F73" s="65">
        <v>102606923823110</v>
      </c>
      <c r="G73" s="6">
        <f t="shared" si="2"/>
        <v>-0.70339853627182281</v>
      </c>
      <c r="I73" s="59">
        <v>-4174004768</v>
      </c>
      <c r="J73" s="37">
        <v>7.0099999999999996E-2</v>
      </c>
      <c r="K73" s="38">
        <f>1000/J73</f>
        <v>14265.335235378032</v>
      </c>
      <c r="L73" s="61">
        <f t="shared" si="4"/>
        <v>-59543577289586.305</v>
      </c>
      <c r="N73" s="73">
        <v>-802957768</v>
      </c>
      <c r="O73" s="37">
        <v>7.0099999999999996E-2</v>
      </c>
      <c r="P73" s="38">
        <f>1000/O73</f>
        <v>14265.335235378032</v>
      </c>
      <c r="Q73" s="61">
        <f t="shared" si="6"/>
        <v>-11454461740370.898</v>
      </c>
      <c r="S73" s="13">
        <v>82404022</v>
      </c>
      <c r="T73" s="37">
        <v>7.0099999999999996E-2</v>
      </c>
      <c r="U73" s="38">
        <f>1000/T73</f>
        <v>14265.335235378032</v>
      </c>
      <c r="V73" s="61">
        <f t="shared" si="8"/>
        <v>1175520998573.4666</v>
      </c>
    </row>
    <row r="74" spans="1:22" x14ac:dyDescent="0.25">
      <c r="A74" s="118" t="s">
        <v>45</v>
      </c>
      <c r="B74" s="20">
        <v>2019</v>
      </c>
      <c r="C74" s="131">
        <v>-836359416667</v>
      </c>
      <c r="D74" s="53">
        <v>3883846361111</v>
      </c>
      <c r="E74" s="53">
        <v>341993263889</v>
      </c>
      <c r="F74" s="65">
        <v>7183684208333</v>
      </c>
      <c r="G74" s="6">
        <f t="shared" si="2"/>
        <v>0.3766164550241024</v>
      </c>
      <c r="I74" s="59">
        <v>-60217878</v>
      </c>
      <c r="J74" s="37">
        <v>7.2000000000000002E-5</v>
      </c>
      <c r="K74" s="37">
        <f>1/J74</f>
        <v>13888.888888888889</v>
      </c>
      <c r="L74" s="61">
        <f t="shared" si="4"/>
        <v>-836359416666.66663</v>
      </c>
      <c r="N74" s="73">
        <v>279636938</v>
      </c>
      <c r="O74" s="37">
        <v>7.2000000000000002E-5</v>
      </c>
      <c r="P74" s="37">
        <f>1/O74</f>
        <v>13888.888888888889</v>
      </c>
      <c r="Q74" s="61">
        <f t="shared" si="6"/>
        <v>3883846361111.1108</v>
      </c>
      <c r="S74" s="13">
        <v>24623515</v>
      </c>
      <c r="T74" s="37">
        <v>7.2000000000000002E-5</v>
      </c>
      <c r="U74" s="37">
        <f>1/T74</f>
        <v>13888.888888888889</v>
      </c>
      <c r="V74" s="61">
        <f t="shared" si="8"/>
        <v>341993263888.88885</v>
      </c>
    </row>
    <row r="75" spans="1:22" x14ac:dyDescent="0.25">
      <c r="A75" s="118" t="s">
        <v>45</v>
      </c>
      <c r="B75" s="20">
        <v>2020</v>
      </c>
      <c r="C75" s="131">
        <v>-32688450704</v>
      </c>
      <c r="D75" s="53">
        <v>3598658408451</v>
      </c>
      <c r="E75" s="53">
        <v>839160690141</v>
      </c>
      <c r="F75" s="65">
        <v>8086537183099</v>
      </c>
      <c r="G75" s="6">
        <f t="shared" si="2"/>
        <v>0.33720357748494345</v>
      </c>
      <c r="I75" s="59">
        <v>-2320880</v>
      </c>
      <c r="J75" s="37">
        <v>7.1000000000000005E-5</v>
      </c>
      <c r="K75" s="37">
        <f t="shared" ref="K75:K76" si="9">1/J75</f>
        <v>14084.507042253521</v>
      </c>
      <c r="L75" s="61">
        <f t="shared" si="4"/>
        <v>-32688450704.225353</v>
      </c>
      <c r="N75" s="73">
        <v>255504747</v>
      </c>
      <c r="O75" s="37">
        <v>7.1000000000000005E-5</v>
      </c>
      <c r="P75" s="37">
        <f t="shared" ref="P75:P76" si="10">1/O75</f>
        <v>14084.507042253521</v>
      </c>
      <c r="Q75" s="61">
        <f t="shared" si="6"/>
        <v>3598658408450.7041</v>
      </c>
      <c r="S75" s="59">
        <v>59580409</v>
      </c>
      <c r="T75" s="37">
        <v>7.1000000000000005E-5</v>
      </c>
      <c r="U75" s="37">
        <f t="shared" ref="U75:U76" si="11">1/T75</f>
        <v>14084.507042253521</v>
      </c>
      <c r="V75" s="61">
        <f t="shared" si="8"/>
        <v>839160690140.84509</v>
      </c>
    </row>
    <row r="76" spans="1:22" x14ac:dyDescent="0.25">
      <c r="A76" s="118" t="s">
        <v>45</v>
      </c>
      <c r="B76" s="20">
        <v>2021</v>
      </c>
      <c r="C76" s="131">
        <v>1986816628571</v>
      </c>
      <c r="D76" s="53">
        <v>3555390814286</v>
      </c>
      <c r="E76" s="53">
        <v>2252122671429</v>
      </c>
      <c r="F76" s="65">
        <v>11845445942857</v>
      </c>
      <c r="G76" s="6">
        <f t="shared" si="2"/>
        <v>0.27775102662234302</v>
      </c>
      <c r="I76" s="59">
        <v>139077164</v>
      </c>
      <c r="J76" s="39">
        <v>6.9999999999999994E-5</v>
      </c>
      <c r="K76" s="37">
        <f t="shared" si="9"/>
        <v>14285.714285714286</v>
      </c>
      <c r="L76" s="61">
        <f t="shared" si="4"/>
        <v>1986816628571.4287</v>
      </c>
      <c r="N76" s="73">
        <v>248877357</v>
      </c>
      <c r="O76" s="39">
        <v>6.9999999999999994E-5</v>
      </c>
      <c r="P76" s="37">
        <f t="shared" si="10"/>
        <v>14285.714285714286</v>
      </c>
      <c r="Q76" s="61">
        <f t="shared" si="6"/>
        <v>3555390814285.7144</v>
      </c>
      <c r="S76" s="59">
        <v>157648587</v>
      </c>
      <c r="T76" s="39">
        <v>6.9999999999999994E-5</v>
      </c>
      <c r="U76" s="37">
        <f t="shared" si="11"/>
        <v>14285.714285714286</v>
      </c>
      <c r="V76" s="61">
        <f t="shared" si="8"/>
        <v>2252122671428.5713</v>
      </c>
    </row>
    <row r="77" spans="1:22" x14ac:dyDescent="0.25">
      <c r="A77" s="118" t="s">
        <v>47</v>
      </c>
      <c r="B77" s="20">
        <v>2019</v>
      </c>
      <c r="C77" s="131">
        <v>184725079</v>
      </c>
      <c r="D77" s="53">
        <v>-2072656879</v>
      </c>
      <c r="E77" s="53">
        <v>345827674</v>
      </c>
      <c r="F77" s="65">
        <v>1990602807</v>
      </c>
      <c r="G77" s="6">
        <f t="shared" si="2"/>
        <v>-1.1221522777647726</v>
      </c>
      <c r="I77" s="59">
        <v>13288618</v>
      </c>
      <c r="J77" s="40"/>
      <c r="K77" s="40">
        <v>13.901</v>
      </c>
      <c r="L77" s="61">
        <f t="shared" si="4"/>
        <v>184725078.81799999</v>
      </c>
      <c r="N77" s="73">
        <v>-149101279</v>
      </c>
      <c r="O77" s="40"/>
      <c r="P77" s="40">
        <v>13.901</v>
      </c>
      <c r="Q77" s="61">
        <f t="shared" si="6"/>
        <v>-2072656879.3789999</v>
      </c>
      <c r="S77" s="59">
        <v>24877899</v>
      </c>
      <c r="T77" s="40"/>
      <c r="U77" s="40">
        <v>13.901</v>
      </c>
      <c r="V77" s="61">
        <f t="shared" si="8"/>
        <v>345827673.99900001</v>
      </c>
    </row>
    <row r="78" spans="1:22" x14ac:dyDescent="0.25">
      <c r="A78" s="118" t="s">
        <v>47</v>
      </c>
      <c r="B78" s="20">
        <v>2020</v>
      </c>
      <c r="C78" s="131">
        <v>118908253</v>
      </c>
      <c r="D78" s="53">
        <v>-2317157763</v>
      </c>
      <c r="E78" s="53">
        <v>379451709</v>
      </c>
      <c r="F78" s="65">
        <v>2071120271</v>
      </c>
      <c r="G78" s="6">
        <f t="shared" si="2"/>
        <v>-1.2445927236062477</v>
      </c>
      <c r="I78" s="59">
        <v>8430220</v>
      </c>
      <c r="J78" s="40"/>
      <c r="K78" s="40">
        <v>14.105</v>
      </c>
      <c r="L78" s="61">
        <f t="shared" si="4"/>
        <v>118908253.10000001</v>
      </c>
      <c r="N78" s="73">
        <v>-164279175</v>
      </c>
      <c r="O78" s="40"/>
      <c r="P78" s="40">
        <v>14.105</v>
      </c>
      <c r="Q78" s="61">
        <f t="shared" si="6"/>
        <v>-2317157763.375</v>
      </c>
      <c r="S78" s="59">
        <v>26901929</v>
      </c>
      <c r="T78" s="40"/>
      <c r="U78" s="40">
        <v>14.105</v>
      </c>
      <c r="V78" s="61">
        <f t="shared" si="8"/>
        <v>379451708.54500002</v>
      </c>
    </row>
    <row r="79" spans="1:22" x14ac:dyDescent="0.25">
      <c r="A79" s="118" t="s">
        <v>47</v>
      </c>
      <c r="B79" s="20">
        <v>2021</v>
      </c>
      <c r="C79" s="131">
        <v>357321530</v>
      </c>
      <c r="D79" s="53">
        <v>-2496895867</v>
      </c>
      <c r="E79" s="53">
        <v>514490384</v>
      </c>
      <c r="F79" s="65">
        <v>2300678624</v>
      </c>
      <c r="G79" s="6">
        <f t="shared" si="2"/>
        <v>-1.1536008086108076</v>
      </c>
      <c r="I79" s="59">
        <v>25041806</v>
      </c>
      <c r="J79" s="40"/>
      <c r="K79" s="40">
        <v>14.269</v>
      </c>
      <c r="L79" s="61">
        <f t="shared" si="4"/>
        <v>357321529.81400001</v>
      </c>
      <c r="N79" s="73">
        <v>-174987446</v>
      </c>
      <c r="O79" s="40"/>
      <c r="P79" s="40">
        <v>14.269</v>
      </c>
      <c r="Q79" s="61">
        <f t="shared" si="6"/>
        <v>-2496895866.974</v>
      </c>
      <c r="S79" s="59">
        <v>36056513</v>
      </c>
      <c r="T79" s="40"/>
      <c r="U79" s="40">
        <v>14.269</v>
      </c>
      <c r="V79" s="61">
        <f t="shared" si="8"/>
        <v>514490383.99699998</v>
      </c>
    </row>
    <row r="80" spans="1:22" x14ac:dyDescent="0.25">
      <c r="A80" s="118" t="s">
        <v>48</v>
      </c>
      <c r="B80" s="20">
        <v>2019</v>
      </c>
      <c r="C80" s="131">
        <v>-69128978</v>
      </c>
      <c r="D80" s="53">
        <v>407118059</v>
      </c>
      <c r="E80" s="53">
        <v>36632054</v>
      </c>
      <c r="F80" s="65">
        <v>849368991</v>
      </c>
      <c r="G80" s="6">
        <f t="shared" si="2"/>
        <v>0.35480107019824086</v>
      </c>
      <c r="I80" s="59">
        <v>-4972950</v>
      </c>
      <c r="J80" s="40"/>
      <c r="K80" s="40">
        <v>13.901</v>
      </c>
      <c r="L80" s="61">
        <f t="shared" si="4"/>
        <v>-69128977.950000003</v>
      </c>
      <c r="N80" s="73">
        <v>29286962</v>
      </c>
      <c r="O80" s="40"/>
      <c r="P80" s="40">
        <v>13.901</v>
      </c>
      <c r="Q80" s="61">
        <f t="shared" si="6"/>
        <v>407118058.76199996</v>
      </c>
      <c r="S80" s="59">
        <v>2635210</v>
      </c>
      <c r="T80" s="40"/>
      <c r="U80" s="40">
        <v>13.901</v>
      </c>
      <c r="V80" s="61">
        <f t="shared" si="8"/>
        <v>36632054.210000001</v>
      </c>
    </row>
    <row r="81" spans="1:22" x14ac:dyDescent="0.25">
      <c r="A81" s="118" t="s">
        <v>48</v>
      </c>
      <c r="B81" s="20">
        <v>2020</v>
      </c>
      <c r="C81" s="131">
        <v>-90435886</v>
      </c>
      <c r="D81" s="53">
        <v>422341417</v>
      </c>
      <c r="E81" s="53">
        <v>36285479</v>
      </c>
      <c r="F81" s="65">
        <v>760123429</v>
      </c>
      <c r="G81" s="6">
        <f t="shared" si="2"/>
        <v>0.38891059099297937</v>
      </c>
      <c r="I81" s="59">
        <v>-6411619</v>
      </c>
      <c r="J81" s="40"/>
      <c r="K81" s="40">
        <v>14.105</v>
      </c>
      <c r="L81" s="61">
        <f t="shared" si="4"/>
        <v>-90435885.995000005</v>
      </c>
      <c r="N81" s="73">
        <v>29942674</v>
      </c>
      <c r="O81" s="40"/>
      <c r="P81" s="40">
        <v>14.105</v>
      </c>
      <c r="Q81" s="61">
        <f t="shared" si="6"/>
        <v>422341416.77000004</v>
      </c>
      <c r="S81" s="59">
        <v>2572526</v>
      </c>
      <c r="T81" s="40"/>
      <c r="U81" s="40">
        <v>14.105</v>
      </c>
      <c r="V81" s="61">
        <f t="shared" si="8"/>
        <v>36285479.230000004</v>
      </c>
    </row>
    <row r="82" spans="1:22" x14ac:dyDescent="0.25">
      <c r="A82" s="118" t="s">
        <v>48</v>
      </c>
      <c r="B82" s="20">
        <v>2021</v>
      </c>
      <c r="C82" s="131">
        <v>-6567464</v>
      </c>
      <c r="D82" s="53">
        <v>468866155</v>
      </c>
      <c r="E82" s="53">
        <v>40406298</v>
      </c>
      <c r="F82" s="65">
        <v>1450314287</v>
      </c>
      <c r="G82" s="6">
        <f t="shared" si="2"/>
        <v>0.29089721916253869</v>
      </c>
      <c r="I82" s="59">
        <v>-460261</v>
      </c>
      <c r="J82" s="40"/>
      <c r="K82" s="40">
        <v>14.269</v>
      </c>
      <c r="L82" s="61">
        <f t="shared" si="4"/>
        <v>-6567464.2089999998</v>
      </c>
      <c r="N82" s="73">
        <v>32859076</v>
      </c>
      <c r="O82" s="40"/>
      <c r="P82" s="40">
        <v>14.269</v>
      </c>
      <c r="Q82" s="61">
        <f t="shared" si="6"/>
        <v>468866155.44400001</v>
      </c>
      <c r="S82" s="13">
        <v>2831754</v>
      </c>
      <c r="T82" s="40"/>
      <c r="U82" s="40">
        <v>14.269</v>
      </c>
      <c r="V82" s="61">
        <f t="shared" si="8"/>
        <v>40406297.825999998</v>
      </c>
    </row>
    <row r="83" spans="1:22" x14ac:dyDescent="0.25">
      <c r="A83" s="118" t="s">
        <v>49</v>
      </c>
      <c r="B83" s="20">
        <v>2019</v>
      </c>
      <c r="C83" s="131">
        <v>271434848485</v>
      </c>
      <c r="D83" s="53">
        <v>1010785765916</v>
      </c>
      <c r="E83" s="53">
        <v>418297039199</v>
      </c>
      <c r="F83" s="65">
        <v>3333666930776</v>
      </c>
      <c r="G83" s="6">
        <f t="shared" si="2"/>
        <v>0.25915113691363845</v>
      </c>
      <c r="I83" s="59">
        <v>19527023</v>
      </c>
      <c r="J83" s="37">
        <v>0.71940000000000004</v>
      </c>
      <c r="K83" s="37">
        <f>10000/J83</f>
        <v>13900.472616068946</v>
      </c>
      <c r="L83" s="61">
        <f t="shared" si="4"/>
        <v>271434848484.84848</v>
      </c>
      <c r="N83" s="73">
        <v>72715928</v>
      </c>
      <c r="O83" s="37">
        <v>0.71940000000000004</v>
      </c>
      <c r="P83" s="37">
        <f>10000/O83</f>
        <v>13900.472616068946</v>
      </c>
      <c r="Q83" s="61">
        <f t="shared" si="6"/>
        <v>1010785765916.0411</v>
      </c>
      <c r="S83" s="13">
        <v>30092289</v>
      </c>
      <c r="T83" s="37">
        <v>0.71940000000000004</v>
      </c>
      <c r="U83" s="37">
        <f>10000/T83</f>
        <v>13900.472616068946</v>
      </c>
      <c r="V83" s="61">
        <f t="shared" si="8"/>
        <v>418297039199.33276</v>
      </c>
    </row>
    <row r="84" spans="1:22" x14ac:dyDescent="0.25">
      <c r="A84" s="118" t="s">
        <v>49</v>
      </c>
      <c r="B84" s="20">
        <v>2020</v>
      </c>
      <c r="C84" s="131">
        <v>322222313117</v>
      </c>
      <c r="D84" s="53">
        <v>1175615091678</v>
      </c>
      <c r="E84" s="53">
        <v>509222581100</v>
      </c>
      <c r="F84" s="65">
        <v>4154638815233</v>
      </c>
      <c r="G84" s="6">
        <f t="shared" si="2"/>
        <v>0.23795445709269353</v>
      </c>
      <c r="I84" s="59">
        <v>22845562</v>
      </c>
      <c r="J84" s="37">
        <v>0.70899999999999996</v>
      </c>
      <c r="K84" s="37">
        <f t="shared" ref="K84:K85" si="12">10000/J84</f>
        <v>14104.372355430183</v>
      </c>
      <c r="L84" s="61">
        <f t="shared" si="4"/>
        <v>322222313117.06628</v>
      </c>
      <c r="N84" s="73">
        <v>83351110</v>
      </c>
      <c r="O84" s="37">
        <v>0.70899999999999996</v>
      </c>
      <c r="P84" s="37">
        <f t="shared" ref="P84:P85" si="13">10000/O84</f>
        <v>14104.372355430183</v>
      </c>
      <c r="Q84" s="61">
        <f t="shared" si="6"/>
        <v>1175615091678.4204</v>
      </c>
      <c r="S84" s="13">
        <v>36103881</v>
      </c>
      <c r="T84" s="37">
        <v>0.70899999999999996</v>
      </c>
      <c r="U84" s="37">
        <f t="shared" ref="U84:U85" si="14">10000/T84</f>
        <v>14104.372355430183</v>
      </c>
      <c r="V84" s="61">
        <f t="shared" si="8"/>
        <v>509222581100.14105</v>
      </c>
    </row>
    <row r="85" spans="1:22" x14ac:dyDescent="0.25">
      <c r="A85" s="118" t="s">
        <v>49</v>
      </c>
      <c r="B85" s="20">
        <v>2021</v>
      </c>
      <c r="C85" s="131">
        <v>295413456050</v>
      </c>
      <c r="D85" s="53">
        <v>1416731592466</v>
      </c>
      <c r="E85" s="53">
        <v>530969263699</v>
      </c>
      <c r="F85" s="65">
        <v>4644211329909</v>
      </c>
      <c r="G85" s="6">
        <f t="shared" si="2"/>
        <v>0.25433291056549406</v>
      </c>
      <c r="I85" s="59">
        <v>20702575</v>
      </c>
      <c r="J85" s="37">
        <v>0.70079999999999998</v>
      </c>
      <c r="K85" s="37">
        <f t="shared" si="12"/>
        <v>14269.406392694063</v>
      </c>
      <c r="L85" s="61">
        <f t="shared" si="4"/>
        <v>295413456050.22827</v>
      </c>
      <c r="N85" s="73">
        <v>99284550</v>
      </c>
      <c r="O85" s="37">
        <v>0.70079999999999998</v>
      </c>
      <c r="P85" s="37">
        <f t="shared" si="13"/>
        <v>14269.406392694063</v>
      </c>
      <c r="Q85" s="61">
        <f t="shared" si="6"/>
        <v>1416731592465.7534</v>
      </c>
      <c r="S85" s="13">
        <v>37210326</v>
      </c>
      <c r="T85" s="37">
        <v>0.70079999999999998</v>
      </c>
      <c r="U85" s="37">
        <f t="shared" si="14"/>
        <v>14269.406392694063</v>
      </c>
      <c r="V85" s="61">
        <f t="shared" si="8"/>
        <v>530969263698.63013</v>
      </c>
    </row>
    <row r="86" spans="1:22" x14ac:dyDescent="0.25">
      <c r="A86" s="118" t="s">
        <v>51</v>
      </c>
      <c r="B86" s="20">
        <v>2019</v>
      </c>
      <c r="C86" s="131">
        <v>-62317055201</v>
      </c>
      <c r="D86" s="53">
        <v>1333329983180</v>
      </c>
      <c r="E86" s="53">
        <v>46002849716</v>
      </c>
      <c r="F86" s="65">
        <v>1077315943117</v>
      </c>
      <c r="G86" s="6">
        <f t="shared" si="2"/>
        <v>1.1370945413827964</v>
      </c>
      <c r="I86" s="59">
        <v>-4482902</v>
      </c>
      <c r="J86" s="6">
        <v>0.71936999999999995</v>
      </c>
      <c r="K86" s="6">
        <f>10000/J86</f>
        <v>13901.052309659843</v>
      </c>
      <c r="L86" s="61">
        <f t="shared" si="4"/>
        <v>-62317055201.078728</v>
      </c>
      <c r="N86" s="73">
        <v>95915759</v>
      </c>
      <c r="O86" s="6">
        <v>0.71936999999999995</v>
      </c>
      <c r="P86" s="6">
        <f>10000/O86</f>
        <v>13901.052309659843</v>
      </c>
      <c r="Q86" s="61">
        <f t="shared" si="6"/>
        <v>1333329983179.7268</v>
      </c>
      <c r="S86" s="13">
        <v>3309307</v>
      </c>
      <c r="T86" s="6">
        <v>0.71936999999999995</v>
      </c>
      <c r="U86" s="6">
        <f>10000/T86</f>
        <v>13901.052309659843</v>
      </c>
      <c r="V86" s="61">
        <f t="shared" si="8"/>
        <v>46002849715.723488</v>
      </c>
    </row>
    <row r="87" spans="1:22" x14ac:dyDescent="0.25">
      <c r="A87" s="118" t="s">
        <v>51</v>
      </c>
      <c r="B87" s="20">
        <v>2020</v>
      </c>
      <c r="C87" s="131">
        <v>-157587091132</v>
      </c>
      <c r="D87" s="53">
        <v>474222026320</v>
      </c>
      <c r="E87" s="53">
        <v>15783164309</v>
      </c>
      <c r="F87" s="65">
        <v>524893267698</v>
      </c>
      <c r="G87" s="6">
        <f t="shared" si="2"/>
        <v>0.57316751689049394</v>
      </c>
      <c r="I87" s="59">
        <v>-11172452</v>
      </c>
      <c r="J87" s="6">
        <v>0.70896999999999999</v>
      </c>
      <c r="K87" s="6">
        <f t="shared" ref="K87:K88" si="15">10000/J87</f>
        <v>14104.96918064234</v>
      </c>
      <c r="L87" s="61">
        <f t="shared" si="4"/>
        <v>-157587091132.20587</v>
      </c>
      <c r="N87" s="73">
        <v>33620919</v>
      </c>
      <c r="O87" s="6">
        <v>0.70896999999999999</v>
      </c>
      <c r="P87" s="6">
        <f t="shared" ref="P87:P88" si="16">10000/O87</f>
        <v>14104.96918064234</v>
      </c>
      <c r="Q87" s="61">
        <f t="shared" si="6"/>
        <v>474222026319.8725</v>
      </c>
      <c r="S87" s="13">
        <v>1118979</v>
      </c>
      <c r="T87" s="6">
        <v>0.70896999999999999</v>
      </c>
      <c r="U87" s="6">
        <f t="shared" ref="U87:U88" si="17">10000/T87</f>
        <v>14104.96918064234</v>
      </c>
      <c r="V87" s="61">
        <f t="shared" si="8"/>
        <v>15783164308.785984</v>
      </c>
    </row>
    <row r="88" spans="1:22" x14ac:dyDescent="0.25">
      <c r="A88" s="118" t="s">
        <v>51</v>
      </c>
      <c r="B88" s="20">
        <v>2021</v>
      </c>
      <c r="C88" s="131">
        <v>9604762992</v>
      </c>
      <c r="D88" s="53">
        <v>325224965041</v>
      </c>
      <c r="E88" s="53">
        <v>6228975</v>
      </c>
      <c r="F88" s="65">
        <v>480101909192</v>
      </c>
      <c r="G88" s="6">
        <f t="shared" si="2"/>
        <v>0.6974008906182021</v>
      </c>
      <c r="I88" s="59">
        <v>673121</v>
      </c>
      <c r="J88" s="6">
        <v>0.70082</v>
      </c>
      <c r="K88" s="6">
        <f t="shared" si="15"/>
        <v>14268.999172398047</v>
      </c>
      <c r="L88" s="61">
        <f t="shared" si="4"/>
        <v>9604762991.9237461</v>
      </c>
      <c r="N88" s="73">
        <v>22792416</v>
      </c>
      <c r="O88" s="6">
        <v>0.70082</v>
      </c>
      <c r="P88" s="6">
        <f t="shared" si="16"/>
        <v>14268.999172398047</v>
      </c>
      <c r="Q88" s="61">
        <f t="shared" si="6"/>
        <v>325224965040.95203</v>
      </c>
      <c r="S88" s="6">
        <v>-436.53899999999999</v>
      </c>
      <c r="T88" s="6">
        <v>0.70082</v>
      </c>
      <c r="U88" s="6">
        <f t="shared" si="17"/>
        <v>14268.999172398047</v>
      </c>
      <c r="V88" s="61">
        <f t="shared" si="8"/>
        <v>-6228974.6297194706</v>
      </c>
    </row>
    <row r="89" spans="1:22" x14ac:dyDescent="0.25">
      <c r="A89" s="118" t="s">
        <v>53</v>
      </c>
      <c r="B89" s="20">
        <v>2019</v>
      </c>
      <c r="C89" s="131">
        <v>182689430</v>
      </c>
      <c r="D89" s="53">
        <v>2916891091</v>
      </c>
      <c r="E89" s="53">
        <v>374420140</v>
      </c>
      <c r="F89" s="65">
        <v>2833687962</v>
      </c>
      <c r="G89" s="6">
        <f t="shared" si="2"/>
        <v>0.96170094150966368</v>
      </c>
      <c r="I89" s="59">
        <v>13142179</v>
      </c>
      <c r="J89" s="6">
        <v>13.901</v>
      </c>
      <c r="K89" s="6">
        <v>13.901</v>
      </c>
      <c r="L89" s="61">
        <f t="shared" si="4"/>
        <v>182689430.27899998</v>
      </c>
      <c r="N89" s="73">
        <v>209833184</v>
      </c>
      <c r="O89" s="6">
        <v>13.901</v>
      </c>
      <c r="P89" s="6">
        <v>13.901</v>
      </c>
      <c r="Q89" s="61">
        <f t="shared" si="6"/>
        <v>2916891090.7839999</v>
      </c>
      <c r="S89" s="13">
        <v>26934763</v>
      </c>
      <c r="T89" s="6">
        <v>13.901</v>
      </c>
      <c r="U89" s="6">
        <v>13.901</v>
      </c>
      <c r="V89" s="61">
        <f t="shared" si="8"/>
        <v>374420140.463</v>
      </c>
    </row>
    <row r="90" spans="1:22" x14ac:dyDescent="0.25">
      <c r="A90" s="118" t="s">
        <v>53</v>
      </c>
      <c r="B90" s="20">
        <v>2020</v>
      </c>
      <c r="C90" s="131">
        <v>103132685</v>
      </c>
      <c r="D90" s="53">
        <v>3110113471</v>
      </c>
      <c r="E90" s="53">
        <v>574073415</v>
      </c>
      <c r="F90" s="65">
        <v>3145076593</v>
      </c>
      <c r="G90" s="6">
        <f t="shared" si="2"/>
        <v>0.83914418709992922</v>
      </c>
      <c r="I90" s="59">
        <v>7311782</v>
      </c>
      <c r="J90" s="6">
        <v>14.105</v>
      </c>
      <c r="K90" s="6">
        <v>14.105</v>
      </c>
      <c r="L90" s="61">
        <f t="shared" si="4"/>
        <v>103132685.11</v>
      </c>
      <c r="N90" s="73">
        <v>220497233</v>
      </c>
      <c r="O90" s="6">
        <v>14.105</v>
      </c>
      <c r="P90" s="6">
        <v>14.105</v>
      </c>
      <c r="Q90" s="61">
        <f t="shared" si="6"/>
        <v>3110113471.4650002</v>
      </c>
      <c r="S90" s="13">
        <v>40699994</v>
      </c>
      <c r="T90" s="6">
        <v>14.105</v>
      </c>
      <c r="U90" s="6">
        <v>14.105</v>
      </c>
      <c r="V90" s="61">
        <f t="shared" si="8"/>
        <v>574073415.37</v>
      </c>
    </row>
    <row r="91" spans="1:22" x14ac:dyDescent="0.25">
      <c r="A91" s="118" t="s">
        <v>53</v>
      </c>
      <c r="B91" s="20">
        <v>2021</v>
      </c>
      <c r="C91" s="131">
        <v>-184208595</v>
      </c>
      <c r="D91" s="53">
        <v>3254380900</v>
      </c>
      <c r="E91" s="53">
        <v>147365566</v>
      </c>
      <c r="F91" s="65">
        <v>3190306983</v>
      </c>
      <c r="G91" s="6">
        <f t="shared" si="2"/>
        <v>0.91615219305683981</v>
      </c>
      <c r="I91" s="59">
        <v>-12909706</v>
      </c>
      <c r="J91" s="6">
        <v>14.269</v>
      </c>
      <c r="K91" s="6">
        <v>14.269</v>
      </c>
      <c r="L91" s="61">
        <f t="shared" si="4"/>
        <v>-184208594.914</v>
      </c>
      <c r="N91" s="73">
        <v>228073509</v>
      </c>
      <c r="O91" s="6">
        <v>14.269</v>
      </c>
      <c r="P91" s="6">
        <v>14.269</v>
      </c>
      <c r="Q91" s="61">
        <f t="shared" si="6"/>
        <v>3254380899.921</v>
      </c>
      <c r="S91" s="13">
        <v>10327673</v>
      </c>
      <c r="T91" s="6">
        <v>14.269</v>
      </c>
      <c r="U91" s="6">
        <v>14.269</v>
      </c>
      <c r="V91" s="61">
        <f t="shared" si="8"/>
        <v>147365566.037</v>
      </c>
    </row>
    <row r="92" spans="1:22" x14ac:dyDescent="0.25">
      <c r="A92" s="118" t="s">
        <v>54</v>
      </c>
      <c r="B92" s="20">
        <v>2019</v>
      </c>
      <c r="C92" s="131">
        <v>25148372740</v>
      </c>
      <c r="D92" s="53">
        <v>2570954756606</v>
      </c>
      <c r="E92" s="53">
        <v>380351084840</v>
      </c>
      <c r="F92" s="65">
        <v>3033872461752</v>
      </c>
      <c r="G92" s="6">
        <f t="shared" si="2"/>
        <v>0.73033790063358428</v>
      </c>
      <c r="I92" s="59">
        <v>1808168</v>
      </c>
      <c r="J92" s="6">
        <v>7.1900000000000006E-2</v>
      </c>
      <c r="K92" s="6">
        <f>1000/J92</f>
        <v>13908.205841446452</v>
      </c>
      <c r="L92" s="61">
        <f t="shared" si="4"/>
        <v>25148372739.91655</v>
      </c>
      <c r="N92" s="73">
        <v>184851647</v>
      </c>
      <c r="O92" s="6">
        <v>7.1900000000000006E-2</v>
      </c>
      <c r="P92" s="6">
        <f>1000/O92</f>
        <v>13908.205841446452</v>
      </c>
      <c r="Q92" s="61">
        <f t="shared" si="6"/>
        <v>2570954756606.3975</v>
      </c>
      <c r="S92" s="13">
        <v>27347243</v>
      </c>
      <c r="T92" s="6">
        <v>7.1900000000000006E-2</v>
      </c>
      <c r="U92" s="6">
        <f>1000/T92</f>
        <v>13908.205841446452</v>
      </c>
      <c r="V92" s="61">
        <f t="shared" si="8"/>
        <v>380351084840.0556</v>
      </c>
    </row>
    <row r="93" spans="1:22" x14ac:dyDescent="0.25">
      <c r="A93" s="118" t="s">
        <v>54</v>
      </c>
      <c r="B93" s="20">
        <v>2020</v>
      </c>
      <c r="C93" s="131">
        <v>-211226431594</v>
      </c>
      <c r="D93" s="53">
        <v>2627441579690</v>
      </c>
      <c r="E93" s="53">
        <v>241271861777</v>
      </c>
      <c r="F93" s="65">
        <v>2748364739069</v>
      </c>
      <c r="G93" s="6">
        <f t="shared" si="2"/>
        <v>0.79135904176086735</v>
      </c>
      <c r="I93" s="59">
        <v>-14975954</v>
      </c>
      <c r="J93" s="6">
        <v>7.0900000000000005E-2</v>
      </c>
      <c r="K93" s="6">
        <f>1000/J93</f>
        <v>14104.372355430183</v>
      </c>
      <c r="L93" s="61">
        <f t="shared" si="4"/>
        <v>-211226431593.79407</v>
      </c>
      <c r="N93" s="73">
        <v>186285608</v>
      </c>
      <c r="O93" s="6">
        <v>7.0900000000000005E-2</v>
      </c>
      <c r="P93" s="6">
        <f>1000/O93</f>
        <v>14104.372355430183</v>
      </c>
      <c r="Q93" s="61">
        <f t="shared" si="6"/>
        <v>2627441579689.7036</v>
      </c>
      <c r="S93" s="13">
        <v>17106175</v>
      </c>
      <c r="T93" s="6">
        <v>7.0900000000000005E-2</v>
      </c>
      <c r="U93" s="6">
        <f>1000/T93</f>
        <v>14104.372355430183</v>
      </c>
      <c r="V93" s="61">
        <f t="shared" si="8"/>
        <v>241271861777.15091</v>
      </c>
    </row>
    <row r="94" spans="1:22" x14ac:dyDescent="0.25">
      <c r="A94" s="118" t="s">
        <v>54</v>
      </c>
      <c r="B94" s="20">
        <v>2021</v>
      </c>
      <c r="C94" s="131">
        <v>173209843081</v>
      </c>
      <c r="D94" s="53">
        <v>2899288701854</v>
      </c>
      <c r="E94" s="53">
        <v>337574607703</v>
      </c>
      <c r="F94" s="65">
        <v>2534081098431</v>
      </c>
      <c r="G94" s="6">
        <f t="shared" si="2"/>
        <v>1.0792566737210398</v>
      </c>
      <c r="I94" s="59">
        <v>12142010</v>
      </c>
      <c r="J94" s="6">
        <v>7.0099999999999996E-2</v>
      </c>
      <c r="K94" s="6">
        <f t="shared" ref="K94:K97" si="18">1000/J94</f>
        <v>14265.335235378032</v>
      </c>
      <c r="L94" s="61">
        <f t="shared" si="4"/>
        <v>173209843081.31241</v>
      </c>
      <c r="N94" s="73">
        <v>203240138</v>
      </c>
      <c r="O94" s="6">
        <v>7.0099999999999996E-2</v>
      </c>
      <c r="P94" s="6">
        <f t="shared" ref="P94:P97" si="19">1000/O94</f>
        <v>14265.335235378032</v>
      </c>
      <c r="Q94" s="61">
        <f t="shared" si="6"/>
        <v>2899288701854.4937</v>
      </c>
      <c r="S94" s="13">
        <v>23663980</v>
      </c>
      <c r="T94" s="6">
        <v>7.0099999999999996E-2</v>
      </c>
      <c r="U94" s="6">
        <f t="shared" ref="U94:U97" si="20">1000/T94</f>
        <v>14265.335235378032</v>
      </c>
      <c r="V94" s="61">
        <f t="shared" si="8"/>
        <v>337574607703.28107</v>
      </c>
    </row>
    <row r="95" spans="1:22" x14ac:dyDescent="0.25">
      <c r="A95" s="118" t="s">
        <v>56</v>
      </c>
      <c r="B95" s="20">
        <v>2019</v>
      </c>
      <c r="C95" s="131">
        <v>295052406120</v>
      </c>
      <c r="D95" s="53">
        <v>2019382336579</v>
      </c>
      <c r="E95" s="53">
        <v>569736648122</v>
      </c>
      <c r="F95" s="65">
        <v>7661407746871</v>
      </c>
      <c r="G95" s="6">
        <f t="shared" si="2"/>
        <v>0.22772552411005056</v>
      </c>
      <c r="I95" s="59">
        <v>21214268</v>
      </c>
      <c r="J95" s="6">
        <v>7.1900000000000006E-2</v>
      </c>
      <c r="K95" s="6">
        <f t="shared" si="18"/>
        <v>13908.205841446452</v>
      </c>
      <c r="L95" s="61">
        <f t="shared" si="4"/>
        <v>295052406119.61053</v>
      </c>
      <c r="N95" s="73">
        <v>145193590</v>
      </c>
      <c r="O95" s="6">
        <v>7.1900000000000006E-2</v>
      </c>
      <c r="P95" s="6">
        <f t="shared" si="19"/>
        <v>13908.205841446452</v>
      </c>
      <c r="Q95" s="61">
        <f t="shared" si="6"/>
        <v>2019382336578.5811</v>
      </c>
      <c r="S95" s="13">
        <v>40964065</v>
      </c>
      <c r="T95" s="6">
        <v>7.1900000000000006E-2</v>
      </c>
      <c r="U95" s="6">
        <f t="shared" si="20"/>
        <v>13908.205841446452</v>
      </c>
      <c r="V95" s="61">
        <f t="shared" si="8"/>
        <v>569736648122.39209</v>
      </c>
    </row>
    <row r="96" spans="1:22" x14ac:dyDescent="0.25">
      <c r="A96" s="118" t="s">
        <v>56</v>
      </c>
      <c r="B96" s="20">
        <v>2020</v>
      </c>
      <c r="C96" s="131">
        <v>532609210155</v>
      </c>
      <c r="D96" s="53">
        <v>2489154964739</v>
      </c>
      <c r="E96" s="53">
        <v>1055105077574</v>
      </c>
      <c r="F96" s="65">
        <v>11678486897038</v>
      </c>
      <c r="G96" s="6">
        <f t="shared" si="2"/>
        <v>0.16840016302272867</v>
      </c>
      <c r="I96" s="59">
        <v>37761993</v>
      </c>
      <c r="J96" s="6">
        <v>7.0900000000000005E-2</v>
      </c>
      <c r="K96" s="6">
        <f t="shared" si="18"/>
        <v>14104.372355430183</v>
      </c>
      <c r="L96" s="61">
        <f t="shared" si="4"/>
        <v>532609210155.14807</v>
      </c>
      <c r="N96" s="73">
        <v>176481087</v>
      </c>
      <c r="O96" s="6">
        <v>7.0900000000000005E-2</v>
      </c>
      <c r="P96" s="6">
        <f t="shared" si="19"/>
        <v>14104.372355430183</v>
      </c>
      <c r="Q96" s="61">
        <f t="shared" si="6"/>
        <v>2489154964739.0688</v>
      </c>
      <c r="S96" s="13">
        <v>71261950</v>
      </c>
      <c r="T96" s="6">
        <v>7.0900000000000005E-2</v>
      </c>
      <c r="U96" s="6">
        <f t="shared" si="20"/>
        <v>14104.372355430183</v>
      </c>
      <c r="V96" s="61">
        <f t="shared" si="8"/>
        <v>1005105077574.048</v>
      </c>
    </row>
    <row r="97" spans="1:22" x14ac:dyDescent="0.25">
      <c r="A97" s="118" t="s">
        <v>56</v>
      </c>
      <c r="B97" s="20">
        <v>2021</v>
      </c>
      <c r="C97" s="131">
        <v>3294135592011</v>
      </c>
      <c r="D97" s="53">
        <v>2683401155492</v>
      </c>
      <c r="E97" s="53">
        <v>609452910128</v>
      </c>
      <c r="F97" s="65">
        <v>8586995406562</v>
      </c>
      <c r="G97" s="6">
        <f t="shared" si="2"/>
        <v>0.62514110969161851</v>
      </c>
      <c r="I97" s="59">
        <v>230918905</v>
      </c>
      <c r="J97" s="6">
        <v>7.0099999999999996E-2</v>
      </c>
      <c r="K97" s="6">
        <f t="shared" si="18"/>
        <v>14265.335235378032</v>
      </c>
      <c r="L97" s="61">
        <f t="shared" si="4"/>
        <v>3294135592011.4126</v>
      </c>
      <c r="N97" s="73">
        <v>188106421</v>
      </c>
      <c r="O97" s="6">
        <v>7.0099999999999996E-2</v>
      </c>
      <c r="P97" s="6">
        <f t="shared" si="19"/>
        <v>14265.335235378032</v>
      </c>
      <c r="Q97" s="61">
        <f t="shared" si="6"/>
        <v>2683401155492.1543</v>
      </c>
      <c r="S97" s="13">
        <v>42722649</v>
      </c>
      <c r="T97" s="6">
        <v>7.0099999999999996E-2</v>
      </c>
      <c r="U97" s="6">
        <f t="shared" si="20"/>
        <v>14265.335235378032</v>
      </c>
      <c r="V97" s="61">
        <f t="shared" si="8"/>
        <v>609452910128.38806</v>
      </c>
    </row>
    <row r="98" spans="1:22" x14ac:dyDescent="0.25">
      <c r="A98" s="118" t="s">
        <v>58</v>
      </c>
      <c r="B98" s="20">
        <v>2019</v>
      </c>
      <c r="C98" s="131">
        <v>-145675471429</v>
      </c>
      <c r="D98" s="53">
        <v>845582057143</v>
      </c>
      <c r="E98" s="53">
        <v>89694942857</v>
      </c>
      <c r="F98" s="65">
        <v>1250022942857</v>
      </c>
      <c r="G98" s="6">
        <f t="shared" si="2"/>
        <v>0.48816035445103578</v>
      </c>
      <c r="I98" s="59">
        <v>-10197283</v>
      </c>
      <c r="J98" s="6">
        <v>7.0000000000000007E-2</v>
      </c>
      <c r="K98" s="6">
        <f>1000/J98</f>
        <v>14285.714285714284</v>
      </c>
      <c r="L98" s="61">
        <f t="shared" si="4"/>
        <v>-145675471428.57141</v>
      </c>
      <c r="N98" s="73">
        <v>59190744</v>
      </c>
      <c r="O98" s="6">
        <v>7.0000000000000007E-2</v>
      </c>
      <c r="P98" s="6">
        <f>1000/O98</f>
        <v>14285.714285714284</v>
      </c>
      <c r="Q98" s="61">
        <f t="shared" si="6"/>
        <v>845582057142.85706</v>
      </c>
      <c r="S98" s="13">
        <v>6278646</v>
      </c>
      <c r="T98" s="6">
        <v>7.0000000000000007E-2</v>
      </c>
      <c r="U98" s="6">
        <f>1000/T98</f>
        <v>14285.714285714284</v>
      </c>
      <c r="V98" s="61">
        <f t="shared" si="8"/>
        <v>89694942857.142853</v>
      </c>
    </row>
    <row r="99" spans="1:22" x14ac:dyDescent="0.25">
      <c r="A99" s="118" t="s">
        <v>58</v>
      </c>
      <c r="B99" s="20">
        <v>2020</v>
      </c>
      <c r="C99" s="131">
        <v>-13274671429</v>
      </c>
      <c r="D99" s="53">
        <v>963693328571</v>
      </c>
      <c r="E99" s="53">
        <v>87753200000</v>
      </c>
      <c r="F99" s="65">
        <v>1171724400000</v>
      </c>
      <c r="G99" s="6">
        <f t="shared" si="2"/>
        <v>0.7362358052303084</v>
      </c>
      <c r="I99" s="59">
        <v>-929227</v>
      </c>
      <c r="J99" s="6">
        <v>7.0000000000000007E-2</v>
      </c>
      <c r="K99" s="6">
        <f t="shared" ref="K99:K100" si="21">1000/J99</f>
        <v>14285.714285714284</v>
      </c>
      <c r="L99" s="61">
        <f t="shared" si="4"/>
        <v>-13274671428.571428</v>
      </c>
      <c r="N99" s="73">
        <v>67458533</v>
      </c>
      <c r="O99" s="6">
        <v>7.0000000000000007E-2</v>
      </c>
      <c r="P99" s="6">
        <f t="shared" ref="P99:P100" si="22">1000/O99</f>
        <v>14285.714285714284</v>
      </c>
      <c r="Q99" s="61">
        <f t="shared" si="6"/>
        <v>963693328571.42847</v>
      </c>
      <c r="S99" s="13">
        <v>6142724</v>
      </c>
      <c r="T99" s="6">
        <v>7.0000000000000007E-2</v>
      </c>
      <c r="U99" s="6">
        <f t="shared" ref="U99:U100" si="23">1000/T99</f>
        <v>14285.714285714284</v>
      </c>
      <c r="V99" s="61">
        <f t="shared" si="8"/>
        <v>87753199999.999985</v>
      </c>
    </row>
    <row r="100" spans="1:22" x14ac:dyDescent="0.25">
      <c r="A100" s="118" t="s">
        <v>58</v>
      </c>
      <c r="B100" s="20">
        <v>2021</v>
      </c>
      <c r="C100" s="131">
        <v>-63255171429</v>
      </c>
      <c r="D100" s="53">
        <v>1043599671429</v>
      </c>
      <c r="E100" s="53">
        <v>60140085714</v>
      </c>
      <c r="F100" s="65">
        <v>1009153485714</v>
      </c>
      <c r="G100" s="6">
        <f t="shared" si="2"/>
        <v>0.91185773751247912</v>
      </c>
      <c r="I100" s="59">
        <v>-4427862</v>
      </c>
      <c r="J100" s="6">
        <v>7.0000000000000007E-2</v>
      </c>
      <c r="K100" s="6">
        <f t="shared" si="21"/>
        <v>14285.714285714284</v>
      </c>
      <c r="L100" s="61">
        <f t="shared" si="4"/>
        <v>-63255171428.571426</v>
      </c>
      <c r="N100" s="73">
        <v>73051977</v>
      </c>
      <c r="O100" s="6">
        <v>7.0000000000000007E-2</v>
      </c>
      <c r="P100" s="6">
        <f t="shared" si="22"/>
        <v>14285.714285714284</v>
      </c>
      <c r="Q100" s="61">
        <f t="shared" si="6"/>
        <v>1043599671428.5713</v>
      </c>
      <c r="S100" s="13">
        <v>4209806</v>
      </c>
      <c r="T100" s="6">
        <v>7.0000000000000007E-2</v>
      </c>
      <c r="U100" s="6">
        <f t="shared" si="23"/>
        <v>14285.714285714284</v>
      </c>
      <c r="V100" s="61">
        <f t="shared" si="8"/>
        <v>60140085714.285706</v>
      </c>
    </row>
    <row r="101" spans="1:22" x14ac:dyDescent="0.25">
      <c r="A101" s="118" t="s">
        <v>60</v>
      </c>
      <c r="B101" s="20">
        <v>2019</v>
      </c>
      <c r="C101" s="131">
        <v>-234127319738</v>
      </c>
      <c r="D101" s="53">
        <v>3421284443332</v>
      </c>
      <c r="E101" s="53">
        <v>39274059246</v>
      </c>
      <c r="F101" s="65">
        <v>3443898480615</v>
      </c>
      <c r="G101" s="6">
        <f t="shared" si="2"/>
        <v>0.9140464163118599</v>
      </c>
      <c r="I101" s="59">
        <v>-16842417</v>
      </c>
      <c r="J101" s="6">
        <v>0.71936999999999995</v>
      </c>
      <c r="K101" s="6">
        <f>10000/J101</f>
        <v>13901.052309659843</v>
      </c>
      <c r="L101" s="61">
        <f t="shared" si="4"/>
        <v>-234127319738.10419</v>
      </c>
      <c r="N101" s="73">
        <v>246116939</v>
      </c>
      <c r="O101" s="6">
        <v>0.71936999999999995</v>
      </c>
      <c r="P101" s="6">
        <f>10000/O101</f>
        <v>13901.052309659843</v>
      </c>
      <c r="Q101" s="61">
        <f t="shared" si="6"/>
        <v>3421284443332.3608</v>
      </c>
      <c r="S101" s="13">
        <v>2825258</v>
      </c>
      <c r="T101" s="6">
        <v>0.71936999999999995</v>
      </c>
      <c r="U101" s="6">
        <f>10000/T101</f>
        <v>13901.052309659843</v>
      </c>
      <c r="V101" s="61">
        <f t="shared" si="8"/>
        <v>39274059246.28495</v>
      </c>
    </row>
    <row r="102" spans="1:22" x14ac:dyDescent="0.25">
      <c r="A102" s="118" t="s">
        <v>60</v>
      </c>
      <c r="B102" s="20">
        <v>2020</v>
      </c>
      <c r="C102" s="131">
        <v>-210634131204</v>
      </c>
      <c r="D102" s="53">
        <v>3158584114984</v>
      </c>
      <c r="E102" s="53">
        <v>90627233874</v>
      </c>
      <c r="F102" s="65">
        <v>3107513576033</v>
      </c>
      <c r="G102" s="6">
        <f t="shared" si="2"/>
        <v>0.91948842056343016</v>
      </c>
      <c r="I102" s="59">
        <v>-14933328</v>
      </c>
      <c r="J102" s="6">
        <v>0.70896999999999999</v>
      </c>
      <c r="K102" s="6">
        <f t="shared" ref="K102:K103" si="24">10000/J102</f>
        <v>14104.96918064234</v>
      </c>
      <c r="L102" s="61">
        <f t="shared" si="4"/>
        <v>-210634131204.42331</v>
      </c>
      <c r="N102" s="73">
        <v>223934138</v>
      </c>
      <c r="O102" s="6">
        <v>0.70896999999999999</v>
      </c>
      <c r="P102" s="6">
        <f t="shared" ref="P102:P103" si="25">10000/O102</f>
        <v>14104.96918064234</v>
      </c>
      <c r="Q102" s="61">
        <f t="shared" si="6"/>
        <v>3158584114983.7085</v>
      </c>
      <c r="S102" s="13">
        <v>6425199</v>
      </c>
      <c r="T102" s="6">
        <v>0.70896999999999999</v>
      </c>
      <c r="U102" s="6">
        <f t="shared" ref="U102:U103" si="26">10000/T102</f>
        <v>14104.96918064234</v>
      </c>
      <c r="V102" s="61">
        <f t="shared" si="8"/>
        <v>90627233874.493988</v>
      </c>
    </row>
    <row r="103" spans="1:22" x14ac:dyDescent="0.25">
      <c r="A103" s="118" t="s">
        <v>60</v>
      </c>
      <c r="B103" s="20">
        <v>2021</v>
      </c>
      <c r="C103" s="131">
        <v>1856353985</v>
      </c>
      <c r="D103" s="53">
        <v>3046392996444</v>
      </c>
      <c r="E103" s="53">
        <v>101057817985</v>
      </c>
      <c r="F103" s="65">
        <v>2797886989527</v>
      </c>
      <c r="G103" s="6">
        <f t="shared" si="2"/>
        <v>1.05336332149078</v>
      </c>
      <c r="I103" s="59">
        <v>130097</v>
      </c>
      <c r="J103" s="6">
        <v>0.70082</v>
      </c>
      <c r="K103" s="6">
        <f t="shared" si="24"/>
        <v>14268.999172398047</v>
      </c>
      <c r="L103" s="61">
        <f t="shared" si="4"/>
        <v>1856353985.3314688</v>
      </c>
      <c r="N103" s="73">
        <v>213497314</v>
      </c>
      <c r="O103" s="6">
        <v>0.70082</v>
      </c>
      <c r="P103" s="6">
        <f t="shared" si="25"/>
        <v>14268.999172398047</v>
      </c>
      <c r="Q103" s="61">
        <f t="shared" si="6"/>
        <v>3046392996775.2061</v>
      </c>
      <c r="S103" s="13">
        <v>7082334</v>
      </c>
      <c r="T103" s="6">
        <v>0.70082</v>
      </c>
      <c r="U103" s="6">
        <f t="shared" si="26"/>
        <v>14268.999172398047</v>
      </c>
      <c r="V103" s="61">
        <f t="shared" si="8"/>
        <v>101057817984.64655</v>
      </c>
    </row>
    <row r="104" spans="1:22" x14ac:dyDescent="0.25">
      <c r="A104" s="118" t="s">
        <v>62</v>
      </c>
      <c r="B104" s="20">
        <v>2019</v>
      </c>
      <c r="C104" s="131">
        <v>-12133560501</v>
      </c>
      <c r="D104" s="53">
        <v>15751599444</v>
      </c>
      <c r="E104" s="53">
        <v>20913198887</v>
      </c>
      <c r="F104" s="65">
        <v>937588720445</v>
      </c>
      <c r="G104" s="6">
        <f t="shared" si="2"/>
        <v>-1.8446424926903283E-2</v>
      </c>
      <c r="I104" s="59">
        <v>-872403</v>
      </c>
      <c r="J104" s="6">
        <v>7.1900000000000006E-2</v>
      </c>
      <c r="K104" s="6">
        <f>1000/J104</f>
        <v>13908.205841446452</v>
      </c>
      <c r="L104" s="61">
        <f t="shared" si="4"/>
        <v>-12133560500.69541</v>
      </c>
      <c r="N104" s="73">
        <v>1132540</v>
      </c>
      <c r="O104" s="6">
        <v>7.1900000000000006E-2</v>
      </c>
      <c r="P104" s="6">
        <f>1000/O104</f>
        <v>13908.205841446452</v>
      </c>
      <c r="Q104" s="61">
        <f t="shared" si="6"/>
        <v>15751599443.671764</v>
      </c>
      <c r="S104" s="13">
        <v>1503659</v>
      </c>
      <c r="T104" s="6">
        <v>7.1900000000000006E-2</v>
      </c>
      <c r="U104" s="6">
        <f>1000/T104</f>
        <v>13908.205841446452</v>
      </c>
      <c r="V104" s="61">
        <f t="shared" si="8"/>
        <v>20913198887.343529</v>
      </c>
    </row>
    <row r="105" spans="1:22" x14ac:dyDescent="0.25">
      <c r="A105" s="118" t="s">
        <v>62</v>
      </c>
      <c r="B105" s="20">
        <v>2020</v>
      </c>
      <c r="C105" s="131">
        <v>-11525303244</v>
      </c>
      <c r="D105" s="53">
        <v>55039407616</v>
      </c>
      <c r="E105" s="53">
        <v>70672609309</v>
      </c>
      <c r="F105" s="65">
        <v>931919506347</v>
      </c>
      <c r="G105" s="6">
        <f t="shared" si="2"/>
        <v>-2.9142543698283247E-2</v>
      </c>
      <c r="I105" s="59">
        <v>-817144</v>
      </c>
      <c r="J105" s="6">
        <v>7.0900000000000005E-2</v>
      </c>
      <c r="K105" s="6">
        <f t="shared" ref="K105" si="27">1000/J105</f>
        <v>14104.372355430183</v>
      </c>
      <c r="L105" s="61">
        <f t="shared" si="4"/>
        <v>-11525303244.005642</v>
      </c>
      <c r="N105" s="73">
        <v>3902294</v>
      </c>
      <c r="O105" s="6">
        <v>7.0900000000000005E-2</v>
      </c>
      <c r="P105" s="6">
        <f t="shared" ref="P105" si="28">1000/O105</f>
        <v>14104.372355430183</v>
      </c>
      <c r="Q105" s="61">
        <f t="shared" si="6"/>
        <v>55039407616.361069</v>
      </c>
      <c r="S105" s="13">
        <v>5010688</v>
      </c>
      <c r="T105" s="6">
        <v>7.0900000000000005E-2</v>
      </c>
      <c r="U105" s="6">
        <f t="shared" ref="U105" si="29">1000/T105</f>
        <v>14104.372355430183</v>
      </c>
      <c r="V105" s="61">
        <f t="shared" si="8"/>
        <v>70672609308.885757</v>
      </c>
    </row>
    <row r="106" spans="1:22" x14ac:dyDescent="0.25">
      <c r="A106" s="118" t="s">
        <v>62</v>
      </c>
      <c r="B106" s="20">
        <v>2021</v>
      </c>
      <c r="C106" s="131">
        <v>84099671897</v>
      </c>
      <c r="D106" s="53">
        <v>17115649073</v>
      </c>
      <c r="E106" s="53">
        <v>55552653352</v>
      </c>
      <c r="F106" s="65">
        <v>1003262995720</v>
      </c>
      <c r="G106" s="6">
        <f t="shared" si="2"/>
        <v>4.5514155124628919E-2</v>
      </c>
      <c r="I106" s="59">
        <v>5895387</v>
      </c>
      <c r="J106" s="6">
        <v>7.0099999999999996E-2</v>
      </c>
      <c r="K106" s="6">
        <f>1000/J106</f>
        <v>14265.335235378032</v>
      </c>
      <c r="L106" s="61">
        <f t="shared" si="4"/>
        <v>84099671897.289597</v>
      </c>
      <c r="N106" s="73">
        <v>1199807</v>
      </c>
      <c r="O106" s="6">
        <v>7.0099999999999996E-2</v>
      </c>
      <c r="P106" s="6">
        <f>1000/O106</f>
        <v>14265.335235378032</v>
      </c>
      <c r="Q106" s="61">
        <f t="shared" si="6"/>
        <v>17115649072.75321</v>
      </c>
      <c r="S106" s="13">
        <v>3894241</v>
      </c>
      <c r="T106" s="6">
        <v>7.0099999999999996E-2</v>
      </c>
      <c r="U106" s="6">
        <f>1000/T106</f>
        <v>14265.335235378032</v>
      </c>
      <c r="V106" s="61">
        <f t="shared" si="8"/>
        <v>55552653352.353783</v>
      </c>
    </row>
    <row r="107" spans="1:22" x14ac:dyDescent="0.25">
      <c r="A107" s="118" t="s">
        <v>64</v>
      </c>
      <c r="B107" s="20">
        <v>2019</v>
      </c>
      <c r="C107" s="131">
        <v>129950430915</v>
      </c>
      <c r="D107" s="53">
        <v>1849002515986</v>
      </c>
      <c r="E107" s="53">
        <v>525213455657</v>
      </c>
      <c r="F107" s="65">
        <v>9566524742841</v>
      </c>
      <c r="G107" s="6">
        <f t="shared" si="2"/>
        <v>0.15196108621700785</v>
      </c>
      <c r="I107" s="59">
        <v>9348634</v>
      </c>
      <c r="J107" s="6">
        <v>7.1940000000000006E-5</v>
      </c>
      <c r="K107" s="6">
        <f>1/J107</f>
        <v>13900.472616068946</v>
      </c>
      <c r="L107" s="61">
        <f t="shared" si="4"/>
        <v>129950430914.65109</v>
      </c>
      <c r="N107" s="73">
        <v>133017241</v>
      </c>
      <c r="O107" s="6">
        <v>7.1940000000000006E-5</v>
      </c>
      <c r="P107" s="6">
        <f>1/O107</f>
        <v>13900.472616068946</v>
      </c>
      <c r="Q107" s="61">
        <f t="shared" si="6"/>
        <v>1849002515985.5435</v>
      </c>
      <c r="S107" s="13">
        <v>37783856</v>
      </c>
      <c r="T107" s="6">
        <v>7.1940000000000006E-5</v>
      </c>
      <c r="U107" s="6">
        <f>1/T107</f>
        <v>13900.472616068946</v>
      </c>
      <c r="V107" s="61">
        <f t="shared" si="8"/>
        <v>525213455657.49237</v>
      </c>
    </row>
    <row r="108" spans="1:22" x14ac:dyDescent="0.25">
      <c r="A108" s="118" t="s">
        <v>64</v>
      </c>
      <c r="B108" s="20">
        <v>2020</v>
      </c>
      <c r="C108" s="131">
        <v>384749816643</v>
      </c>
      <c r="D108" s="53">
        <v>2075419125529</v>
      </c>
      <c r="E108" s="53">
        <v>395203949224</v>
      </c>
      <c r="F108" s="65">
        <v>9302641551481</v>
      </c>
      <c r="G108" s="6">
        <f t="shared" si="2"/>
        <v>0.22197619692432988</v>
      </c>
      <c r="I108" s="59">
        <v>27278762</v>
      </c>
      <c r="J108" s="6">
        <v>7.0900000000000002E-5</v>
      </c>
      <c r="K108" s="6">
        <f t="shared" ref="K108:K109" si="30">1/J108</f>
        <v>14104.372355430183</v>
      </c>
      <c r="L108" s="61">
        <f t="shared" si="4"/>
        <v>384749816643.15936</v>
      </c>
      <c r="N108" s="73">
        <v>147147216</v>
      </c>
      <c r="O108" s="6">
        <v>7.0900000000000002E-5</v>
      </c>
      <c r="P108" s="6">
        <f t="shared" ref="P108:P109" si="31">1/O108</f>
        <v>14104.372355430183</v>
      </c>
      <c r="Q108" s="61">
        <f t="shared" si="6"/>
        <v>2075419125528.9141</v>
      </c>
      <c r="S108" s="13">
        <v>28019960</v>
      </c>
      <c r="T108" s="6">
        <v>7.0900000000000002E-5</v>
      </c>
      <c r="U108" s="6">
        <f t="shared" ref="U108:U109" si="32">1/T108</f>
        <v>14104.372355430183</v>
      </c>
      <c r="V108" s="61">
        <f t="shared" si="8"/>
        <v>395203949224.25952</v>
      </c>
    </row>
    <row r="109" spans="1:22" x14ac:dyDescent="0.25">
      <c r="A109" s="118" t="s">
        <v>64</v>
      </c>
      <c r="B109" s="20">
        <v>2021</v>
      </c>
      <c r="C109" s="131">
        <v>77516795091</v>
      </c>
      <c r="D109" s="53">
        <v>2312487856735</v>
      </c>
      <c r="E109" s="53">
        <v>366768535959</v>
      </c>
      <c r="F109" s="65">
        <v>8978453324772</v>
      </c>
      <c r="G109" s="6">
        <f t="shared" si="2"/>
        <v>0.22534350212466894</v>
      </c>
      <c r="I109" s="59">
        <v>5432377</v>
      </c>
      <c r="J109" s="6">
        <v>7.0080000000000007E-5</v>
      </c>
      <c r="K109" s="6">
        <f t="shared" si="30"/>
        <v>14269.406392694063</v>
      </c>
      <c r="L109" s="61">
        <f t="shared" si="4"/>
        <v>77516795091.324203</v>
      </c>
      <c r="N109" s="73">
        <v>162059149</v>
      </c>
      <c r="O109" s="6">
        <v>7.0080000000000007E-5</v>
      </c>
      <c r="P109" s="6">
        <f t="shared" si="31"/>
        <v>14269.406392694063</v>
      </c>
      <c r="Q109" s="61">
        <f t="shared" si="6"/>
        <v>2312487856735.1597</v>
      </c>
      <c r="S109" s="13">
        <v>25703139</v>
      </c>
      <c r="T109" s="6">
        <v>7.0080000000000007E-5</v>
      </c>
      <c r="U109" s="6">
        <f t="shared" si="32"/>
        <v>14269.406392694063</v>
      </c>
      <c r="V109" s="61">
        <f t="shared" si="8"/>
        <v>366768535958.90411</v>
      </c>
    </row>
    <row r="110" spans="1:22" x14ac:dyDescent="0.25">
      <c r="A110" s="118" t="s">
        <v>66</v>
      </c>
      <c r="B110" s="20">
        <v>2019</v>
      </c>
      <c r="C110" s="131">
        <v>114533800394</v>
      </c>
      <c r="D110" s="53">
        <v>880179125284</v>
      </c>
      <c r="E110" s="53">
        <v>244606277508</v>
      </c>
      <c r="F110" s="65">
        <v>1551849033384</v>
      </c>
      <c r="G110" s="6">
        <f t="shared" si="2"/>
        <v>0.48336315713281663</v>
      </c>
      <c r="I110" s="59">
        <v>8239249</v>
      </c>
      <c r="J110" s="6"/>
      <c r="K110" s="13">
        <v>13901</v>
      </c>
      <c r="L110" s="61">
        <f t="shared" si="4"/>
        <v>114533800349</v>
      </c>
      <c r="N110" s="73">
        <v>63317684</v>
      </c>
      <c r="O110" s="6"/>
      <c r="P110" s="13">
        <v>13901</v>
      </c>
      <c r="Q110" s="61">
        <f t="shared" si="6"/>
        <v>880179125284</v>
      </c>
      <c r="S110" s="13">
        <v>17596308</v>
      </c>
      <c r="T110" s="6"/>
      <c r="U110" s="13">
        <v>13901</v>
      </c>
      <c r="V110" s="61">
        <f t="shared" si="8"/>
        <v>244606277508</v>
      </c>
    </row>
    <row r="111" spans="1:22" x14ac:dyDescent="0.25">
      <c r="A111" s="118" t="s">
        <v>66</v>
      </c>
      <c r="B111" s="20">
        <v>2020</v>
      </c>
      <c r="C111" s="131">
        <v>29410208555</v>
      </c>
      <c r="D111" s="53">
        <v>1036552697180</v>
      </c>
      <c r="E111" s="53">
        <v>180269827010</v>
      </c>
      <c r="F111" s="65">
        <v>1463552671035</v>
      </c>
      <c r="G111" s="6">
        <f t="shared" si="2"/>
        <v>0.60516652133787074</v>
      </c>
      <c r="I111" s="59">
        <v>2085091</v>
      </c>
      <c r="J111" s="6"/>
      <c r="K111" s="13">
        <v>14105</v>
      </c>
      <c r="L111" s="61">
        <f t="shared" si="4"/>
        <v>29410208555</v>
      </c>
      <c r="N111" s="73">
        <v>73488316</v>
      </c>
      <c r="O111" s="6"/>
      <c r="P111" s="13">
        <v>14105</v>
      </c>
      <c r="Q111" s="61">
        <f t="shared" si="6"/>
        <v>1036552697180</v>
      </c>
      <c r="S111" s="13">
        <v>12780562</v>
      </c>
      <c r="T111" s="6"/>
      <c r="U111" s="13">
        <v>14105</v>
      </c>
      <c r="V111" s="61">
        <f t="shared" si="8"/>
        <v>180269827010</v>
      </c>
    </row>
    <row r="112" spans="1:22" x14ac:dyDescent="0.25">
      <c r="A112" s="118" t="s">
        <v>66</v>
      </c>
      <c r="B112" s="20">
        <v>2021</v>
      </c>
      <c r="C112" s="131">
        <v>56495537080</v>
      </c>
      <c r="D112" s="53">
        <v>1196058857648</v>
      </c>
      <c r="E112" s="53">
        <v>238855440354</v>
      </c>
      <c r="F112" s="65">
        <v>1416289286220</v>
      </c>
      <c r="G112" s="6">
        <f t="shared" si="2"/>
        <v>0.71574286710839141</v>
      </c>
      <c r="I112" s="59">
        <v>3959320</v>
      </c>
      <c r="J112" s="6"/>
      <c r="K112" s="13">
        <v>14269</v>
      </c>
      <c r="L112" s="61">
        <f t="shared" si="4"/>
        <v>56495537080</v>
      </c>
      <c r="N112" s="73">
        <v>83822192</v>
      </c>
      <c r="O112" s="6"/>
      <c r="P112" s="13">
        <v>14269</v>
      </c>
      <c r="Q112" s="61">
        <f t="shared" si="6"/>
        <v>1196058857648</v>
      </c>
      <c r="S112" s="13">
        <v>16739466</v>
      </c>
      <c r="T112" s="6"/>
      <c r="U112" s="13">
        <v>14269</v>
      </c>
      <c r="V112" s="61">
        <f t="shared" si="8"/>
        <v>238855440354</v>
      </c>
    </row>
    <row r="113" spans="1:22" x14ac:dyDescent="0.25">
      <c r="A113" s="118" t="s">
        <v>68</v>
      </c>
      <c r="B113" s="20">
        <v>2019</v>
      </c>
      <c r="C113" s="131">
        <v>-118807607</v>
      </c>
      <c r="D113" s="53">
        <v>1279786515</v>
      </c>
      <c r="E113" s="53">
        <v>81705240</v>
      </c>
      <c r="F113" s="65">
        <v>2098179324</v>
      </c>
      <c r="G113" s="6">
        <f t="shared" si="2"/>
        <v>0.51438580852205562</v>
      </c>
      <c r="I113" s="59">
        <v>-8546695</v>
      </c>
      <c r="J113" s="6">
        <v>13.901</v>
      </c>
      <c r="K113" s="6">
        <v>13.901</v>
      </c>
      <c r="L113" s="61">
        <f t="shared" si="4"/>
        <v>-118807607.19499999</v>
      </c>
      <c r="N113" s="73">
        <v>92064349</v>
      </c>
      <c r="O113" s="6">
        <v>13.901</v>
      </c>
      <c r="P113" s="6">
        <v>13.901</v>
      </c>
      <c r="Q113" s="61">
        <f t="shared" si="6"/>
        <v>1279786515.4489999</v>
      </c>
      <c r="S113" s="59">
        <v>5877652</v>
      </c>
      <c r="T113" s="6">
        <v>13.901</v>
      </c>
      <c r="U113" s="6">
        <v>13.901</v>
      </c>
      <c r="V113" s="61">
        <f t="shared" si="8"/>
        <v>81705240.451999992</v>
      </c>
    </row>
    <row r="114" spans="1:22" x14ac:dyDescent="0.25">
      <c r="A114" s="118" t="s">
        <v>68</v>
      </c>
      <c r="B114" s="20">
        <v>2020</v>
      </c>
      <c r="C114" s="131">
        <v>-37975963</v>
      </c>
      <c r="D114" s="53">
        <v>1429228280</v>
      </c>
      <c r="E114" s="53">
        <v>124922061</v>
      </c>
      <c r="F114" s="65">
        <v>1992248820</v>
      </c>
      <c r="G114" s="6">
        <f t="shared" si="2"/>
        <v>0.63562856370521026</v>
      </c>
      <c r="I114" s="59">
        <v>-2692376</v>
      </c>
      <c r="J114" s="6">
        <v>14.105</v>
      </c>
      <c r="K114" s="6">
        <v>14.105</v>
      </c>
      <c r="L114" s="61">
        <f t="shared" si="4"/>
        <v>-37975963.480000004</v>
      </c>
      <c r="N114" s="73">
        <v>101327776</v>
      </c>
      <c r="O114" s="6">
        <v>14.105</v>
      </c>
      <c r="P114" s="6">
        <v>14.105</v>
      </c>
      <c r="Q114" s="61">
        <f t="shared" si="6"/>
        <v>1429228280.48</v>
      </c>
      <c r="S114" s="59">
        <v>8856580</v>
      </c>
      <c r="T114" s="6">
        <v>14.105</v>
      </c>
      <c r="U114" s="6">
        <v>14.105</v>
      </c>
      <c r="V114" s="61">
        <f t="shared" si="8"/>
        <v>124922060.90000001</v>
      </c>
    </row>
    <row r="115" spans="1:22" x14ac:dyDescent="0.25">
      <c r="A115" s="118" t="s">
        <v>68</v>
      </c>
      <c r="B115" s="20">
        <v>2021</v>
      </c>
      <c r="C115" s="131">
        <v>-37882583</v>
      </c>
      <c r="D115" s="53">
        <v>1569399808</v>
      </c>
      <c r="E115" s="53">
        <v>92909112</v>
      </c>
      <c r="F115" s="65">
        <v>1949533388</v>
      </c>
      <c r="G115" s="6">
        <f t="shared" si="2"/>
        <v>0.73792432684410125</v>
      </c>
      <c r="I115" s="59">
        <v>-2654887</v>
      </c>
      <c r="J115" s="6">
        <v>14.269</v>
      </c>
      <c r="K115" s="6">
        <v>14.269</v>
      </c>
      <c r="L115" s="61">
        <f t="shared" si="4"/>
        <v>-37882582.603</v>
      </c>
      <c r="N115" s="73">
        <v>109986671</v>
      </c>
      <c r="O115" s="6">
        <v>14.269</v>
      </c>
      <c r="P115" s="6">
        <v>14.269</v>
      </c>
      <c r="Q115" s="61">
        <f t="shared" si="6"/>
        <v>1569399808.4990001</v>
      </c>
      <c r="S115" s="13">
        <v>6511256</v>
      </c>
      <c r="T115" s="6">
        <v>14.269</v>
      </c>
      <c r="U115" s="6">
        <v>14.269</v>
      </c>
      <c r="V115" s="61">
        <f t="shared" si="8"/>
        <v>92909111.864000008</v>
      </c>
    </row>
    <row r="116" spans="1:22" x14ac:dyDescent="0.25">
      <c r="A116" s="118" t="s">
        <v>70</v>
      </c>
      <c r="B116" s="20">
        <v>2019</v>
      </c>
      <c r="C116" s="131">
        <v>15729805</v>
      </c>
      <c r="D116" s="53">
        <v>442338476</v>
      </c>
      <c r="E116" s="53">
        <v>288016642</v>
      </c>
      <c r="F116" s="65">
        <v>2579453610</v>
      </c>
      <c r="G116" s="6">
        <f t="shared" si="2"/>
        <v>6.5925449614889567E-2</v>
      </c>
      <c r="I116" s="59">
        <v>220233</v>
      </c>
      <c r="J116" s="6">
        <v>14.000999999999999</v>
      </c>
      <c r="K116" s="6">
        <f>1000/J116</f>
        <v>71.423469752160557</v>
      </c>
      <c r="L116" s="61">
        <f t="shared" si="4"/>
        <v>15729805.013927575</v>
      </c>
      <c r="N116" s="73">
        <v>6193181</v>
      </c>
      <c r="O116" s="6">
        <v>14.000999999999999</v>
      </c>
      <c r="P116" s="6">
        <f>1000/O116</f>
        <v>71.423469752160557</v>
      </c>
      <c r="Q116" s="61">
        <f t="shared" si="6"/>
        <v>442338475.82315546</v>
      </c>
      <c r="S116" s="13">
        <v>4032521</v>
      </c>
      <c r="T116" s="6">
        <v>14.000999999999999</v>
      </c>
      <c r="U116" s="6">
        <f>1000/T116</f>
        <v>71.423469752160557</v>
      </c>
      <c r="V116" s="61">
        <f t="shared" si="8"/>
        <v>288016641.66845226</v>
      </c>
    </row>
    <row r="117" spans="1:22" x14ac:dyDescent="0.25">
      <c r="A117" s="118" t="s">
        <v>70</v>
      </c>
      <c r="B117" s="20">
        <v>2020</v>
      </c>
      <c r="C117" s="131">
        <v>280292</v>
      </c>
      <c r="D117" s="53">
        <v>604179716</v>
      </c>
      <c r="E117" s="53">
        <v>147186885</v>
      </c>
      <c r="F117" s="65">
        <v>2483921141</v>
      </c>
      <c r="G117" s="6">
        <f t="shared" si="2"/>
        <v>0.18409325298302617</v>
      </c>
      <c r="I117" s="59">
        <v>3988</v>
      </c>
      <c r="J117" s="6">
        <v>14.228</v>
      </c>
      <c r="K117" s="6">
        <f t="shared" ref="K117:K118" si="33">1000/J117</f>
        <v>70.283947146471746</v>
      </c>
      <c r="L117" s="61">
        <f>K117*I117</f>
        <v>280292.38122012932</v>
      </c>
      <c r="N117" s="73">
        <v>8596269</v>
      </c>
      <c r="O117" s="6">
        <v>14.228</v>
      </c>
      <c r="P117" s="6">
        <f t="shared" ref="P117:P118" si="34">1000/O117</f>
        <v>70.283947146471746</v>
      </c>
      <c r="Q117" s="61">
        <f t="shared" si="6"/>
        <v>604179716.05285358</v>
      </c>
      <c r="S117" s="13">
        <v>2094175</v>
      </c>
      <c r="T117" s="6">
        <v>14.228</v>
      </c>
      <c r="U117" s="6">
        <f t="shared" ref="U117:U118" si="35">1000/T117</f>
        <v>70.283947146471746</v>
      </c>
      <c r="V117" s="61">
        <f>U117*S117</f>
        <v>147186885.01546246</v>
      </c>
    </row>
    <row r="118" spans="1:22" x14ac:dyDescent="0.25">
      <c r="A118" s="118" t="s">
        <v>70</v>
      </c>
      <c r="B118" s="20">
        <v>2021</v>
      </c>
      <c r="C118" s="131">
        <v>8666923</v>
      </c>
      <c r="D118" s="53">
        <v>785848118</v>
      </c>
      <c r="E118" s="53">
        <v>313028054</v>
      </c>
      <c r="F118" s="65">
        <v>2578348958</v>
      </c>
      <c r="G118" s="6">
        <f t="shared" si="2"/>
        <v>0.18674236685692255</v>
      </c>
      <c r="I118" s="59">
        <v>123885</v>
      </c>
      <c r="J118" s="6">
        <v>14.294</v>
      </c>
      <c r="K118" s="6">
        <f t="shared" si="33"/>
        <v>69.95942353435008</v>
      </c>
      <c r="L118" s="61">
        <f t="shared" si="4"/>
        <v>8666923.1845529601</v>
      </c>
      <c r="N118" s="73">
        <v>11232913</v>
      </c>
      <c r="O118" s="6">
        <v>14.294</v>
      </c>
      <c r="P118" s="6">
        <f t="shared" si="34"/>
        <v>69.95942353435008</v>
      </c>
      <c r="Q118" s="61">
        <f t="shared" si="6"/>
        <v>785848118.09150696</v>
      </c>
      <c r="S118" s="13">
        <v>4474423</v>
      </c>
      <c r="T118" s="6">
        <v>14.294</v>
      </c>
      <c r="U118" s="6">
        <f t="shared" si="35"/>
        <v>69.95942353435008</v>
      </c>
      <c r="V118" s="61">
        <f t="shared" ref="V118" si="36">U118*S118</f>
        <v>313028053.72883731</v>
      </c>
    </row>
    <row r="119" spans="1:22" x14ac:dyDescent="0.25">
      <c r="A119" s="132"/>
    </row>
  </sheetData>
  <mergeCells count="3">
    <mergeCell ref="I69:L69"/>
    <mergeCell ref="N69:Q69"/>
    <mergeCell ref="S69:V69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4"/>
  <sheetViews>
    <sheetView workbookViewId="0">
      <selection activeCell="H123" sqref="H123"/>
    </sheetView>
  </sheetViews>
  <sheetFormatPr defaultRowHeight="15.75" x14ac:dyDescent="0.25"/>
  <cols>
    <col min="1" max="1" width="13.42578125" customWidth="1"/>
    <col min="2" max="2" width="15.7109375" customWidth="1"/>
    <col min="3" max="3" width="25.5703125" customWidth="1"/>
    <col min="4" max="4" width="25.85546875" customWidth="1"/>
    <col min="5" max="5" width="18.5703125" style="121" customWidth="1"/>
  </cols>
  <sheetData>
    <row r="1" spans="1:7" ht="19.5" x14ac:dyDescent="0.3">
      <c r="A1" s="81" t="s">
        <v>109</v>
      </c>
      <c r="B1" s="82"/>
      <c r="C1" s="82"/>
      <c r="D1" s="82"/>
      <c r="E1" s="120"/>
      <c r="F1" s="101"/>
    </row>
    <row r="2" spans="1:7" ht="27.75" customHeight="1" x14ac:dyDescent="0.25">
      <c r="A2" s="144" t="s">
        <v>124</v>
      </c>
      <c r="B2" s="144"/>
      <c r="C2" s="144"/>
      <c r="D2" s="144"/>
      <c r="E2" s="144"/>
      <c r="F2" s="123"/>
      <c r="G2" s="123"/>
    </row>
    <row r="3" spans="1:7" ht="8.25" customHeight="1" x14ac:dyDescent="0.25"/>
    <row r="4" spans="1:7" ht="30" x14ac:dyDescent="0.25">
      <c r="A4" s="109" t="s">
        <v>79</v>
      </c>
      <c r="B4" s="115" t="s">
        <v>80</v>
      </c>
      <c r="C4" s="109" t="s">
        <v>125</v>
      </c>
      <c r="D4" s="109" t="s">
        <v>126</v>
      </c>
      <c r="E4" s="88" t="s">
        <v>127</v>
      </c>
    </row>
    <row r="5" spans="1:7" x14ac:dyDescent="0.25">
      <c r="A5" s="20" t="s">
        <v>0</v>
      </c>
      <c r="B5" s="116">
        <v>2019</v>
      </c>
      <c r="C5" s="110">
        <v>1638619000000</v>
      </c>
      <c r="D5" s="108">
        <v>1438916000000</v>
      </c>
      <c r="E5" s="122">
        <f>SUM(C5/D5)</f>
        <v>1.1387871147447106</v>
      </c>
    </row>
    <row r="6" spans="1:7" x14ac:dyDescent="0.25">
      <c r="A6" s="20" t="s">
        <v>0</v>
      </c>
      <c r="B6" s="20">
        <v>2020</v>
      </c>
      <c r="C6" s="110">
        <v>1320653000000</v>
      </c>
      <c r="D6" s="108">
        <v>1431558000000</v>
      </c>
      <c r="E6" s="122">
        <f t="shared" ref="E6:E69" si="0">SUM(C6/D6)</f>
        <v>0.92252846199734839</v>
      </c>
    </row>
    <row r="7" spans="1:7" x14ac:dyDescent="0.25">
      <c r="A7" s="20" t="s">
        <v>0</v>
      </c>
      <c r="B7" s="20">
        <v>2021</v>
      </c>
      <c r="C7" s="110">
        <v>1307023000000</v>
      </c>
      <c r="D7" s="108">
        <v>1540273000000</v>
      </c>
      <c r="E7" s="122">
        <f t="shared" si="0"/>
        <v>0.84856580619149979</v>
      </c>
    </row>
    <row r="8" spans="1:7" x14ac:dyDescent="0.25">
      <c r="A8" s="20" t="s">
        <v>2</v>
      </c>
      <c r="B8" s="20">
        <v>2019</v>
      </c>
      <c r="C8" s="110">
        <v>2082994000000</v>
      </c>
      <c r="D8" s="108">
        <v>1183157000000</v>
      </c>
      <c r="E8" s="122">
        <f t="shared" si="0"/>
        <v>1.7605389648203915</v>
      </c>
    </row>
    <row r="9" spans="1:7" x14ac:dyDescent="0.25">
      <c r="A9" s="20" t="s">
        <v>2</v>
      </c>
      <c r="B9" s="20">
        <v>2020</v>
      </c>
      <c r="C9" s="110">
        <v>2626095000000</v>
      </c>
      <c r="D9" s="108">
        <v>1210945000000</v>
      </c>
      <c r="E9" s="122">
        <f t="shared" si="0"/>
        <v>2.1686327620164416</v>
      </c>
    </row>
    <row r="10" spans="1:7" x14ac:dyDescent="0.25">
      <c r="A10" s="20" t="s">
        <v>2</v>
      </c>
      <c r="B10" s="20">
        <v>2021</v>
      </c>
      <c r="C10" s="110">
        <v>2509761000000</v>
      </c>
      <c r="D10" s="108">
        <v>1542050000000</v>
      </c>
      <c r="E10" s="122">
        <f t="shared" si="0"/>
        <v>1.6275483933724588</v>
      </c>
    </row>
    <row r="11" spans="1:7" x14ac:dyDescent="0.25">
      <c r="A11" s="20" t="s">
        <v>4</v>
      </c>
      <c r="B11" s="20">
        <v>2019</v>
      </c>
      <c r="C11" s="110">
        <v>2016202000000</v>
      </c>
      <c r="D11" s="108">
        <v>5408102000000</v>
      </c>
      <c r="E11" s="122">
        <f t="shared" si="0"/>
        <v>0.37281138558407367</v>
      </c>
    </row>
    <row r="12" spans="1:7" x14ac:dyDescent="0.25">
      <c r="A12" s="20" t="s">
        <v>4</v>
      </c>
      <c r="B12" s="20">
        <v>2020</v>
      </c>
      <c r="C12" s="110">
        <v>2017591000000</v>
      </c>
      <c r="D12" s="108">
        <v>5235523000000</v>
      </c>
      <c r="E12" s="122">
        <f t="shared" si="0"/>
        <v>0.38536570271967097</v>
      </c>
    </row>
    <row r="13" spans="1:7" x14ac:dyDescent="0.25">
      <c r="A13" s="20" t="s">
        <v>4</v>
      </c>
      <c r="B13" s="20">
        <v>2021</v>
      </c>
      <c r="C13" s="110">
        <v>1450558000000</v>
      </c>
      <c r="D13" s="108">
        <v>5147579000000</v>
      </c>
      <c r="E13" s="122">
        <f t="shared" si="0"/>
        <v>0.28179421821403811</v>
      </c>
    </row>
    <row r="14" spans="1:7" x14ac:dyDescent="0.25">
      <c r="A14" s="20" t="s">
        <v>6</v>
      </c>
      <c r="B14" s="20">
        <v>2019</v>
      </c>
      <c r="C14" s="110">
        <v>3511071376393</v>
      </c>
      <c r="D14" s="108">
        <v>1338152253649</v>
      </c>
      <c r="E14" s="122">
        <f t="shared" si="0"/>
        <v>2.623820545695513</v>
      </c>
    </row>
    <row r="15" spans="1:7" x14ac:dyDescent="0.25">
      <c r="A15" s="20" t="s">
        <v>6</v>
      </c>
      <c r="B15" s="20">
        <v>2020</v>
      </c>
      <c r="C15" s="110">
        <v>3731575182568</v>
      </c>
      <c r="D15" s="108">
        <v>1439319915699</v>
      </c>
      <c r="E15" s="122">
        <f t="shared" si="0"/>
        <v>2.5925960878237242</v>
      </c>
    </row>
    <row r="16" spans="1:7" x14ac:dyDescent="0.25">
      <c r="A16" s="20" t="s">
        <v>6</v>
      </c>
      <c r="B16" s="20">
        <v>2021</v>
      </c>
      <c r="C16" s="110">
        <v>4266438743626</v>
      </c>
      <c r="D16" s="108">
        <v>1765507990044</v>
      </c>
      <c r="E16" s="122">
        <f t="shared" si="0"/>
        <v>2.4165502323893033</v>
      </c>
    </row>
    <row r="17" spans="1:5" x14ac:dyDescent="0.25">
      <c r="A17" s="20" t="s">
        <v>8</v>
      </c>
      <c r="B17" s="20">
        <v>2019</v>
      </c>
      <c r="C17" s="110">
        <v>1200411435000</v>
      </c>
      <c r="D17" s="108">
        <v>1023261125000</v>
      </c>
      <c r="E17" s="122">
        <f t="shared" si="0"/>
        <v>1.1731232680221289</v>
      </c>
    </row>
    <row r="18" spans="1:5" x14ac:dyDescent="0.25">
      <c r="A18" s="20" t="s">
        <v>8</v>
      </c>
      <c r="B18" s="20">
        <v>2020</v>
      </c>
      <c r="C18" s="110">
        <v>1342013690000</v>
      </c>
      <c r="D18" s="108">
        <v>893011012000</v>
      </c>
      <c r="E18" s="122">
        <f t="shared" si="0"/>
        <v>1.5027963507352584</v>
      </c>
    </row>
    <row r="19" spans="1:5" x14ac:dyDescent="0.25">
      <c r="A19" s="20" t="s">
        <v>8</v>
      </c>
      <c r="B19" s="20">
        <v>2021</v>
      </c>
      <c r="C19" s="110">
        <v>1024438867000</v>
      </c>
      <c r="D19" s="108">
        <v>835362279000</v>
      </c>
      <c r="E19" s="122">
        <f t="shared" si="0"/>
        <v>1.2263408257149711</v>
      </c>
    </row>
    <row r="20" spans="1:5" x14ac:dyDescent="0.25">
      <c r="A20" s="20" t="s">
        <v>10</v>
      </c>
      <c r="B20" s="20">
        <v>2019</v>
      </c>
      <c r="C20" s="110">
        <v>199892353000</v>
      </c>
      <c r="D20" s="108">
        <v>1079412237000</v>
      </c>
      <c r="E20" s="122">
        <f t="shared" si="0"/>
        <v>0.18518629504845979</v>
      </c>
    </row>
    <row r="21" spans="1:5" x14ac:dyDescent="0.25">
      <c r="A21" s="20" t="s">
        <v>10</v>
      </c>
      <c r="B21" s="20">
        <v>2020</v>
      </c>
      <c r="C21" s="110">
        <v>316642933000</v>
      </c>
      <c r="D21" s="108">
        <v>1091647051000</v>
      </c>
      <c r="E21" s="122">
        <f t="shared" si="0"/>
        <v>0.2900598070685394</v>
      </c>
    </row>
    <row r="22" spans="1:5" x14ac:dyDescent="0.25">
      <c r="A22" s="20" t="s">
        <v>10</v>
      </c>
      <c r="B22" s="20">
        <v>2021</v>
      </c>
      <c r="C22" s="110">
        <v>271462090000</v>
      </c>
      <c r="D22" s="108">
        <v>1156412917000</v>
      </c>
      <c r="E22" s="122">
        <f t="shared" si="0"/>
        <v>0.23474494794146267</v>
      </c>
    </row>
    <row r="23" spans="1:5" x14ac:dyDescent="0.25">
      <c r="A23" s="20" t="s">
        <v>12</v>
      </c>
      <c r="B23" s="20">
        <v>2019</v>
      </c>
      <c r="C23" s="110">
        <v>65436471797</v>
      </c>
      <c r="D23" s="108">
        <v>462031414941</v>
      </c>
      <c r="E23" s="122">
        <f t="shared" si="0"/>
        <v>0.14162775447932699</v>
      </c>
    </row>
    <row r="24" spans="1:5" x14ac:dyDescent="0.25">
      <c r="A24" s="20" t="s">
        <v>12</v>
      </c>
      <c r="B24" s="20">
        <v>2020</v>
      </c>
      <c r="C24" s="110">
        <v>69298714658</v>
      </c>
      <c r="D24" s="108">
        <v>498749611556</v>
      </c>
      <c r="E24" s="122">
        <f t="shared" si="0"/>
        <v>0.13894489950939859</v>
      </c>
    </row>
    <row r="25" spans="1:5" x14ac:dyDescent="0.25">
      <c r="A25" s="20" t="s">
        <v>12</v>
      </c>
      <c r="B25" s="20">
        <v>2021</v>
      </c>
      <c r="C25" s="110">
        <v>60858708144</v>
      </c>
      <c r="D25" s="108">
        <v>491922751467</v>
      </c>
      <c r="E25" s="122">
        <f t="shared" si="0"/>
        <v>0.12371598581791277</v>
      </c>
    </row>
    <row r="26" spans="1:5" x14ac:dyDescent="0.25">
      <c r="A26" s="20" t="s">
        <v>14</v>
      </c>
      <c r="B26" s="117">
        <v>2019</v>
      </c>
      <c r="C26" s="111">
        <v>317641249208</v>
      </c>
      <c r="D26" s="108">
        <v>218492730999</v>
      </c>
      <c r="E26" s="122">
        <f t="shared" si="0"/>
        <v>1.4537840584245971</v>
      </c>
    </row>
    <row r="27" spans="1:5" x14ac:dyDescent="0.25">
      <c r="A27" s="20" t="s">
        <v>14</v>
      </c>
      <c r="B27" s="20">
        <v>2020</v>
      </c>
      <c r="C27" s="110">
        <v>311837466207</v>
      </c>
      <c r="D27" s="108">
        <v>224465753624</v>
      </c>
      <c r="E27" s="122">
        <f t="shared" si="0"/>
        <v>1.3892429520868264</v>
      </c>
    </row>
    <row r="28" spans="1:5" x14ac:dyDescent="0.25">
      <c r="A28" s="20" t="s">
        <v>14</v>
      </c>
      <c r="B28" s="20">
        <v>2021</v>
      </c>
      <c r="C28" s="110">
        <v>572021955910</v>
      </c>
      <c r="D28" s="108">
        <v>244717189203</v>
      </c>
      <c r="E28" s="122">
        <f t="shared" si="0"/>
        <v>2.3374817182764027</v>
      </c>
    </row>
    <row r="29" spans="1:5" x14ac:dyDescent="0.25">
      <c r="A29" s="20" t="s">
        <v>16</v>
      </c>
      <c r="B29" s="20">
        <v>2019</v>
      </c>
      <c r="C29" s="110">
        <v>50346447863</v>
      </c>
      <c r="D29" s="108">
        <v>106819786154</v>
      </c>
      <c r="E29" s="122">
        <f t="shared" si="0"/>
        <v>0.47132136915549061</v>
      </c>
    </row>
    <row r="30" spans="1:5" x14ac:dyDescent="0.25">
      <c r="A30" s="20" t="s">
        <v>16</v>
      </c>
      <c r="B30" s="20">
        <v>2020</v>
      </c>
      <c r="C30" s="111">
        <v>72437684992</v>
      </c>
      <c r="D30" s="108">
        <v>137982076263</v>
      </c>
      <c r="E30" s="122">
        <f t="shared" si="0"/>
        <v>0.52497894620697361</v>
      </c>
    </row>
    <row r="31" spans="1:5" x14ac:dyDescent="0.25">
      <c r="A31" s="20" t="s">
        <v>16</v>
      </c>
      <c r="B31" s="20">
        <v>2021</v>
      </c>
      <c r="C31" s="111">
        <v>82857759922</v>
      </c>
      <c r="D31" s="108">
        <v>167909790217</v>
      </c>
      <c r="E31" s="122">
        <f t="shared" si="0"/>
        <v>0.49346592485713842</v>
      </c>
    </row>
    <row r="32" spans="1:5" x14ac:dyDescent="0.25">
      <c r="A32" s="20" t="s">
        <v>18</v>
      </c>
      <c r="B32" s="20">
        <v>2019</v>
      </c>
      <c r="C32" s="110">
        <v>933327880000</v>
      </c>
      <c r="D32" s="108">
        <v>-454062549000</v>
      </c>
      <c r="E32" s="122">
        <f t="shared" si="0"/>
        <v>-2.0555050885731605</v>
      </c>
    </row>
    <row r="33" spans="1:5" x14ac:dyDescent="0.25">
      <c r="A33" s="20" t="s">
        <v>18</v>
      </c>
      <c r="B33" s="20">
        <v>2020</v>
      </c>
      <c r="C33" s="110">
        <v>763628958000</v>
      </c>
      <c r="D33" s="108">
        <v>-520326619000</v>
      </c>
      <c r="E33" s="122">
        <f>SUM(C33/D33)</f>
        <v>-1.4675954104896562</v>
      </c>
    </row>
    <row r="34" spans="1:5" x14ac:dyDescent="0.25">
      <c r="A34" s="20" t="s">
        <v>18</v>
      </c>
      <c r="B34" s="20">
        <v>2021</v>
      </c>
      <c r="C34" s="110">
        <v>14972234000</v>
      </c>
      <c r="D34" s="108">
        <v>76068261000</v>
      </c>
      <c r="E34" s="122">
        <f t="shared" si="0"/>
        <v>0.19682629526656328</v>
      </c>
    </row>
    <row r="35" spans="1:5" x14ac:dyDescent="0.25">
      <c r="A35" s="20" t="s">
        <v>19</v>
      </c>
      <c r="B35" s="20">
        <v>2019</v>
      </c>
      <c r="C35" s="110">
        <v>67743589307</v>
      </c>
      <c r="D35" s="108">
        <v>125455393965</v>
      </c>
      <c r="E35" s="122">
        <f t="shared" si="0"/>
        <v>0.53998147999837576</v>
      </c>
    </row>
    <row r="36" spans="1:5" x14ac:dyDescent="0.25">
      <c r="A36" s="20" t="s">
        <v>19</v>
      </c>
      <c r="B36" s="20">
        <v>2020</v>
      </c>
      <c r="C36" s="111">
        <v>203647281067</v>
      </c>
      <c r="D36" s="108">
        <v>132128671621</v>
      </c>
      <c r="E36" s="122">
        <f t="shared" si="0"/>
        <v>1.5412800156740025</v>
      </c>
    </row>
    <row r="37" spans="1:5" x14ac:dyDescent="0.25">
      <c r="A37" s="20" t="s">
        <v>19</v>
      </c>
      <c r="B37" s="20">
        <v>2021</v>
      </c>
      <c r="C37" s="110">
        <v>160316617953</v>
      </c>
      <c r="D37" s="108">
        <v>141161133320</v>
      </c>
      <c r="E37" s="122">
        <f t="shared" si="0"/>
        <v>1.1356994250646613</v>
      </c>
    </row>
    <row r="38" spans="1:5" x14ac:dyDescent="0.25">
      <c r="A38" s="20" t="s">
        <v>21</v>
      </c>
      <c r="B38" s="20">
        <v>2019</v>
      </c>
      <c r="C38" s="110">
        <v>116925646360</v>
      </c>
      <c r="D38" s="108">
        <v>234557407552</v>
      </c>
      <c r="E38" s="122">
        <f t="shared" si="0"/>
        <v>0.49849479315241096</v>
      </c>
    </row>
    <row r="39" spans="1:5" x14ac:dyDescent="0.25">
      <c r="A39" s="20" t="s">
        <v>21</v>
      </c>
      <c r="B39" s="20">
        <v>2020</v>
      </c>
      <c r="C39" s="110">
        <v>101678044013</v>
      </c>
      <c r="D39" s="108">
        <v>215353920521</v>
      </c>
      <c r="E39" s="122">
        <f t="shared" si="0"/>
        <v>0.47214391902879232</v>
      </c>
    </row>
    <row r="40" spans="1:5" x14ac:dyDescent="0.25">
      <c r="A40" s="20" t="s">
        <v>21</v>
      </c>
      <c r="B40" s="20">
        <v>2021</v>
      </c>
      <c r="C40" s="110">
        <v>98256140568</v>
      </c>
      <c r="D40" s="108">
        <v>203249964314</v>
      </c>
      <c r="E40" s="122">
        <f t="shared" si="0"/>
        <v>0.48342513072329257</v>
      </c>
    </row>
    <row r="41" spans="1:5" x14ac:dyDescent="0.25">
      <c r="A41" s="20" t="s">
        <v>23</v>
      </c>
      <c r="B41" s="20">
        <v>2019</v>
      </c>
      <c r="C41" s="110">
        <v>171206489746</v>
      </c>
      <c r="D41" s="108">
        <v>113971077993</v>
      </c>
      <c r="E41" s="122">
        <f t="shared" si="0"/>
        <v>1.5021924225066587</v>
      </c>
    </row>
    <row r="42" spans="1:5" x14ac:dyDescent="0.25">
      <c r="A42" s="20" t="s">
        <v>23</v>
      </c>
      <c r="B42" s="20">
        <v>2020</v>
      </c>
      <c r="C42" s="110">
        <v>191770130645</v>
      </c>
      <c r="D42" s="108">
        <v>106491113645</v>
      </c>
      <c r="E42" s="122">
        <f t="shared" si="0"/>
        <v>1.8008087631075689</v>
      </c>
    </row>
    <row r="43" spans="1:5" x14ac:dyDescent="0.25">
      <c r="A43" s="20" t="s">
        <v>23</v>
      </c>
      <c r="B43" s="20">
        <v>2021</v>
      </c>
      <c r="C43" s="110">
        <v>145261996537</v>
      </c>
      <c r="D43" s="108">
        <v>130728712124</v>
      </c>
      <c r="E43" s="122">
        <f t="shared" si="0"/>
        <v>1.1111713270701753</v>
      </c>
    </row>
    <row r="44" spans="1:5" x14ac:dyDescent="0.25">
      <c r="A44" s="20" t="s">
        <v>25</v>
      </c>
      <c r="B44" s="20">
        <v>2019</v>
      </c>
      <c r="C44" s="110">
        <v>117734528422</v>
      </c>
      <c r="D44" s="108">
        <v>151686100767</v>
      </c>
      <c r="E44" s="122">
        <f t="shared" si="0"/>
        <v>0.77617215965520869</v>
      </c>
    </row>
    <row r="45" spans="1:5" x14ac:dyDescent="0.25">
      <c r="A45" s="20" t="s">
        <v>25</v>
      </c>
      <c r="B45" s="20">
        <v>2020</v>
      </c>
      <c r="C45" s="112">
        <v>121787883668</v>
      </c>
      <c r="D45" s="108">
        <v>117997020822</v>
      </c>
      <c r="E45" s="122">
        <f t="shared" si="0"/>
        <v>1.0321267674352437</v>
      </c>
    </row>
    <row r="46" spans="1:5" x14ac:dyDescent="0.25">
      <c r="A46" s="20" t="s">
        <v>25</v>
      </c>
      <c r="B46" s="20">
        <v>2021</v>
      </c>
      <c r="C46" s="110">
        <v>113973603428</v>
      </c>
      <c r="D46" s="108">
        <v>108500602451</v>
      </c>
      <c r="E46" s="122">
        <f t="shared" si="0"/>
        <v>1.0504421252358638</v>
      </c>
    </row>
    <row r="47" spans="1:5" x14ac:dyDescent="0.25">
      <c r="A47" s="20" t="s">
        <v>27</v>
      </c>
      <c r="B47" s="20">
        <v>2019</v>
      </c>
      <c r="C47" s="110">
        <v>408955063516</v>
      </c>
      <c r="D47" s="108">
        <v>-51502854672</v>
      </c>
      <c r="E47" s="122">
        <f t="shared" si="0"/>
        <v>-7.9404348772599622</v>
      </c>
    </row>
    <row r="48" spans="1:5" x14ac:dyDescent="0.25">
      <c r="A48" s="20" t="s">
        <v>27</v>
      </c>
      <c r="B48" s="20">
        <v>2020</v>
      </c>
      <c r="C48" s="110">
        <v>391040622213</v>
      </c>
      <c r="D48" s="108">
        <v>-68918020573</v>
      </c>
      <c r="E48" s="122">
        <f t="shared" si="0"/>
        <v>-5.6739967132224614</v>
      </c>
    </row>
    <row r="49" spans="1:5" x14ac:dyDescent="0.25">
      <c r="A49" s="20" t="s">
        <v>27</v>
      </c>
      <c r="B49" s="20">
        <v>2021</v>
      </c>
      <c r="C49" s="110">
        <v>366839357213</v>
      </c>
      <c r="D49" s="108">
        <v>-68235125158</v>
      </c>
      <c r="E49" s="122">
        <f>SUM(C49/D49)</f>
        <v>-5.3761073400770503</v>
      </c>
    </row>
    <row r="50" spans="1:5" x14ac:dyDescent="0.25">
      <c r="A50" s="20" t="s">
        <v>29</v>
      </c>
      <c r="B50" s="20">
        <v>2019</v>
      </c>
      <c r="C50" s="110">
        <v>8786058436</v>
      </c>
      <c r="D50" s="108">
        <v>42204813957</v>
      </c>
      <c r="E50" s="122">
        <f t="shared" si="0"/>
        <v>0.20817668915568727</v>
      </c>
    </row>
    <row r="51" spans="1:5" x14ac:dyDescent="0.25">
      <c r="A51" s="20" t="s">
        <v>29</v>
      </c>
      <c r="B51" s="20">
        <v>2020</v>
      </c>
      <c r="C51" s="110">
        <v>8136093754</v>
      </c>
      <c r="D51" s="108">
        <v>39939970025</v>
      </c>
      <c r="E51" s="122">
        <f t="shared" si="0"/>
        <v>0.20370805859161384</v>
      </c>
    </row>
    <row r="52" spans="1:5" x14ac:dyDescent="0.25">
      <c r="A52" s="20" t="s">
        <v>29</v>
      </c>
      <c r="B52" s="20">
        <v>2021</v>
      </c>
      <c r="C52" s="110">
        <v>11300029291</v>
      </c>
      <c r="D52" s="108">
        <v>41142451771</v>
      </c>
      <c r="E52" s="122">
        <f t="shared" si="0"/>
        <v>0.27465619584112949</v>
      </c>
    </row>
    <row r="53" spans="1:5" x14ac:dyDescent="0.25">
      <c r="A53" s="20" t="s">
        <v>31</v>
      </c>
      <c r="B53" s="20">
        <v>2019</v>
      </c>
      <c r="C53" s="110">
        <v>28411416470</v>
      </c>
      <c r="D53" s="108">
        <v>64092672924</v>
      </c>
      <c r="E53" s="122">
        <f t="shared" si="0"/>
        <v>0.4432864970960062</v>
      </c>
    </row>
    <row r="54" spans="1:5" x14ac:dyDescent="0.25">
      <c r="A54" s="20" t="s">
        <v>31</v>
      </c>
      <c r="B54" s="20">
        <v>2020</v>
      </c>
      <c r="C54" s="110">
        <v>15456969921</v>
      </c>
      <c r="D54" s="108">
        <v>66745176250</v>
      </c>
      <c r="E54" s="122">
        <f t="shared" si="0"/>
        <v>0.23158182792273321</v>
      </c>
    </row>
    <row r="55" spans="1:5" x14ac:dyDescent="0.25">
      <c r="A55" s="20" t="s">
        <v>31</v>
      </c>
      <c r="B55" s="20">
        <v>2021</v>
      </c>
      <c r="C55" s="110">
        <v>11730638222</v>
      </c>
      <c r="D55" s="108">
        <v>110212459511</v>
      </c>
      <c r="E55" s="122">
        <f t="shared" si="0"/>
        <v>0.10643658869466747</v>
      </c>
    </row>
    <row r="56" spans="1:5" x14ac:dyDescent="0.25">
      <c r="A56" s="20" t="s">
        <v>33</v>
      </c>
      <c r="B56" s="20">
        <v>2019</v>
      </c>
      <c r="C56" s="110">
        <v>166615624916</v>
      </c>
      <c r="D56" s="113">
        <v>51205422435</v>
      </c>
      <c r="E56" s="122">
        <f t="shared" si="0"/>
        <v>3.2538668170837051</v>
      </c>
    </row>
    <row r="57" spans="1:5" x14ac:dyDescent="0.25">
      <c r="A57" s="20" t="s">
        <v>33</v>
      </c>
      <c r="B57" s="20">
        <v>2020</v>
      </c>
      <c r="C57" s="110">
        <v>169445987429</v>
      </c>
      <c r="D57" s="108">
        <v>7736850426</v>
      </c>
      <c r="E57" s="122">
        <f t="shared" si="0"/>
        <v>21.901158494620741</v>
      </c>
    </row>
    <row r="58" spans="1:5" x14ac:dyDescent="0.25">
      <c r="A58" s="20" t="s">
        <v>33</v>
      </c>
      <c r="B58" s="20">
        <v>2021</v>
      </c>
      <c r="C58" s="110">
        <v>171094237876</v>
      </c>
      <c r="D58" s="108">
        <v>-1894771610</v>
      </c>
      <c r="E58" s="122">
        <f t="shared" si="0"/>
        <v>-90.298079712097859</v>
      </c>
    </row>
    <row r="59" spans="1:5" x14ac:dyDescent="0.25">
      <c r="A59" s="20" t="s">
        <v>35</v>
      </c>
      <c r="B59" s="20">
        <v>2019</v>
      </c>
      <c r="C59" s="110">
        <v>41462629189</v>
      </c>
      <c r="D59" s="108">
        <v>261174167488</v>
      </c>
      <c r="E59" s="122">
        <f t="shared" si="0"/>
        <v>0.158754709884947</v>
      </c>
    </row>
    <row r="60" spans="1:5" x14ac:dyDescent="0.25">
      <c r="A60" s="20" t="s">
        <v>35</v>
      </c>
      <c r="B60" s="20">
        <v>2020</v>
      </c>
      <c r="C60" s="110">
        <v>52352752945</v>
      </c>
      <c r="D60" s="108">
        <v>218155849825</v>
      </c>
      <c r="E60" s="122">
        <f t="shared" si="0"/>
        <v>0.23997868031958011</v>
      </c>
    </row>
    <row r="61" spans="1:5" x14ac:dyDescent="0.25">
      <c r="A61" s="20" t="s">
        <v>35</v>
      </c>
      <c r="B61" s="20">
        <v>2021</v>
      </c>
      <c r="C61" s="110">
        <v>47302648250</v>
      </c>
      <c r="D61" s="108">
        <v>192031335104</v>
      </c>
      <c r="E61" s="122">
        <f t="shared" si="0"/>
        <v>0.24632775804210241</v>
      </c>
    </row>
    <row r="62" spans="1:5" x14ac:dyDescent="0.25">
      <c r="A62" s="20" t="s">
        <v>37</v>
      </c>
      <c r="B62" s="20">
        <v>2019</v>
      </c>
      <c r="C62" s="110">
        <v>25916237978</v>
      </c>
      <c r="D62" s="108">
        <v>72974725894</v>
      </c>
      <c r="E62" s="122">
        <f t="shared" si="0"/>
        <v>0.35513991536802525</v>
      </c>
    </row>
    <row r="63" spans="1:5" x14ac:dyDescent="0.25">
      <c r="A63" s="20" t="s">
        <v>37</v>
      </c>
      <c r="B63" s="20">
        <v>2020</v>
      </c>
      <c r="C63" s="110">
        <v>22650488908</v>
      </c>
      <c r="D63" s="108">
        <v>63491255062</v>
      </c>
      <c r="E63" s="122">
        <f t="shared" si="0"/>
        <v>0.35674974271467019</v>
      </c>
    </row>
    <row r="64" spans="1:5" x14ac:dyDescent="0.25">
      <c r="A64" s="20" t="s">
        <v>37</v>
      </c>
      <c r="B64" s="20">
        <v>2021</v>
      </c>
      <c r="C64" s="110">
        <v>18063690866</v>
      </c>
      <c r="D64" s="108">
        <v>58677253768</v>
      </c>
      <c r="E64" s="122">
        <f t="shared" si="0"/>
        <v>0.30784826667963699</v>
      </c>
    </row>
    <row r="65" spans="1:5" x14ac:dyDescent="0.25">
      <c r="A65" s="20" t="s">
        <v>39</v>
      </c>
      <c r="B65" s="20">
        <v>2019</v>
      </c>
      <c r="C65" s="110">
        <v>2410942815607</v>
      </c>
      <c r="D65" s="108">
        <v>202127259325</v>
      </c>
      <c r="E65" s="122">
        <f t="shared" si="0"/>
        <v>11.927845970198657</v>
      </c>
    </row>
    <row r="66" spans="1:5" x14ac:dyDescent="0.25">
      <c r="A66" s="20" t="s">
        <v>39</v>
      </c>
      <c r="B66" s="20">
        <v>2020</v>
      </c>
      <c r="C66" s="110">
        <v>8990927886117</v>
      </c>
      <c r="D66" s="108">
        <v>-2910411800365</v>
      </c>
      <c r="E66" s="122">
        <f t="shared" si="0"/>
        <v>-3.0892287768313169</v>
      </c>
    </row>
    <row r="67" spans="1:5" x14ac:dyDescent="0.25">
      <c r="A67" s="20" t="s">
        <v>39</v>
      </c>
      <c r="B67" s="20">
        <v>2021</v>
      </c>
      <c r="C67" s="114">
        <v>10354172604375</v>
      </c>
      <c r="D67" s="108">
        <v>-5205078080169</v>
      </c>
      <c r="E67" s="122">
        <f t="shared" si="0"/>
        <v>-1.989244434934359</v>
      </c>
    </row>
    <row r="68" spans="1:5" x14ac:dyDescent="0.25">
      <c r="A68" s="20" t="s">
        <v>41</v>
      </c>
      <c r="B68" s="20">
        <v>2019</v>
      </c>
      <c r="C68" s="110">
        <v>149811341327</v>
      </c>
      <c r="D68" s="108">
        <v>125676443224</v>
      </c>
      <c r="E68" s="122">
        <f t="shared" si="0"/>
        <v>1.1920399518307743</v>
      </c>
    </row>
    <row r="69" spans="1:5" x14ac:dyDescent="0.25">
      <c r="A69" s="20" t="s">
        <v>41</v>
      </c>
      <c r="B69" s="20">
        <v>2020</v>
      </c>
      <c r="C69" s="110">
        <v>207781445025</v>
      </c>
      <c r="D69" s="108">
        <v>75488611390</v>
      </c>
      <c r="E69" s="122">
        <f t="shared" si="0"/>
        <v>2.7524873116493023</v>
      </c>
    </row>
    <row r="70" spans="1:5" x14ac:dyDescent="0.25">
      <c r="A70" s="20" t="s">
        <v>41</v>
      </c>
      <c r="B70" s="20">
        <v>2021</v>
      </c>
      <c r="C70" s="110">
        <v>205297057648</v>
      </c>
      <c r="D70" s="108">
        <v>-34965856279</v>
      </c>
      <c r="E70" s="122">
        <f t="shared" ref="E70" si="1">SUM(C70/D70)</f>
        <v>-5.8713579330044467</v>
      </c>
    </row>
    <row r="71" spans="1:5" x14ac:dyDescent="0.25">
      <c r="A71" s="118" t="s">
        <v>43</v>
      </c>
      <c r="B71" s="20">
        <v>2019</v>
      </c>
      <c r="C71" s="119">
        <v>53867837343533</v>
      </c>
      <c r="D71" s="113">
        <v>8102618484005</v>
      </c>
      <c r="E71" s="122">
        <f>SUM(C71/D71)</f>
        <v>6.6482011278046693</v>
      </c>
    </row>
    <row r="72" spans="1:5" x14ac:dyDescent="0.25">
      <c r="A72" s="118" t="s">
        <v>43</v>
      </c>
      <c r="B72" s="20">
        <v>2020</v>
      </c>
      <c r="C72" s="110">
        <v>179591038843441</v>
      </c>
      <c r="D72" s="108">
        <v>-27405137475317.301</v>
      </c>
      <c r="E72" s="122">
        <f t="shared" ref="E72:E118" si="2">SUM(C72/D72)</f>
        <v>-6.5531887590489699</v>
      </c>
    </row>
    <row r="73" spans="1:5" x14ac:dyDescent="0.25">
      <c r="A73" s="118" t="s">
        <v>43</v>
      </c>
      <c r="B73" s="20">
        <v>2021</v>
      </c>
      <c r="C73" s="110">
        <v>189768973965763</v>
      </c>
      <c r="D73" s="108">
        <v>-87162050142653.406</v>
      </c>
      <c r="E73" s="122">
        <f t="shared" si="2"/>
        <v>-2.177197228096154</v>
      </c>
    </row>
    <row r="74" spans="1:5" x14ac:dyDescent="0.25">
      <c r="A74" s="118" t="s">
        <v>45</v>
      </c>
      <c r="B74" s="20">
        <v>2019</v>
      </c>
      <c r="C74" s="110">
        <v>3755602625000</v>
      </c>
      <c r="D74" s="108">
        <v>3428081583333.3301</v>
      </c>
      <c r="E74" s="122">
        <f t="shared" si="2"/>
        <v>1.0955406205205307</v>
      </c>
    </row>
    <row r="75" spans="1:5" x14ac:dyDescent="0.25">
      <c r="A75" s="118" t="s">
        <v>45</v>
      </c>
      <c r="B75" s="20">
        <v>2020</v>
      </c>
      <c r="C75" s="110">
        <v>4681319535211</v>
      </c>
      <c r="D75" s="108">
        <v>3405217647887.3198</v>
      </c>
      <c r="E75" s="122">
        <f t="shared" si="2"/>
        <v>1.3747489938316879</v>
      </c>
    </row>
    <row r="76" spans="1:5" x14ac:dyDescent="0.25">
      <c r="A76" s="118" t="s">
        <v>45</v>
      </c>
      <c r="B76" s="20">
        <v>2021</v>
      </c>
      <c r="C76" s="110">
        <v>6391300614286</v>
      </c>
      <c r="D76" s="108">
        <v>5454145328571.4297</v>
      </c>
      <c r="E76" s="122">
        <f t="shared" si="2"/>
        <v>1.1718244068058292</v>
      </c>
    </row>
    <row r="77" spans="1:5" x14ac:dyDescent="0.25">
      <c r="A77" s="118" t="s">
        <v>47</v>
      </c>
      <c r="B77" s="20">
        <v>2019</v>
      </c>
      <c r="C77" s="110">
        <v>759481872</v>
      </c>
      <c r="D77" s="108">
        <v>1231120935.48</v>
      </c>
      <c r="E77" s="122">
        <f t="shared" si="2"/>
        <v>0.61690273482668601</v>
      </c>
    </row>
    <row r="78" spans="1:5" x14ac:dyDescent="0.25">
      <c r="A78" s="118" t="s">
        <v>47</v>
      </c>
      <c r="B78" s="20">
        <v>2020</v>
      </c>
      <c r="C78" s="110">
        <v>737761983</v>
      </c>
      <c r="D78" s="108">
        <v>1333358288.0799999</v>
      </c>
      <c r="E78" s="122">
        <f t="shared" si="2"/>
        <v>0.55331113144566524</v>
      </c>
    </row>
    <row r="79" spans="1:5" x14ac:dyDescent="0.25">
      <c r="A79" s="118" t="s">
        <v>47</v>
      </c>
      <c r="B79" s="20">
        <v>2021</v>
      </c>
      <c r="C79" s="110">
        <v>664653773</v>
      </c>
      <c r="D79" s="108">
        <v>1636024851.5999999</v>
      </c>
      <c r="E79" s="122">
        <f t="shared" si="2"/>
        <v>0.4062614161086745</v>
      </c>
    </row>
    <row r="80" spans="1:5" x14ac:dyDescent="0.25">
      <c r="A80" s="118" t="s">
        <v>48</v>
      </c>
      <c r="B80" s="20">
        <v>2019</v>
      </c>
      <c r="C80" s="110">
        <v>351691686</v>
      </c>
      <c r="D80" s="108">
        <v>497677304.85000002</v>
      </c>
      <c r="E80" s="122">
        <f t="shared" si="2"/>
        <v>0.70666611190156625</v>
      </c>
    </row>
    <row r="81" spans="1:5" x14ac:dyDescent="0.25">
      <c r="A81" s="118" t="s">
        <v>48</v>
      </c>
      <c r="B81" s="20">
        <v>2020</v>
      </c>
      <c r="C81" s="110">
        <v>548852364</v>
      </c>
      <c r="D81" s="108">
        <v>211271065.46000001</v>
      </c>
      <c r="E81" s="122">
        <f t="shared" si="2"/>
        <v>2.5978586457401773</v>
      </c>
    </row>
    <row r="82" spans="1:5" x14ac:dyDescent="0.25">
      <c r="A82" s="118" t="s">
        <v>48</v>
      </c>
      <c r="B82" s="20">
        <v>2021</v>
      </c>
      <c r="C82" s="110">
        <v>3025080310</v>
      </c>
      <c r="D82" s="108">
        <v>-1574766022.6700001</v>
      </c>
      <c r="E82" s="122">
        <f t="shared" si="2"/>
        <v>-1.9209712849093648</v>
      </c>
    </row>
    <row r="83" spans="1:5" x14ac:dyDescent="0.25">
      <c r="A83" s="118" t="s">
        <v>49</v>
      </c>
      <c r="B83" s="20">
        <v>2019</v>
      </c>
      <c r="C83" s="110">
        <v>1744527453433</v>
      </c>
      <c r="D83" s="108">
        <v>1589139477342.23</v>
      </c>
      <c r="E83" s="122">
        <f t="shared" si="2"/>
        <v>1.0977812069401547</v>
      </c>
    </row>
    <row r="84" spans="1:5" x14ac:dyDescent="0.25">
      <c r="A84" s="118" t="s">
        <v>49</v>
      </c>
      <c r="B84" s="20">
        <v>2020</v>
      </c>
      <c r="C84" s="110">
        <v>2251779844852</v>
      </c>
      <c r="D84" s="108">
        <v>1902858970380.8201</v>
      </c>
      <c r="E84" s="122">
        <f t="shared" si="2"/>
        <v>1.1833666498160662</v>
      </c>
    </row>
    <row r="85" spans="1:5" x14ac:dyDescent="0.25">
      <c r="A85" s="118" t="s">
        <v>49</v>
      </c>
      <c r="B85" s="20">
        <v>2021</v>
      </c>
      <c r="C85" s="110">
        <v>2491568892694</v>
      </c>
      <c r="D85" s="108">
        <v>2152642437214.6101</v>
      </c>
      <c r="E85" s="122">
        <f t="shared" si="2"/>
        <v>1.1574467034655047</v>
      </c>
    </row>
    <row r="86" spans="1:5" x14ac:dyDescent="0.25">
      <c r="A86" s="118" t="s">
        <v>51</v>
      </c>
      <c r="B86" s="20">
        <v>2019</v>
      </c>
      <c r="C86" s="110">
        <v>823835772968</v>
      </c>
      <c r="D86" s="108">
        <v>253480170148.88</v>
      </c>
      <c r="E86" s="122">
        <f t="shared" si="2"/>
        <v>3.2500994948998385</v>
      </c>
    </row>
    <row r="87" spans="1:5" x14ac:dyDescent="0.25">
      <c r="A87" s="118" t="s">
        <v>51</v>
      </c>
      <c r="B87" s="20">
        <v>2020</v>
      </c>
      <c r="C87" s="110">
        <v>423464575370</v>
      </c>
      <c r="D87" s="108">
        <v>101428692328.31</v>
      </c>
      <c r="E87" s="122">
        <f t="shared" si="2"/>
        <v>4.1749978792914577</v>
      </c>
    </row>
    <row r="88" spans="1:5" x14ac:dyDescent="0.25">
      <c r="A88" s="118" t="s">
        <v>51</v>
      </c>
      <c r="B88" s="20">
        <v>2021</v>
      </c>
      <c r="C88" s="110">
        <v>364442510202</v>
      </c>
      <c r="D88" s="108">
        <v>115659398989.75999</v>
      </c>
      <c r="E88" s="122">
        <f t="shared" si="2"/>
        <v>3.1509977864770526</v>
      </c>
    </row>
    <row r="89" spans="1:5" x14ac:dyDescent="0.25">
      <c r="A89" s="118" t="s">
        <v>53</v>
      </c>
      <c r="B89" s="20">
        <v>2019</v>
      </c>
      <c r="C89" s="110">
        <v>1958797820</v>
      </c>
      <c r="D89" s="108">
        <v>874890142.30999994</v>
      </c>
      <c r="E89" s="122">
        <f t="shared" si="2"/>
        <v>2.2389071784808601</v>
      </c>
    </row>
    <row r="90" spans="1:5" x14ac:dyDescent="0.25">
      <c r="A90" s="118" t="s">
        <v>53</v>
      </c>
      <c r="B90" s="20">
        <v>2020</v>
      </c>
      <c r="C90" s="110">
        <v>2185793949</v>
      </c>
      <c r="D90" s="108">
        <v>959282643.87</v>
      </c>
      <c r="E90" s="122">
        <f t="shared" si="2"/>
        <v>2.2785713501308944</v>
      </c>
    </row>
    <row r="91" spans="1:5" x14ac:dyDescent="0.25">
      <c r="A91" s="118" t="s">
        <v>53</v>
      </c>
      <c r="B91" s="20">
        <v>2021</v>
      </c>
      <c r="C91" s="110">
        <v>2283793646</v>
      </c>
      <c r="D91" s="108">
        <v>906513337.01999998</v>
      </c>
      <c r="E91" s="122">
        <f t="shared" si="2"/>
        <v>2.51931610130256</v>
      </c>
    </row>
    <row r="92" spans="1:5" x14ac:dyDescent="0.25">
      <c r="A92" s="118" t="s">
        <v>54</v>
      </c>
      <c r="B92" s="20">
        <v>2019</v>
      </c>
      <c r="C92" s="110">
        <v>43318650904</v>
      </c>
      <c r="D92" s="108">
        <v>2390553810848.3999</v>
      </c>
      <c r="E92" s="122">
        <f t="shared" si="2"/>
        <v>1.8120759594458302E-2</v>
      </c>
    </row>
    <row r="93" spans="1:5" x14ac:dyDescent="0.25">
      <c r="A93" s="118" t="s">
        <v>54</v>
      </c>
      <c r="B93" s="20">
        <v>2020</v>
      </c>
      <c r="C93" s="110">
        <v>536724894217</v>
      </c>
      <c r="D93" s="108">
        <v>2211639844851.8999</v>
      </c>
      <c r="E93" s="122">
        <f t="shared" si="2"/>
        <v>0.24268187040776579</v>
      </c>
    </row>
    <row r="94" spans="1:5" x14ac:dyDescent="0.25">
      <c r="A94" s="118" t="s">
        <v>54</v>
      </c>
      <c r="B94" s="20">
        <v>2021</v>
      </c>
      <c r="C94" s="110">
        <v>121713266762</v>
      </c>
      <c r="D94" s="108">
        <v>2412367831669.04</v>
      </c>
      <c r="E94" s="122">
        <f t="shared" si="2"/>
        <v>5.0453859135482872E-2</v>
      </c>
    </row>
    <row r="95" spans="1:5" x14ac:dyDescent="0.25">
      <c r="A95" s="118" t="s">
        <v>56</v>
      </c>
      <c r="B95" s="20">
        <v>2019</v>
      </c>
      <c r="C95" s="110">
        <v>3725315883171</v>
      </c>
      <c r="D95" s="108">
        <v>393609186369904</v>
      </c>
      <c r="E95" s="122">
        <f t="shared" si="2"/>
        <v>9.4645044175113383E-3</v>
      </c>
    </row>
    <row r="96" spans="1:5" x14ac:dyDescent="0.25">
      <c r="A96" s="118" t="s">
        <v>56</v>
      </c>
      <c r="B96" s="20">
        <v>2020</v>
      </c>
      <c r="C96" s="110">
        <v>6741501269394</v>
      </c>
      <c r="D96" s="108">
        <v>493698562764457</v>
      </c>
      <c r="E96" s="122">
        <f t="shared" si="2"/>
        <v>1.3655095999561098E-2</v>
      </c>
    </row>
    <row r="97" spans="1:5" x14ac:dyDescent="0.25">
      <c r="A97" s="118" t="s">
        <v>56</v>
      </c>
      <c r="B97" s="20">
        <v>2021</v>
      </c>
      <c r="C97" s="110">
        <v>7001066661912</v>
      </c>
      <c r="D97" s="108">
        <v>158592874465050</v>
      </c>
      <c r="E97" s="122">
        <f t="shared" si="2"/>
        <v>4.4144900491445878E-2</v>
      </c>
    </row>
    <row r="98" spans="1:5" x14ac:dyDescent="0.25">
      <c r="A98" s="118" t="s">
        <v>58</v>
      </c>
      <c r="B98" s="20">
        <v>2019</v>
      </c>
      <c r="C98" s="110">
        <v>662134214286</v>
      </c>
      <c r="D98" s="108">
        <v>58788872857143</v>
      </c>
      <c r="E98" s="122">
        <f t="shared" si="2"/>
        <v>1.1262917319319705E-2</v>
      </c>
    </row>
    <row r="99" spans="1:5" x14ac:dyDescent="0.25">
      <c r="A99" s="118" t="s">
        <v>58</v>
      </c>
      <c r="B99" s="20">
        <v>2020</v>
      </c>
      <c r="C99" s="110">
        <v>597295685714</v>
      </c>
      <c r="D99" s="108">
        <v>57442871428571</v>
      </c>
      <c r="E99" s="122">
        <f>SUM(C99/D99)</f>
        <v>1.0398081970131395E-2</v>
      </c>
    </row>
    <row r="100" spans="1:5" x14ac:dyDescent="0.25">
      <c r="A100" s="118" t="s">
        <v>58</v>
      </c>
      <c r="B100" s="20">
        <v>2021</v>
      </c>
      <c r="C100" s="110">
        <v>497872514286</v>
      </c>
      <c r="D100" s="108">
        <v>51128097142857</v>
      </c>
      <c r="E100" s="122">
        <f t="shared" si="2"/>
        <v>9.7377477768220977E-3</v>
      </c>
    </row>
    <row r="101" spans="1:5" x14ac:dyDescent="0.25">
      <c r="A101" s="118" t="s">
        <v>60</v>
      </c>
      <c r="B101" s="20">
        <v>2019</v>
      </c>
      <c r="C101" s="110">
        <v>1285917469452</v>
      </c>
      <c r="D101" s="108">
        <v>215798101116255</v>
      </c>
      <c r="E101" s="122">
        <f t="shared" si="2"/>
        <v>5.9588914953391968E-3</v>
      </c>
    </row>
    <row r="102" spans="1:5" x14ac:dyDescent="0.25">
      <c r="A102" s="118" t="s">
        <v>60</v>
      </c>
      <c r="B102" s="20">
        <v>2020</v>
      </c>
      <c r="C102" s="110">
        <v>1126973383923</v>
      </c>
      <c r="D102" s="108">
        <v>198054019210968</v>
      </c>
      <c r="E102" s="122">
        <f t="shared" si="2"/>
        <v>5.6902323336470292E-3</v>
      </c>
    </row>
    <row r="103" spans="1:5" x14ac:dyDescent="0.25">
      <c r="A103" s="118" t="s">
        <v>60</v>
      </c>
      <c r="B103" s="20">
        <v>2021</v>
      </c>
      <c r="C103" s="110">
        <v>600951670900</v>
      </c>
      <c r="D103" s="108">
        <v>219693531862675</v>
      </c>
      <c r="E103" s="122">
        <f t="shared" si="2"/>
        <v>2.7354090300466382E-3</v>
      </c>
    </row>
    <row r="104" spans="1:5" x14ac:dyDescent="0.25">
      <c r="A104" s="118" t="s">
        <v>62</v>
      </c>
      <c r="B104" s="20">
        <v>2019</v>
      </c>
      <c r="C104" s="110">
        <v>511268247566</v>
      </c>
      <c r="D104" s="108">
        <v>42632047287900</v>
      </c>
      <c r="E104" s="122">
        <f t="shared" si="2"/>
        <v>1.1992580232268372E-2</v>
      </c>
    </row>
    <row r="105" spans="1:5" x14ac:dyDescent="0.25">
      <c r="A105" s="118" t="s">
        <v>62</v>
      </c>
      <c r="B105" s="20">
        <v>2020</v>
      </c>
      <c r="C105" s="110">
        <v>538196629055</v>
      </c>
      <c r="D105" s="108">
        <v>39372287729196</v>
      </c>
      <c r="E105" s="122">
        <f t="shared" si="2"/>
        <v>1.3669427409368122E-2</v>
      </c>
    </row>
    <row r="106" spans="1:5" x14ac:dyDescent="0.25">
      <c r="A106" s="118" t="s">
        <v>62</v>
      </c>
      <c r="B106" s="20">
        <v>2021</v>
      </c>
      <c r="C106" s="110">
        <v>545758730385</v>
      </c>
      <c r="D106" s="108">
        <v>45750426533524</v>
      </c>
      <c r="E106" s="122">
        <f t="shared" si="2"/>
        <v>1.1929041360632798E-2</v>
      </c>
    </row>
    <row r="107" spans="1:5" x14ac:dyDescent="0.25">
      <c r="A107" s="118" t="s">
        <v>64</v>
      </c>
      <c r="B107" s="20">
        <v>2019</v>
      </c>
      <c r="C107" s="110">
        <v>4902838254101</v>
      </c>
      <c r="D107" s="108">
        <v>466368648874062</v>
      </c>
      <c r="E107" s="122">
        <f t="shared" si="2"/>
        <v>1.0512795544764331E-2</v>
      </c>
    </row>
    <row r="108" spans="1:5" x14ac:dyDescent="0.25">
      <c r="A108" s="118" t="s">
        <v>64</v>
      </c>
      <c r="B108" s="20">
        <v>2020</v>
      </c>
      <c r="C108" s="110">
        <v>4212050733427</v>
      </c>
      <c r="D108" s="108">
        <v>509059081805360</v>
      </c>
      <c r="E108" s="122">
        <f t="shared" si="2"/>
        <v>8.274188368252092E-3</v>
      </c>
    </row>
    <row r="109" spans="1:5" x14ac:dyDescent="0.25">
      <c r="A109" s="118" t="s">
        <v>64</v>
      </c>
      <c r="B109" s="20">
        <v>2021</v>
      </c>
      <c r="C109" s="110">
        <v>3735194720320</v>
      </c>
      <c r="D109" s="108">
        <v>524325860445205</v>
      </c>
      <c r="E109" s="122">
        <f t="shared" si="2"/>
        <v>7.1238041113372641E-3</v>
      </c>
    </row>
    <row r="110" spans="1:5" x14ac:dyDescent="0.25">
      <c r="A110" s="118" t="s">
        <v>66</v>
      </c>
      <c r="B110" s="20">
        <v>2019</v>
      </c>
      <c r="C110" s="110">
        <v>452852195851</v>
      </c>
      <c r="D110" s="108">
        <v>109899683753300</v>
      </c>
      <c r="E110" s="122">
        <f t="shared" si="2"/>
        <v>4.1205959870417013E-3</v>
      </c>
    </row>
    <row r="111" spans="1:5" x14ac:dyDescent="0.25">
      <c r="A111" s="118" t="s">
        <v>66</v>
      </c>
      <c r="B111" s="20">
        <v>2020</v>
      </c>
      <c r="C111" s="110">
        <v>377414763180</v>
      </c>
      <c r="D111" s="108">
        <v>108613790785500</v>
      </c>
      <c r="E111" s="122">
        <f t="shared" si="2"/>
        <v>3.4748328039240581E-3</v>
      </c>
    </row>
    <row r="112" spans="1:5" x14ac:dyDescent="0.25">
      <c r="A112" s="118" t="s">
        <v>66</v>
      </c>
      <c r="B112" s="20">
        <v>2021</v>
      </c>
      <c r="C112" s="110">
        <v>316641395609</v>
      </c>
      <c r="D112" s="108">
        <v>109964789061100</v>
      </c>
      <c r="E112" s="122">
        <f t="shared" si="2"/>
        <v>2.8794798618043435E-3</v>
      </c>
    </row>
    <row r="113" spans="1:5" x14ac:dyDescent="0.25">
      <c r="A113" s="118" t="s">
        <v>68</v>
      </c>
      <c r="B113" s="20">
        <v>2019</v>
      </c>
      <c r="C113" s="110">
        <v>1534876037</v>
      </c>
      <c r="D113" s="108">
        <v>56330328640</v>
      </c>
      <c r="E113" s="122">
        <f t="shared" si="2"/>
        <v>2.7247773518404243E-2</v>
      </c>
    </row>
    <row r="114" spans="1:5" x14ac:dyDescent="0.25">
      <c r="A114" s="118" t="s">
        <v>68</v>
      </c>
      <c r="B114" s="20">
        <v>2020</v>
      </c>
      <c r="C114" s="110">
        <v>1459304104</v>
      </c>
      <c r="D114" s="108">
        <v>53294471640</v>
      </c>
      <c r="E114" s="122">
        <f t="shared" si="2"/>
        <v>2.7381903959147684E-2</v>
      </c>
    </row>
    <row r="115" spans="1:5" x14ac:dyDescent="0.25">
      <c r="A115" s="118" t="s">
        <v>68</v>
      </c>
      <c r="B115" s="20">
        <v>2021</v>
      </c>
      <c r="C115" s="110">
        <v>1447335919</v>
      </c>
      <c r="D115" s="108">
        <v>50219746927</v>
      </c>
      <c r="E115" s="122">
        <f>SUM(C115/D115)</f>
        <v>2.882005600513806E-2</v>
      </c>
    </row>
    <row r="116" spans="1:5" x14ac:dyDescent="0.25">
      <c r="A116" s="118" t="s">
        <v>70</v>
      </c>
      <c r="B116" s="20">
        <v>2019</v>
      </c>
      <c r="C116" s="110">
        <v>1392496893</v>
      </c>
      <c r="D116" s="108">
        <v>118695671738</v>
      </c>
      <c r="E116" s="122">
        <f t="shared" si="2"/>
        <v>1.1731656871816641E-2</v>
      </c>
    </row>
    <row r="117" spans="1:5" x14ac:dyDescent="0.25">
      <c r="A117" s="118" t="s">
        <v>70</v>
      </c>
      <c r="B117" s="20">
        <v>2020</v>
      </c>
      <c r="C117" s="110">
        <v>1314471816</v>
      </c>
      <c r="D117" s="108">
        <v>116944932527</v>
      </c>
      <c r="E117" s="122">
        <f t="shared" si="2"/>
        <v>1.1240092132222296E-2</v>
      </c>
    </row>
    <row r="118" spans="1:5" x14ac:dyDescent="0.25">
      <c r="A118" s="118" t="s">
        <v>70</v>
      </c>
      <c r="B118" s="20">
        <v>2021</v>
      </c>
      <c r="C118" s="110">
        <v>1401570239</v>
      </c>
      <c r="D118" s="108">
        <v>117677871834</v>
      </c>
      <c r="E118" s="122">
        <f t="shared" si="2"/>
        <v>1.1910227616769768E-2</v>
      </c>
    </row>
    <row r="119" spans="1:5" x14ac:dyDescent="0.25">
      <c r="A119" s="135" t="s">
        <v>140</v>
      </c>
    </row>
    <row r="120" spans="1:5" x14ac:dyDescent="0.25">
      <c r="A120" s="135" t="s">
        <v>140</v>
      </c>
    </row>
    <row r="121" spans="1:5" x14ac:dyDescent="0.25">
      <c r="A121" s="135" t="s">
        <v>140</v>
      </c>
    </row>
    <row r="122" spans="1:5" x14ac:dyDescent="0.25">
      <c r="A122" s="135" t="s">
        <v>8</v>
      </c>
    </row>
    <row r="123" spans="1:5" x14ac:dyDescent="0.25">
      <c r="A123" s="135" t="s">
        <v>8</v>
      </c>
    </row>
    <row r="124" spans="1:5" x14ac:dyDescent="0.25">
      <c r="A124" s="135" t="s">
        <v>8</v>
      </c>
    </row>
  </sheetData>
  <mergeCells count="1">
    <mergeCell ref="A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Sheet2</vt:lpstr>
      <vt:lpstr> X1 (GO)</vt:lpstr>
      <vt:lpstr> X2 (DC)</vt:lpstr>
      <vt:lpstr> X3 (IM)</vt:lpstr>
      <vt:lpstr> X4 (RL)</vt:lpstr>
      <vt:lpstr>Y (CONNAC)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Miftakhul Jannah</dc:creator>
  <cp:lastModifiedBy>Miftakhul Jannah</cp:lastModifiedBy>
  <dcterms:created xsi:type="dcterms:W3CDTF">2023-04-15T06:07:17Z</dcterms:created>
  <dcterms:modified xsi:type="dcterms:W3CDTF">2023-07-21T16:35:53Z</dcterms:modified>
</cp:coreProperties>
</file>