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LY\Documents\SEMESTER 7\SEMPRO\FIKS\ARTIKEL ACOPEN UMSIDA\"/>
    </mc:Choice>
  </mc:AlternateContent>
  <xr:revisionPtr revIDLastSave="0" documentId="8_{EEC7CF19-9357-4906-9579-A8F3A548F712}" xr6:coauthVersionLast="47" xr6:coauthVersionMax="47" xr10:uidLastSave="{00000000-0000-0000-0000-000000000000}"/>
  <bookViews>
    <workbookView xWindow="-108" yWindow="-108" windowWidth="23256" windowHeight="12456" xr2:uid="{F2835D11-16EF-4E47-B634-05890DE9C926}"/>
  </bookViews>
  <sheets>
    <sheet name="Data" sheetId="1" r:id="rId1"/>
    <sheet name="Valiiditas" sheetId="2" r:id="rId2"/>
    <sheet name="Reliabilitas uji coba" sheetId="3" r:id="rId3"/>
    <sheet name="Reliabilitas perangkat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5" l="1"/>
  <c r="B37" i="5"/>
  <c r="B42" i="5"/>
  <c r="B39" i="5"/>
  <c r="B38" i="5"/>
  <c r="V25" i="5"/>
  <c r="B35" i="5"/>
  <c r="B28" i="5"/>
  <c r="B30" i="5"/>
  <c r="B31" i="5"/>
  <c r="B33" i="5" s="1"/>
  <c r="V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B26" i="5"/>
  <c r="B24" i="5"/>
  <c r="V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B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5" i="5"/>
  <c r="V4" i="5"/>
  <c r="V3" i="5"/>
  <c r="V22" i="3"/>
  <c r="C46" i="3"/>
  <c r="B46" i="3"/>
  <c r="C44" i="3"/>
  <c r="B44" i="3"/>
  <c r="B43" i="3"/>
  <c r="B29" i="3"/>
  <c r="B38" i="3" s="1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B37" i="3"/>
  <c r="W4" i="3"/>
  <c r="X4" i="3" s="1"/>
  <c r="W5" i="3"/>
  <c r="X5" i="3" s="1"/>
  <c r="W6" i="3"/>
  <c r="X6" i="3" s="1"/>
  <c r="W7" i="3"/>
  <c r="X7" i="3" s="1"/>
  <c r="W8" i="3"/>
  <c r="X8" i="3" s="1"/>
  <c r="W9" i="3"/>
  <c r="X9" i="3" s="1"/>
  <c r="W10" i="3"/>
  <c r="X10" i="3" s="1"/>
  <c r="W11" i="3"/>
  <c r="X11" i="3" s="1"/>
  <c r="W12" i="3"/>
  <c r="X12" i="3" s="1"/>
  <c r="W13" i="3"/>
  <c r="X13" i="3" s="1"/>
  <c r="W14" i="3"/>
  <c r="X14" i="3" s="1"/>
  <c r="W15" i="3"/>
  <c r="X15" i="3" s="1"/>
  <c r="W16" i="3"/>
  <c r="X16" i="3" s="1"/>
  <c r="W17" i="3"/>
  <c r="X17" i="3" s="1"/>
  <c r="W18" i="3"/>
  <c r="X18" i="3" s="1"/>
  <c r="W19" i="3"/>
  <c r="X19" i="3" s="1"/>
  <c r="W20" i="3"/>
  <c r="X20" i="3" s="1"/>
  <c r="W21" i="3"/>
  <c r="X21" i="3" s="1"/>
  <c r="W22" i="3"/>
  <c r="X22" i="3" s="1"/>
  <c r="W3" i="3"/>
  <c r="B32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O30" i="3"/>
  <c r="P30" i="3"/>
  <c r="Q30" i="3"/>
  <c r="R30" i="3"/>
  <c r="S30" i="3"/>
  <c r="T30" i="3"/>
  <c r="U30" i="3"/>
  <c r="C30" i="3"/>
  <c r="D30" i="3"/>
  <c r="E30" i="3"/>
  <c r="F30" i="3"/>
  <c r="G30" i="3"/>
  <c r="H30" i="3"/>
  <c r="I30" i="3"/>
  <c r="J30" i="3"/>
  <c r="K30" i="3"/>
  <c r="L30" i="3"/>
  <c r="M30" i="3"/>
  <c r="N30" i="3"/>
  <c r="B30" i="3"/>
  <c r="B31" i="3" s="1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V4" i="2"/>
  <c r="V18" i="2"/>
  <c r="V3" i="2"/>
  <c r="B24" i="2"/>
  <c r="V20" i="2"/>
  <c r="V22" i="2"/>
  <c r="V10" i="2"/>
  <c r="V21" i="2"/>
  <c r="V8" i="2"/>
  <c r="V7" i="2"/>
  <c r="V6" i="2"/>
  <c r="V5" i="2"/>
  <c r="V19" i="2"/>
  <c r="V17" i="2"/>
  <c r="V16" i="2"/>
  <c r="V15" i="2"/>
  <c r="V14" i="2"/>
  <c r="V13" i="2"/>
  <c r="V12" i="2"/>
  <c r="V11" i="2"/>
  <c r="V9" i="2"/>
  <c r="C27" i="2"/>
  <c r="C28" i="2" s="1"/>
  <c r="D27" i="2"/>
  <c r="D28" i="2" s="1"/>
  <c r="E27" i="2"/>
  <c r="E28" i="2" s="1"/>
  <c r="F27" i="2"/>
  <c r="F28" i="2" s="1"/>
  <c r="G27" i="2"/>
  <c r="G28" i="2" s="1"/>
  <c r="H27" i="2"/>
  <c r="H28" i="2" s="1"/>
  <c r="I27" i="2"/>
  <c r="I28" i="2" s="1"/>
  <c r="J27" i="2"/>
  <c r="J28" i="2" s="1"/>
  <c r="K27" i="2"/>
  <c r="K28" i="2" s="1"/>
  <c r="L27" i="2"/>
  <c r="L28" i="2" s="1"/>
  <c r="M27" i="2"/>
  <c r="M28" i="2" s="1"/>
  <c r="N27" i="2"/>
  <c r="N28" i="2" s="1"/>
  <c r="O27" i="2"/>
  <c r="O28" i="2" s="1"/>
  <c r="P27" i="2"/>
  <c r="P28" i="2" s="1"/>
  <c r="Q27" i="2"/>
  <c r="Q28" i="2" s="1"/>
  <c r="R27" i="2"/>
  <c r="R28" i="2" s="1"/>
  <c r="S27" i="2"/>
  <c r="S28" i="2" s="1"/>
  <c r="T27" i="2"/>
  <c r="T28" i="2" s="1"/>
  <c r="U27" i="2"/>
  <c r="U28" i="2" s="1"/>
  <c r="B27" i="2"/>
  <c r="B28" i="2" s="1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X22" i="2" s="1"/>
  <c r="W3" i="2"/>
  <c r="N24" i="2"/>
  <c r="N25" i="2" s="1"/>
  <c r="O24" i="2"/>
  <c r="O25" i="2" s="1"/>
  <c r="P24" i="2"/>
  <c r="P25" i="2" s="1"/>
  <c r="Q24" i="2"/>
  <c r="Q25" i="2" s="1"/>
  <c r="R24" i="2"/>
  <c r="R25" i="2" s="1"/>
  <c r="S24" i="2"/>
  <c r="S25" i="2" s="1"/>
  <c r="T24" i="2"/>
  <c r="T25" i="2" s="1"/>
  <c r="U24" i="2"/>
  <c r="U25" i="2" s="1"/>
  <c r="C24" i="2"/>
  <c r="C25" i="2" s="1"/>
  <c r="D24" i="2"/>
  <c r="D25" i="2" s="1"/>
  <c r="E24" i="2"/>
  <c r="E25" i="2" s="1"/>
  <c r="F24" i="2"/>
  <c r="F25" i="2" s="1"/>
  <c r="G24" i="2"/>
  <c r="G25" i="2" s="1"/>
  <c r="H24" i="2"/>
  <c r="H25" i="2" s="1"/>
  <c r="I24" i="2"/>
  <c r="I25" i="2" s="1"/>
  <c r="J24" i="2"/>
  <c r="J25" i="2" s="1"/>
  <c r="K24" i="2"/>
  <c r="K25" i="2" s="1"/>
  <c r="L24" i="2"/>
  <c r="L25" i="2" s="1"/>
  <c r="M24" i="2"/>
  <c r="M25" i="2" s="1"/>
  <c r="B25" i="2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D23" i="1"/>
  <c r="D26" i="1" s="1"/>
  <c r="E23" i="1"/>
  <c r="E26" i="1" s="1"/>
  <c r="F23" i="1"/>
  <c r="F26" i="1" s="1"/>
  <c r="G23" i="1"/>
  <c r="G26" i="1" s="1"/>
  <c r="H23" i="1"/>
  <c r="H26" i="1" s="1"/>
  <c r="I23" i="1"/>
  <c r="I26" i="1" s="1"/>
  <c r="J23" i="1"/>
  <c r="J26" i="1" s="1"/>
  <c r="K23" i="1"/>
  <c r="K26" i="1" s="1"/>
  <c r="L23" i="1"/>
  <c r="L26" i="1" s="1"/>
  <c r="M23" i="1"/>
  <c r="M26" i="1" s="1"/>
  <c r="N23" i="1"/>
  <c r="N26" i="1" s="1"/>
  <c r="O23" i="1"/>
  <c r="O26" i="1" s="1"/>
  <c r="P23" i="1"/>
  <c r="P26" i="1" s="1"/>
  <c r="Q23" i="1"/>
  <c r="Q26" i="1" s="1"/>
  <c r="R23" i="1"/>
  <c r="R26" i="1" s="1"/>
  <c r="S23" i="1"/>
  <c r="S26" i="1" s="1"/>
  <c r="T23" i="1"/>
  <c r="T26" i="1" s="1"/>
  <c r="U23" i="1"/>
  <c r="U26" i="1" s="1"/>
  <c r="V23" i="1"/>
  <c r="V26" i="1" s="1"/>
  <c r="C23" i="1"/>
  <c r="C26" i="1" s="1"/>
  <c r="W3" i="1"/>
  <c r="C30" i="1" s="1"/>
  <c r="C27" i="1" l="1"/>
  <c r="C28" i="1" s="1"/>
  <c r="V27" i="1"/>
  <c r="V28" i="1" s="1"/>
  <c r="U27" i="1"/>
  <c r="U28" i="1" s="1"/>
  <c r="T27" i="1"/>
  <c r="T28" i="1" s="1"/>
  <c r="S27" i="1"/>
  <c r="S28" i="1" s="1"/>
  <c r="R27" i="1"/>
  <c r="R28" i="1" s="1"/>
  <c r="Q27" i="1"/>
  <c r="Q28" i="1" s="1"/>
  <c r="P27" i="1"/>
  <c r="P28" i="1" s="1"/>
  <c r="O27" i="1"/>
  <c r="O28" i="1" s="1"/>
  <c r="N27" i="1"/>
  <c r="N28" i="1" s="1"/>
  <c r="M27" i="1"/>
  <c r="M28" i="1" s="1"/>
  <c r="L27" i="1"/>
  <c r="L28" i="1" s="1"/>
  <c r="K27" i="1"/>
  <c r="K28" i="1" s="1"/>
  <c r="J27" i="1"/>
  <c r="J28" i="1" s="1"/>
  <c r="I27" i="1"/>
  <c r="I28" i="1" s="1"/>
  <c r="H27" i="1"/>
  <c r="H28" i="1" s="1"/>
  <c r="G27" i="1"/>
  <c r="G28" i="1" s="1"/>
  <c r="F27" i="1"/>
  <c r="F28" i="1" s="1"/>
  <c r="E27" i="1"/>
  <c r="E28" i="1" s="1"/>
  <c r="D27" i="1"/>
  <c r="D28" i="1" s="1"/>
  <c r="U38" i="3"/>
  <c r="U32" i="3"/>
  <c r="T38" i="3"/>
  <c r="T32" i="3"/>
  <c r="S38" i="3"/>
  <c r="S32" i="3"/>
  <c r="R38" i="3"/>
  <c r="R32" i="3"/>
  <c r="Q38" i="3"/>
  <c r="Q32" i="3"/>
  <c r="P38" i="3"/>
  <c r="P32" i="3"/>
  <c r="O38" i="3"/>
  <c r="O32" i="3"/>
  <c r="N38" i="3"/>
  <c r="N32" i="3"/>
  <c r="M38" i="3"/>
  <c r="M32" i="3"/>
  <c r="L38" i="3"/>
  <c r="L32" i="3"/>
  <c r="K38" i="3"/>
  <c r="K32" i="3"/>
  <c r="J38" i="3"/>
  <c r="J32" i="3"/>
  <c r="I38" i="3"/>
  <c r="I32" i="3"/>
  <c r="H38" i="3"/>
  <c r="H32" i="3"/>
  <c r="G38" i="3"/>
  <c r="G32" i="3"/>
  <c r="F38" i="3"/>
  <c r="F32" i="3"/>
  <c r="E38" i="3"/>
  <c r="E32" i="3"/>
  <c r="D38" i="3"/>
  <c r="D32" i="3"/>
  <c r="C38" i="3"/>
  <c r="C32" i="3"/>
  <c r="B42" i="3"/>
  <c r="W23" i="3"/>
  <c r="X3" i="3"/>
  <c r="X23" i="3" s="1"/>
  <c r="B39" i="3"/>
  <c r="B40" i="3" s="1"/>
  <c r="B33" i="3"/>
  <c r="B34" i="3" s="1"/>
  <c r="C33" i="2"/>
  <c r="C34" i="2" s="1"/>
  <c r="U33" i="2"/>
  <c r="T33" i="2"/>
  <c r="P33" i="2"/>
  <c r="O33" i="2"/>
  <c r="M33" i="2"/>
  <c r="L33" i="2"/>
  <c r="H33" i="2"/>
  <c r="F33" i="2"/>
  <c r="B33" i="2"/>
  <c r="B34" i="2" s="1"/>
  <c r="F34" i="2"/>
  <c r="H34" i="2"/>
  <c r="L34" i="2"/>
  <c r="M34" i="2"/>
  <c r="O34" i="2"/>
  <c r="P34" i="2"/>
  <c r="T34" i="2"/>
  <c r="U34" i="2"/>
  <c r="AB8" i="2"/>
  <c r="X8" i="2"/>
  <c r="AB17" i="2"/>
  <c r="X17" i="2"/>
  <c r="AB21" i="2"/>
  <c r="X21" i="2"/>
  <c r="AB6" i="2"/>
  <c r="X6" i="2"/>
  <c r="AB14" i="2"/>
  <c r="X14" i="2"/>
  <c r="AB13" i="2"/>
  <c r="X13" i="2"/>
  <c r="AB3" i="2"/>
  <c r="X3" i="2"/>
  <c r="AB22" i="2"/>
  <c r="AB12" i="2"/>
  <c r="X12" i="2"/>
  <c r="AB19" i="2"/>
  <c r="X19" i="2"/>
  <c r="AB4" i="2"/>
  <c r="X4" i="2"/>
  <c r="AB20" i="2"/>
  <c r="X20" i="2"/>
  <c r="AB10" i="2"/>
  <c r="X10" i="2"/>
  <c r="AB11" i="2"/>
  <c r="X11" i="2"/>
  <c r="AB16" i="2"/>
  <c r="X16" i="2"/>
  <c r="AB7" i="2"/>
  <c r="X7" i="2"/>
  <c r="AB15" i="2"/>
  <c r="X15" i="2"/>
  <c r="AB18" i="2"/>
  <c r="X18" i="2"/>
  <c r="AB9" i="2"/>
  <c r="X9" i="2"/>
  <c r="AB5" i="2"/>
  <c r="W24" i="2"/>
  <c r="X5" i="2"/>
  <c r="X24" i="2" s="1"/>
  <c r="C33" i="3" l="1"/>
  <c r="C34" i="3" s="1"/>
  <c r="C39" i="3"/>
  <c r="C40" i="3" s="1"/>
  <c r="D33" i="3"/>
  <c r="D34" i="3" s="1"/>
  <c r="D39" i="3"/>
  <c r="D40" i="3" s="1"/>
  <c r="E33" i="3"/>
  <c r="E34" i="3" s="1"/>
  <c r="E39" i="3"/>
  <c r="E40" i="3" s="1"/>
  <c r="F33" i="3"/>
  <c r="F34" i="3" s="1"/>
  <c r="F39" i="3"/>
  <c r="F40" i="3" s="1"/>
  <c r="G33" i="3"/>
  <c r="G34" i="3" s="1"/>
  <c r="G39" i="3"/>
  <c r="G40" i="3" s="1"/>
  <c r="H33" i="3"/>
  <c r="H34" i="3" s="1"/>
  <c r="H39" i="3"/>
  <c r="H40" i="3" s="1"/>
  <c r="I33" i="3"/>
  <c r="I34" i="3" s="1"/>
  <c r="I39" i="3"/>
  <c r="I40" i="3" s="1"/>
  <c r="J33" i="3"/>
  <c r="J34" i="3" s="1"/>
  <c r="J39" i="3"/>
  <c r="J40" i="3" s="1"/>
  <c r="K33" i="3"/>
  <c r="K34" i="3" s="1"/>
  <c r="K39" i="3"/>
  <c r="K40" i="3" s="1"/>
  <c r="L33" i="3"/>
  <c r="L34" i="3" s="1"/>
  <c r="L39" i="3"/>
  <c r="L40" i="3" s="1"/>
  <c r="M33" i="3"/>
  <c r="M34" i="3" s="1"/>
  <c r="M39" i="3"/>
  <c r="M40" i="3" s="1"/>
  <c r="N33" i="3"/>
  <c r="N34" i="3" s="1"/>
  <c r="N39" i="3"/>
  <c r="N40" i="3" s="1"/>
  <c r="O33" i="3"/>
  <c r="O34" i="3" s="1"/>
  <c r="O39" i="3"/>
  <c r="O40" i="3" s="1"/>
  <c r="P33" i="3"/>
  <c r="P34" i="3" s="1"/>
  <c r="P39" i="3"/>
  <c r="P40" i="3" s="1"/>
  <c r="Q33" i="3"/>
  <c r="Q34" i="3" s="1"/>
  <c r="Q39" i="3"/>
  <c r="Q40" i="3" s="1"/>
  <c r="R33" i="3"/>
  <c r="R34" i="3" s="1"/>
  <c r="R39" i="3"/>
  <c r="R40" i="3" s="1"/>
  <c r="S33" i="3"/>
  <c r="S34" i="3" s="1"/>
  <c r="S39" i="3"/>
  <c r="S40" i="3" s="1"/>
  <c r="T33" i="3"/>
  <c r="T34" i="3" s="1"/>
  <c r="T39" i="3"/>
  <c r="T40" i="3" s="1"/>
  <c r="U33" i="3"/>
  <c r="U34" i="3" s="1"/>
  <c r="U39" i="3"/>
  <c r="U40" i="3" s="1"/>
  <c r="C29" i="1"/>
  <c r="C31" i="1" s="1"/>
  <c r="C33" i="1" s="1"/>
  <c r="D33" i="2"/>
  <c r="D34" i="2" s="1"/>
  <c r="B41" i="3" l="1"/>
  <c r="V34" i="3"/>
  <c r="S33" i="2"/>
  <c r="R33" i="2"/>
  <c r="Q33" i="2"/>
  <c r="N33" i="2"/>
  <c r="K33" i="2"/>
  <c r="J33" i="2"/>
  <c r="I33" i="2"/>
  <c r="G33" i="2"/>
  <c r="E33" i="2"/>
  <c r="U25" i="3"/>
  <c r="U27" i="3"/>
  <c r="T25" i="3"/>
  <c r="T27" i="3"/>
  <c r="S25" i="3"/>
  <c r="S27" i="3"/>
  <c r="R25" i="3"/>
  <c r="R27" i="3"/>
  <c r="Q25" i="3"/>
  <c r="Q27" i="3"/>
  <c r="P25" i="3"/>
  <c r="P27" i="3"/>
  <c r="O25" i="3"/>
  <c r="O27" i="3"/>
  <c r="N25" i="3"/>
  <c r="N27" i="3"/>
  <c r="M25" i="3"/>
  <c r="M27" i="3"/>
  <c r="L25" i="3"/>
  <c r="L27" i="3"/>
  <c r="K25" i="3"/>
  <c r="K27" i="3"/>
  <c r="J25" i="3"/>
  <c r="J27" i="3"/>
  <c r="I25" i="3"/>
  <c r="I27" i="3"/>
  <c r="H25" i="3"/>
  <c r="H27" i="3"/>
  <c r="G25" i="3"/>
  <c r="G27" i="3"/>
  <c r="F25" i="3"/>
  <c r="F27" i="3"/>
  <c r="E25" i="3"/>
  <c r="E27" i="3"/>
  <c r="D25" i="3"/>
  <c r="D27" i="3"/>
  <c r="C25" i="3"/>
  <c r="C27" i="3"/>
  <c r="B25" i="3"/>
  <c r="B27" i="3"/>
  <c r="E34" i="2"/>
  <c r="G34" i="2"/>
  <c r="I34" i="2"/>
  <c r="J34" i="2"/>
  <c r="K34" i="2"/>
  <c r="N34" i="2"/>
  <c r="Q34" i="2"/>
  <c r="R34" i="2"/>
  <c r="S34" i="2"/>
  <c r="B36" i="2"/>
</calcChain>
</file>

<file path=xl/sharedStrings.xml><?xml version="1.0" encoding="utf-8"?>
<sst xmlns="http://schemas.openxmlformats.org/spreadsheetml/2006/main" count="229" uniqueCount="120">
  <si>
    <t>No</t>
  </si>
  <si>
    <t>Nama</t>
  </si>
  <si>
    <t>no.item</t>
  </si>
  <si>
    <t>jumlah (x)</t>
  </si>
  <si>
    <t>jumlah (y)</t>
  </si>
  <si>
    <t>n</t>
  </si>
  <si>
    <t>n-1</t>
  </si>
  <si>
    <t>p</t>
  </si>
  <si>
    <t>q</t>
  </si>
  <si>
    <t>pq</t>
  </si>
  <si>
    <t>£pq</t>
  </si>
  <si>
    <t>St</t>
  </si>
  <si>
    <t>r11</t>
  </si>
  <si>
    <t>NAMA SISWA</t>
  </si>
  <si>
    <t xml:space="preserve">NO </t>
  </si>
  <si>
    <t>SOAL</t>
  </si>
  <si>
    <t>JUMLAH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</si>
  <si>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</si>
  <si>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</si>
  <si>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</si>
  <si>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</si>
  <si>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</si>
  <si>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</si>
  <si>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</si>
  <si>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</si>
  <si>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</si>
  <si>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</si>
  <si>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</si>
  <si>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</si>
  <si>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</si>
  <si>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</si>
  <si>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</si>
  <si>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</si>
  <si>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</si>
  <si>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</si>
  <si>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</si>
  <si>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</si>
  <si>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jumlah </t>
  </si>
  <si>
    <t>Y</t>
  </si>
  <si>
    <t>Y2</t>
  </si>
  <si>
    <t>X2</t>
  </si>
  <si>
    <t>P</t>
  </si>
  <si>
    <t>K</t>
  </si>
  <si>
    <t>E</t>
  </si>
  <si>
    <t>L</t>
  </si>
  <si>
    <t>A</t>
  </si>
  <si>
    <t>T</t>
  </si>
  <si>
    <t>S</t>
  </si>
  <si>
    <t>O</t>
  </si>
  <si>
    <t>M</t>
  </si>
  <si>
    <t>B</t>
  </si>
  <si>
    <t>W</t>
  </si>
  <si>
    <t>H</t>
  </si>
  <si>
    <t>XY1</t>
  </si>
  <si>
    <t>XY2</t>
  </si>
  <si>
    <t>XY3</t>
  </si>
  <si>
    <t>XY4</t>
  </si>
  <si>
    <t>XY5</t>
  </si>
  <si>
    <t>XY6</t>
  </si>
  <si>
    <t>XY7</t>
  </si>
  <si>
    <t>XY8</t>
  </si>
  <si>
    <t>XY9</t>
  </si>
  <si>
    <t>XY10</t>
  </si>
  <si>
    <t>XY11</t>
  </si>
  <si>
    <t>XY12</t>
  </si>
  <si>
    <t>XY13</t>
  </si>
  <si>
    <t>XY14</t>
  </si>
  <si>
    <t>XY15</t>
  </si>
  <si>
    <t>XY16</t>
  </si>
  <si>
    <t>XY17</t>
  </si>
  <si>
    <t>XY18</t>
  </si>
  <si>
    <t>XY19</t>
  </si>
  <si>
    <t>XY20</t>
  </si>
  <si>
    <t>JB</t>
  </si>
  <si>
    <t>r tabel</t>
  </si>
  <si>
    <t>r hit</t>
  </si>
  <si>
    <t>Status</t>
  </si>
  <si>
    <t>J.VALID</t>
  </si>
  <si>
    <t>r hitung</t>
  </si>
  <si>
    <t>hasil</t>
  </si>
  <si>
    <t>varian</t>
  </si>
  <si>
    <t>jumlah</t>
  </si>
  <si>
    <t>validitas</t>
  </si>
  <si>
    <t>reliabilitas</t>
  </si>
  <si>
    <t>Q</t>
  </si>
  <si>
    <t>PQ</t>
  </si>
  <si>
    <t>Mt</t>
  </si>
  <si>
    <t>xt2</t>
  </si>
  <si>
    <t xml:space="preserve">n </t>
  </si>
  <si>
    <t>hasil (xt).Y</t>
  </si>
  <si>
    <t>ƩPQ</t>
  </si>
  <si>
    <t>Variansi (St)</t>
  </si>
  <si>
    <t>kategori</t>
  </si>
  <si>
    <t>Variansi (St)^2</t>
  </si>
  <si>
    <t>Variansi</t>
  </si>
  <si>
    <t>Ʃs2</t>
  </si>
  <si>
    <t>Varians butir</t>
  </si>
  <si>
    <t>jml var butri</t>
  </si>
  <si>
    <t>var toral</t>
  </si>
  <si>
    <t>(alpha co)</t>
  </si>
  <si>
    <t>8. NPC</t>
  </si>
  <si>
    <t>9. ORY</t>
  </si>
  <si>
    <t>10. RDNR</t>
  </si>
  <si>
    <t>11. RA</t>
  </si>
  <si>
    <t>12. RWW</t>
  </si>
  <si>
    <t>13. RDN</t>
  </si>
  <si>
    <t>14. RCWPY</t>
  </si>
  <si>
    <t>15. UHI</t>
  </si>
  <si>
    <t>16. VEJ</t>
  </si>
  <si>
    <t>17. ZNF</t>
  </si>
  <si>
    <t>18. ZAR</t>
  </si>
  <si>
    <t>19. AMKP</t>
  </si>
  <si>
    <t>20. MKN</t>
  </si>
  <si>
    <t>1. HKR</t>
  </si>
  <si>
    <t>2. MNFAF</t>
  </si>
  <si>
    <t>3. MPRD</t>
  </si>
  <si>
    <t>4. MRDA</t>
  </si>
  <si>
    <t>5. NAS</t>
  </si>
  <si>
    <t>6. NDS</t>
  </si>
  <si>
    <t>7. NLSRD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</si>
</sst>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5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4" fillId="2" borderId="0" xfId="0" applyFont="1" applyFill="1" applyAlignment="1">
      <alignment horizontal="justify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4" fillId="4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textRotation="255" wrapText="1"/>
    </xf>
    <xf numFmtId="164" fontId="0" fillId="0" borderId="0" xfId="0" applyNumberFormat="1"/>
    <xf numFmtId="0" fontId="4" fillId="4" borderId="7" xfId="0" applyFont="1" applyFill="1" applyBorder="1" applyAlignment="1">
      <alignment horizontal="justify" vertical="center" wrapText="1"/>
    </xf>
    <xf numFmtId="164" fontId="0" fillId="4" borderId="0" xfId="0" applyNumberFormat="1" applyFill="1"/>
    <xf numFmtId="2" fontId="0" fillId="0" borderId="0" xfId="0" applyNumberFormat="1"/>
    <xf numFmtId="165" fontId="0" fillId="0" borderId="0" xfId="0" applyNumberFormat="1"/>
    <xf numFmtId="0" fontId="5" fillId="2" borderId="7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B7A7D-943C-4938-9C11-2C6FBEF42DEA}">
  <dimension ref="A1:W33"/>
  <sheetViews>
    <sheetView tabSelected="1" workbookViewId="0">
      <selection activeCell="C30" sqref="C30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W1" t="s">
        <v>4</v>
      </c>
    </row>
    <row r="2" spans="1:23" x14ac:dyDescent="0.3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</row>
    <row r="3" spans="1:23" x14ac:dyDescent="0.3">
      <c r="A3">
        <v>1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1</v>
      </c>
      <c r="J3">
        <v>1</v>
      </c>
      <c r="K3">
        <v>1</v>
      </c>
      <c r="L3">
        <v>0</v>
      </c>
      <c r="M3">
        <v>1</v>
      </c>
      <c r="N3">
        <v>1</v>
      </c>
      <c r="O3">
        <v>1</v>
      </c>
      <c r="P3">
        <v>0</v>
      </c>
      <c r="Q3">
        <v>1</v>
      </c>
      <c r="R3">
        <v>0</v>
      </c>
      <c r="S3">
        <v>1</v>
      </c>
      <c r="T3">
        <v>0</v>
      </c>
      <c r="U3">
        <v>1</v>
      </c>
      <c r="V3">
        <v>1</v>
      </c>
      <c r="W3">
        <f>SUM(C3:V3)</f>
        <v>11</v>
      </c>
    </row>
    <row r="4" spans="1:23" x14ac:dyDescent="0.3">
      <c r="A4">
        <v>2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1</v>
      </c>
      <c r="J4">
        <v>1</v>
      </c>
      <c r="K4">
        <v>1</v>
      </c>
      <c r="L4">
        <v>0</v>
      </c>
      <c r="M4">
        <v>1</v>
      </c>
      <c r="N4">
        <v>1</v>
      </c>
      <c r="O4">
        <v>1</v>
      </c>
      <c r="P4">
        <v>0</v>
      </c>
      <c r="Q4">
        <v>1</v>
      </c>
      <c r="R4">
        <v>0</v>
      </c>
      <c r="S4">
        <v>0</v>
      </c>
      <c r="T4">
        <v>0</v>
      </c>
      <c r="U4">
        <v>1</v>
      </c>
      <c r="V4">
        <v>1</v>
      </c>
      <c r="W4">
        <f t="shared" ref="W4:W22" si="0">SUM(C4:V4)</f>
        <v>10</v>
      </c>
    </row>
    <row r="5" spans="1:23" x14ac:dyDescent="0.3">
      <c r="A5">
        <v>3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1</v>
      </c>
      <c r="O5">
        <v>0</v>
      </c>
      <c r="P5">
        <v>0</v>
      </c>
      <c r="Q5">
        <v>1</v>
      </c>
      <c r="R5">
        <v>0</v>
      </c>
      <c r="S5">
        <v>1</v>
      </c>
      <c r="T5">
        <v>1</v>
      </c>
      <c r="U5">
        <v>0</v>
      </c>
      <c r="V5">
        <v>1</v>
      </c>
      <c r="W5">
        <f t="shared" si="0"/>
        <v>7</v>
      </c>
    </row>
    <row r="6" spans="1:23" x14ac:dyDescent="0.3">
      <c r="A6">
        <v>4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1</v>
      </c>
      <c r="K6">
        <v>0</v>
      </c>
      <c r="L6">
        <v>1</v>
      </c>
      <c r="M6">
        <v>1</v>
      </c>
      <c r="N6">
        <v>1</v>
      </c>
      <c r="O6">
        <v>1</v>
      </c>
      <c r="P6">
        <v>0</v>
      </c>
      <c r="Q6">
        <v>1</v>
      </c>
      <c r="R6">
        <v>0</v>
      </c>
      <c r="S6">
        <v>1</v>
      </c>
      <c r="T6">
        <v>1</v>
      </c>
      <c r="U6">
        <v>0</v>
      </c>
      <c r="V6">
        <v>1</v>
      </c>
      <c r="W6">
        <f t="shared" si="0"/>
        <v>10</v>
      </c>
    </row>
    <row r="7" spans="1:23" x14ac:dyDescent="0.3">
      <c r="A7">
        <v>5</v>
      </c>
      <c r="C7">
        <v>1</v>
      </c>
      <c r="D7">
        <v>0</v>
      </c>
      <c r="E7">
        <v>1</v>
      </c>
      <c r="F7">
        <v>1</v>
      </c>
      <c r="G7">
        <v>0</v>
      </c>
      <c r="H7">
        <v>0</v>
      </c>
      <c r="I7">
        <v>1</v>
      </c>
      <c r="J7">
        <v>0</v>
      </c>
      <c r="K7">
        <v>1</v>
      </c>
      <c r="L7">
        <v>0</v>
      </c>
      <c r="M7">
        <v>1</v>
      </c>
      <c r="N7">
        <v>0</v>
      </c>
      <c r="O7">
        <v>1</v>
      </c>
      <c r="P7">
        <v>1</v>
      </c>
      <c r="Q7">
        <v>1</v>
      </c>
      <c r="R7">
        <v>0</v>
      </c>
      <c r="S7">
        <v>0</v>
      </c>
      <c r="T7">
        <v>0</v>
      </c>
      <c r="U7">
        <v>0</v>
      </c>
      <c r="V7">
        <v>1</v>
      </c>
      <c r="W7">
        <f t="shared" si="0"/>
        <v>10</v>
      </c>
    </row>
    <row r="8" spans="1:23" x14ac:dyDescent="0.3">
      <c r="A8">
        <v>6</v>
      </c>
      <c r="C8">
        <v>0</v>
      </c>
      <c r="D8">
        <v>0</v>
      </c>
      <c r="E8">
        <v>1</v>
      </c>
      <c r="F8">
        <v>1</v>
      </c>
      <c r="G8">
        <v>1</v>
      </c>
      <c r="H8">
        <v>0</v>
      </c>
      <c r="I8">
        <v>1</v>
      </c>
      <c r="J8">
        <v>0</v>
      </c>
      <c r="K8">
        <v>1</v>
      </c>
      <c r="L8">
        <v>1</v>
      </c>
      <c r="M8">
        <v>0</v>
      </c>
      <c r="N8">
        <v>1</v>
      </c>
      <c r="O8">
        <v>1</v>
      </c>
      <c r="P8">
        <v>0</v>
      </c>
      <c r="Q8">
        <v>1</v>
      </c>
      <c r="R8">
        <v>1</v>
      </c>
      <c r="S8">
        <v>1</v>
      </c>
      <c r="T8">
        <v>1</v>
      </c>
      <c r="U8">
        <v>0</v>
      </c>
      <c r="V8">
        <v>0</v>
      </c>
      <c r="W8">
        <f t="shared" si="0"/>
        <v>12</v>
      </c>
    </row>
    <row r="9" spans="1:23" x14ac:dyDescent="0.3">
      <c r="A9">
        <v>7</v>
      </c>
      <c r="C9">
        <v>0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1</v>
      </c>
      <c r="M9">
        <v>0</v>
      </c>
      <c r="N9">
        <v>1</v>
      </c>
      <c r="O9">
        <v>1</v>
      </c>
      <c r="P9">
        <v>1</v>
      </c>
      <c r="Q9">
        <v>1</v>
      </c>
      <c r="R9">
        <v>0</v>
      </c>
      <c r="S9">
        <v>1</v>
      </c>
      <c r="T9">
        <v>1</v>
      </c>
      <c r="U9">
        <v>1</v>
      </c>
      <c r="V9">
        <v>1</v>
      </c>
      <c r="W9">
        <f t="shared" si="0"/>
        <v>12</v>
      </c>
    </row>
    <row r="10" spans="1:23" x14ac:dyDescent="0.3">
      <c r="A10">
        <v>8</v>
      </c>
      <c r="C10">
        <v>0</v>
      </c>
      <c r="D10">
        <v>0</v>
      </c>
      <c r="E10">
        <v>1</v>
      </c>
      <c r="F10">
        <v>1</v>
      </c>
      <c r="G10">
        <v>0</v>
      </c>
      <c r="H10">
        <v>0</v>
      </c>
      <c r="I10">
        <v>1</v>
      </c>
      <c r="J10">
        <v>1</v>
      </c>
      <c r="K10">
        <v>1</v>
      </c>
      <c r="L10">
        <v>0</v>
      </c>
      <c r="M10">
        <v>1</v>
      </c>
      <c r="N10">
        <v>0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0</v>
      </c>
      <c r="W10">
        <f t="shared" si="0"/>
        <v>8</v>
      </c>
    </row>
    <row r="11" spans="1:23" x14ac:dyDescent="0.3">
      <c r="A11">
        <v>9</v>
      </c>
      <c r="C11">
        <v>0</v>
      </c>
      <c r="D11">
        <v>0</v>
      </c>
      <c r="E11">
        <v>1</v>
      </c>
      <c r="F11">
        <v>1</v>
      </c>
      <c r="G11">
        <v>0</v>
      </c>
      <c r="H11">
        <v>0</v>
      </c>
      <c r="I11">
        <v>0</v>
      </c>
      <c r="J11">
        <v>1</v>
      </c>
      <c r="K11">
        <v>1</v>
      </c>
      <c r="L11">
        <v>1</v>
      </c>
      <c r="M11">
        <v>0</v>
      </c>
      <c r="N11">
        <v>1</v>
      </c>
      <c r="O11">
        <v>0</v>
      </c>
      <c r="P11">
        <v>1</v>
      </c>
      <c r="Q11">
        <v>1</v>
      </c>
      <c r="R11">
        <v>0</v>
      </c>
      <c r="S11">
        <v>1</v>
      </c>
      <c r="T11">
        <v>1</v>
      </c>
      <c r="U11">
        <v>1</v>
      </c>
      <c r="V11">
        <v>1</v>
      </c>
      <c r="W11">
        <f t="shared" si="0"/>
        <v>12</v>
      </c>
    </row>
    <row r="12" spans="1:23" x14ac:dyDescent="0.3">
      <c r="A12">
        <v>10</v>
      </c>
      <c r="C12">
        <v>1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1</v>
      </c>
      <c r="N12">
        <v>0</v>
      </c>
      <c r="O12">
        <v>1</v>
      </c>
      <c r="P12">
        <v>0</v>
      </c>
      <c r="Q12">
        <v>1</v>
      </c>
      <c r="R12">
        <v>0</v>
      </c>
      <c r="S12">
        <v>1</v>
      </c>
      <c r="T12">
        <v>0</v>
      </c>
      <c r="U12">
        <v>1</v>
      </c>
      <c r="V12">
        <v>1</v>
      </c>
      <c r="W12">
        <f t="shared" si="0"/>
        <v>9</v>
      </c>
    </row>
    <row r="13" spans="1:23" x14ac:dyDescent="0.3">
      <c r="A13">
        <v>11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1</v>
      </c>
      <c r="J13">
        <v>1</v>
      </c>
      <c r="K13">
        <v>1</v>
      </c>
      <c r="L13">
        <v>0</v>
      </c>
      <c r="M13">
        <v>1</v>
      </c>
      <c r="N13">
        <v>1</v>
      </c>
      <c r="O13">
        <v>1</v>
      </c>
      <c r="P13">
        <v>0</v>
      </c>
      <c r="Q13">
        <v>0</v>
      </c>
      <c r="R13">
        <v>0</v>
      </c>
      <c r="S13">
        <v>1</v>
      </c>
      <c r="T13">
        <v>1</v>
      </c>
      <c r="U13">
        <v>1</v>
      </c>
      <c r="V13">
        <v>0</v>
      </c>
      <c r="W13">
        <f t="shared" si="0"/>
        <v>10</v>
      </c>
    </row>
    <row r="14" spans="1:23" x14ac:dyDescent="0.3">
      <c r="A14">
        <v>12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1</v>
      </c>
      <c r="N14">
        <v>0</v>
      </c>
      <c r="O14">
        <v>1</v>
      </c>
      <c r="P14">
        <v>0</v>
      </c>
      <c r="Q14">
        <v>1</v>
      </c>
      <c r="R14">
        <v>0</v>
      </c>
      <c r="S14">
        <v>1</v>
      </c>
      <c r="T14">
        <v>0</v>
      </c>
      <c r="U14">
        <v>1</v>
      </c>
      <c r="V14">
        <v>1</v>
      </c>
      <c r="W14">
        <f t="shared" si="0"/>
        <v>7</v>
      </c>
    </row>
    <row r="15" spans="1:23" x14ac:dyDescent="0.3">
      <c r="A15">
        <v>13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1</v>
      </c>
      <c r="J15">
        <v>1</v>
      </c>
      <c r="K15">
        <v>0</v>
      </c>
      <c r="L15">
        <v>1</v>
      </c>
      <c r="M15">
        <v>0</v>
      </c>
      <c r="N15">
        <v>1</v>
      </c>
      <c r="O15">
        <v>0</v>
      </c>
      <c r="P15">
        <v>1</v>
      </c>
      <c r="Q15">
        <v>1</v>
      </c>
      <c r="R15">
        <v>0</v>
      </c>
      <c r="S15">
        <v>1</v>
      </c>
      <c r="T15">
        <v>0</v>
      </c>
      <c r="U15">
        <v>1</v>
      </c>
      <c r="V15">
        <v>0</v>
      </c>
      <c r="W15">
        <f t="shared" si="0"/>
        <v>9</v>
      </c>
    </row>
    <row r="16" spans="1:23" x14ac:dyDescent="0.3">
      <c r="A16">
        <v>14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1</v>
      </c>
      <c r="K16">
        <v>1</v>
      </c>
      <c r="L16">
        <v>1</v>
      </c>
      <c r="M16">
        <v>0</v>
      </c>
      <c r="N16">
        <v>1</v>
      </c>
      <c r="O16">
        <v>1</v>
      </c>
      <c r="P16">
        <v>0</v>
      </c>
      <c r="Q16">
        <v>1</v>
      </c>
      <c r="R16">
        <v>0</v>
      </c>
      <c r="S16">
        <v>0</v>
      </c>
      <c r="T16">
        <v>0</v>
      </c>
      <c r="U16">
        <v>0</v>
      </c>
      <c r="V16">
        <v>1</v>
      </c>
      <c r="W16">
        <f t="shared" si="0"/>
        <v>8</v>
      </c>
    </row>
    <row r="17" spans="1:23" x14ac:dyDescent="0.3">
      <c r="A17">
        <v>15</v>
      </c>
      <c r="C17">
        <v>0</v>
      </c>
      <c r="D17">
        <v>0</v>
      </c>
      <c r="E17">
        <v>0</v>
      </c>
      <c r="F17">
        <v>1</v>
      </c>
      <c r="G17">
        <v>0</v>
      </c>
      <c r="H17">
        <v>0</v>
      </c>
      <c r="I17">
        <v>1</v>
      </c>
      <c r="J17">
        <v>0</v>
      </c>
      <c r="K17">
        <v>1</v>
      </c>
      <c r="L17">
        <v>1</v>
      </c>
      <c r="M17">
        <v>1</v>
      </c>
      <c r="N17">
        <v>1</v>
      </c>
      <c r="O17">
        <v>0</v>
      </c>
      <c r="P17">
        <v>1</v>
      </c>
      <c r="Q17">
        <v>1</v>
      </c>
      <c r="R17">
        <v>0</v>
      </c>
      <c r="S17">
        <v>0</v>
      </c>
      <c r="T17">
        <v>0</v>
      </c>
      <c r="U17">
        <v>1</v>
      </c>
      <c r="V17">
        <v>1</v>
      </c>
      <c r="W17">
        <f t="shared" si="0"/>
        <v>10</v>
      </c>
    </row>
    <row r="18" spans="1:23" x14ac:dyDescent="0.3">
      <c r="A18">
        <v>16</v>
      </c>
      <c r="C18">
        <v>0</v>
      </c>
      <c r="D18">
        <v>1</v>
      </c>
      <c r="E18">
        <v>1</v>
      </c>
      <c r="F18">
        <v>1</v>
      </c>
      <c r="G18">
        <v>1</v>
      </c>
      <c r="H18">
        <v>0</v>
      </c>
      <c r="I18">
        <v>1</v>
      </c>
      <c r="J18">
        <v>1</v>
      </c>
      <c r="K18">
        <v>1</v>
      </c>
      <c r="L18">
        <v>0</v>
      </c>
      <c r="M18">
        <v>1</v>
      </c>
      <c r="N18">
        <v>0</v>
      </c>
      <c r="O18">
        <v>1</v>
      </c>
      <c r="P18">
        <v>0</v>
      </c>
      <c r="Q18">
        <v>1</v>
      </c>
      <c r="R18">
        <v>0</v>
      </c>
      <c r="S18">
        <v>1</v>
      </c>
      <c r="T18">
        <v>0</v>
      </c>
      <c r="U18">
        <v>1</v>
      </c>
      <c r="V18">
        <v>0</v>
      </c>
      <c r="W18">
        <f t="shared" si="0"/>
        <v>12</v>
      </c>
    </row>
    <row r="19" spans="1:23" x14ac:dyDescent="0.3">
      <c r="A19">
        <v>17</v>
      </c>
      <c r="C19">
        <v>0</v>
      </c>
      <c r="D19">
        <v>0</v>
      </c>
      <c r="E19">
        <v>1</v>
      </c>
      <c r="F19">
        <v>1</v>
      </c>
      <c r="G19">
        <v>1</v>
      </c>
      <c r="H19">
        <v>0</v>
      </c>
      <c r="I19">
        <v>0</v>
      </c>
      <c r="J19">
        <v>1</v>
      </c>
      <c r="K19">
        <v>0</v>
      </c>
      <c r="L19">
        <v>0</v>
      </c>
      <c r="M19">
        <v>1</v>
      </c>
      <c r="N19">
        <v>1</v>
      </c>
      <c r="O19">
        <v>1</v>
      </c>
      <c r="P19">
        <v>0</v>
      </c>
      <c r="Q19">
        <v>0</v>
      </c>
      <c r="R19">
        <v>0</v>
      </c>
      <c r="S19">
        <v>1</v>
      </c>
      <c r="T19">
        <v>0</v>
      </c>
      <c r="U19">
        <v>1</v>
      </c>
      <c r="V19">
        <v>1</v>
      </c>
      <c r="W19">
        <f t="shared" si="0"/>
        <v>10</v>
      </c>
    </row>
    <row r="20" spans="1:23" x14ac:dyDescent="0.3">
      <c r="A20">
        <v>18</v>
      </c>
      <c r="C20">
        <v>0</v>
      </c>
      <c r="D20">
        <v>0</v>
      </c>
      <c r="E20">
        <v>1</v>
      </c>
      <c r="F20">
        <v>1</v>
      </c>
      <c r="G20">
        <v>0</v>
      </c>
      <c r="H20">
        <v>0</v>
      </c>
      <c r="I20">
        <v>1</v>
      </c>
      <c r="J20">
        <v>1</v>
      </c>
      <c r="K20">
        <v>1</v>
      </c>
      <c r="L20">
        <v>0</v>
      </c>
      <c r="M20">
        <v>1</v>
      </c>
      <c r="N20">
        <v>0</v>
      </c>
      <c r="O20">
        <v>1</v>
      </c>
      <c r="P20">
        <v>0</v>
      </c>
      <c r="Q20">
        <v>1</v>
      </c>
      <c r="R20">
        <v>0</v>
      </c>
      <c r="S20">
        <v>1</v>
      </c>
      <c r="T20">
        <v>0</v>
      </c>
      <c r="U20">
        <v>1</v>
      </c>
      <c r="V20">
        <v>0</v>
      </c>
      <c r="W20">
        <f t="shared" si="0"/>
        <v>10</v>
      </c>
    </row>
    <row r="21" spans="1:23" x14ac:dyDescent="0.3">
      <c r="A21">
        <v>19</v>
      </c>
      <c r="C21">
        <v>0</v>
      </c>
      <c r="D21">
        <v>0</v>
      </c>
      <c r="E21">
        <v>0</v>
      </c>
      <c r="F21">
        <v>0</v>
      </c>
      <c r="G21">
        <v>1</v>
      </c>
      <c r="H21">
        <v>1</v>
      </c>
      <c r="I21">
        <v>0</v>
      </c>
      <c r="J21">
        <v>0</v>
      </c>
      <c r="K21">
        <v>1</v>
      </c>
      <c r="L21">
        <v>0</v>
      </c>
      <c r="M21">
        <v>1</v>
      </c>
      <c r="N21">
        <v>1</v>
      </c>
      <c r="O21">
        <v>0</v>
      </c>
      <c r="P21">
        <v>1</v>
      </c>
      <c r="Q21">
        <v>1</v>
      </c>
      <c r="R21">
        <v>0</v>
      </c>
      <c r="S21">
        <v>1</v>
      </c>
      <c r="T21">
        <v>0</v>
      </c>
      <c r="U21">
        <v>0</v>
      </c>
      <c r="V21">
        <v>1</v>
      </c>
      <c r="W21">
        <f t="shared" si="0"/>
        <v>9</v>
      </c>
    </row>
    <row r="22" spans="1:23" x14ac:dyDescent="0.3">
      <c r="A22">
        <v>20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1</v>
      </c>
      <c r="J22">
        <v>1</v>
      </c>
      <c r="K22">
        <v>1</v>
      </c>
      <c r="L22">
        <v>1</v>
      </c>
      <c r="M22">
        <v>0</v>
      </c>
      <c r="N22">
        <v>1</v>
      </c>
      <c r="O22">
        <v>1</v>
      </c>
      <c r="P22">
        <v>0</v>
      </c>
      <c r="Q22">
        <v>1</v>
      </c>
      <c r="R22">
        <v>0</v>
      </c>
      <c r="S22">
        <v>0</v>
      </c>
      <c r="T22">
        <v>0</v>
      </c>
      <c r="U22">
        <v>0</v>
      </c>
      <c r="V22">
        <v>1</v>
      </c>
      <c r="W22">
        <f t="shared" si="0"/>
        <v>9</v>
      </c>
    </row>
    <row r="23" spans="1:23" x14ac:dyDescent="0.3">
      <c r="A23" t="s">
        <v>3</v>
      </c>
      <c r="C23">
        <f>SUM(C3:C22)</f>
        <v>2</v>
      </c>
      <c r="D23">
        <f t="shared" ref="D23:V23" si="1">SUM(D3:D22)</f>
        <v>2</v>
      </c>
      <c r="E23">
        <f t="shared" si="1"/>
        <v>15</v>
      </c>
      <c r="F23">
        <f t="shared" si="1"/>
        <v>9</v>
      </c>
      <c r="G23">
        <f t="shared" si="1"/>
        <v>4</v>
      </c>
      <c r="H23">
        <f t="shared" si="1"/>
        <v>1</v>
      </c>
      <c r="I23">
        <f t="shared" si="1"/>
        <v>12</v>
      </c>
      <c r="J23">
        <f t="shared" si="1"/>
        <v>14</v>
      </c>
      <c r="K23">
        <f t="shared" si="1"/>
        <v>14</v>
      </c>
      <c r="L23">
        <f t="shared" si="1"/>
        <v>8</v>
      </c>
      <c r="M23">
        <f t="shared" si="1"/>
        <v>14</v>
      </c>
      <c r="N23">
        <f t="shared" si="1"/>
        <v>14</v>
      </c>
      <c r="O23">
        <f t="shared" si="1"/>
        <v>15</v>
      </c>
      <c r="P23">
        <f t="shared" si="1"/>
        <v>6</v>
      </c>
      <c r="Q23">
        <f t="shared" si="1"/>
        <v>17</v>
      </c>
      <c r="R23">
        <f t="shared" si="1"/>
        <v>1</v>
      </c>
      <c r="S23">
        <f t="shared" si="1"/>
        <v>14</v>
      </c>
      <c r="T23">
        <f t="shared" si="1"/>
        <v>6</v>
      </c>
      <c r="U23">
        <f t="shared" si="1"/>
        <v>13</v>
      </c>
      <c r="V23">
        <f t="shared" si="1"/>
        <v>14</v>
      </c>
    </row>
    <row r="24" spans="1:23" x14ac:dyDescent="0.3">
      <c r="A24" t="s">
        <v>5</v>
      </c>
      <c r="C24">
        <v>20</v>
      </c>
      <c r="D24">
        <v>20</v>
      </c>
      <c r="E24">
        <v>20</v>
      </c>
      <c r="F24">
        <v>20</v>
      </c>
      <c r="G24">
        <v>20</v>
      </c>
      <c r="H24">
        <v>20</v>
      </c>
      <c r="I24">
        <v>20</v>
      </c>
      <c r="J24">
        <v>20</v>
      </c>
      <c r="K24">
        <v>20</v>
      </c>
      <c r="L24">
        <v>20</v>
      </c>
      <c r="M24">
        <v>20</v>
      </c>
      <c r="N24">
        <v>20</v>
      </c>
      <c r="O24">
        <v>20</v>
      </c>
      <c r="P24">
        <v>20</v>
      </c>
      <c r="Q24">
        <v>20</v>
      </c>
      <c r="R24">
        <v>20</v>
      </c>
      <c r="S24">
        <v>20</v>
      </c>
      <c r="T24">
        <v>20</v>
      </c>
      <c r="U24">
        <v>20</v>
      </c>
      <c r="V24">
        <v>20</v>
      </c>
    </row>
    <row r="25" spans="1:23" x14ac:dyDescent="0.3">
      <c r="A25" t="s">
        <v>6</v>
      </c>
      <c r="C25">
        <v>19</v>
      </c>
      <c r="D25">
        <v>19</v>
      </c>
      <c r="E25">
        <v>19</v>
      </c>
      <c r="F25">
        <v>19</v>
      </c>
      <c r="G25">
        <v>19</v>
      </c>
      <c r="H25">
        <v>19</v>
      </c>
      <c r="I25">
        <v>19</v>
      </c>
      <c r="J25">
        <v>19</v>
      </c>
      <c r="K25">
        <v>19</v>
      </c>
      <c r="L25">
        <v>19</v>
      </c>
      <c r="M25">
        <v>19</v>
      </c>
      <c r="N25">
        <v>19</v>
      </c>
      <c r="O25">
        <v>19</v>
      </c>
      <c r="P25">
        <v>19</v>
      </c>
      <c r="Q25">
        <v>19</v>
      </c>
      <c r="R25">
        <v>19</v>
      </c>
      <c r="S25">
        <v>19</v>
      </c>
      <c r="T25">
        <v>19</v>
      </c>
      <c r="U25">
        <v>19</v>
      </c>
      <c r="V25">
        <v>19</v>
      </c>
    </row>
    <row r="26" spans="1:23" x14ac:dyDescent="0.3">
      <c r="A26" t="s">
        <v>7</v>
      </c>
      <c r="C26">
        <f>C23/C24</f>
        <v>0.1</v>
      </c>
      <c r="D26">
        <f t="shared" ref="D26:V26" si="2">D23/D24</f>
        <v>0.1</v>
      </c>
      <c r="E26">
        <f t="shared" si="2"/>
        <v>0.75</v>
      </c>
      <c r="F26">
        <f t="shared" si="2"/>
        <v>0.45</v>
      </c>
      <c r="G26">
        <f t="shared" si="2"/>
        <v>0.2</v>
      </c>
      <c r="H26">
        <f t="shared" si="2"/>
        <v>0.05</v>
      </c>
      <c r="I26">
        <f t="shared" si="2"/>
        <v>0.6</v>
      </c>
      <c r="J26">
        <f t="shared" si="2"/>
        <v>0.7</v>
      </c>
      <c r="K26">
        <f t="shared" si="2"/>
        <v>0.7</v>
      </c>
      <c r="L26">
        <f t="shared" si="2"/>
        <v>0.4</v>
      </c>
      <c r="M26">
        <f t="shared" si="2"/>
        <v>0.7</v>
      </c>
      <c r="N26">
        <f t="shared" si="2"/>
        <v>0.7</v>
      </c>
      <c r="O26">
        <f t="shared" si="2"/>
        <v>0.75</v>
      </c>
      <c r="P26">
        <f t="shared" si="2"/>
        <v>0.3</v>
      </c>
      <c r="Q26">
        <f t="shared" si="2"/>
        <v>0.85</v>
      </c>
      <c r="R26">
        <f t="shared" si="2"/>
        <v>0.05</v>
      </c>
      <c r="S26">
        <f t="shared" si="2"/>
        <v>0.7</v>
      </c>
      <c r="T26">
        <f t="shared" si="2"/>
        <v>0.3</v>
      </c>
      <c r="U26">
        <f t="shared" si="2"/>
        <v>0.65</v>
      </c>
      <c r="V26">
        <f t="shared" si="2"/>
        <v>0.7</v>
      </c>
    </row>
    <row r="27" spans="1:23" x14ac:dyDescent="0.3">
      <c r="A27" t="s">
        <v>8</v>
      </c>
      <c r="C27">
        <f>1-C26</f>
        <v>0.9</v>
      </c>
      <c r="D27">
        <f t="shared" ref="D27:V27" si="3">1-D26</f>
        <v>0.9</v>
      </c>
      <c r="E27">
        <f t="shared" si="3"/>
        <v>0.25</v>
      </c>
      <c r="F27">
        <f t="shared" si="3"/>
        <v>0.55000000000000004</v>
      </c>
      <c r="G27">
        <f t="shared" si="3"/>
        <v>0.8</v>
      </c>
      <c r="H27">
        <f t="shared" si="3"/>
        <v>0.95</v>
      </c>
      <c r="I27">
        <f t="shared" si="3"/>
        <v>0.4</v>
      </c>
      <c r="J27">
        <f t="shared" si="3"/>
        <v>0.30000000000000004</v>
      </c>
      <c r="K27">
        <f t="shared" si="3"/>
        <v>0.30000000000000004</v>
      </c>
      <c r="L27">
        <f t="shared" si="3"/>
        <v>0.6</v>
      </c>
      <c r="M27">
        <f t="shared" si="3"/>
        <v>0.30000000000000004</v>
      </c>
      <c r="N27">
        <f t="shared" si="3"/>
        <v>0.30000000000000004</v>
      </c>
      <c r="O27">
        <f t="shared" si="3"/>
        <v>0.25</v>
      </c>
      <c r="P27">
        <f t="shared" si="3"/>
        <v>0.7</v>
      </c>
      <c r="Q27">
        <f t="shared" si="3"/>
        <v>0.15000000000000002</v>
      </c>
      <c r="R27">
        <f t="shared" si="3"/>
        <v>0.95</v>
      </c>
      <c r="S27">
        <f t="shared" si="3"/>
        <v>0.30000000000000004</v>
      </c>
      <c r="T27">
        <f t="shared" si="3"/>
        <v>0.7</v>
      </c>
      <c r="U27">
        <f t="shared" si="3"/>
        <v>0.35</v>
      </c>
      <c r="V27">
        <f t="shared" si="3"/>
        <v>0.30000000000000004</v>
      </c>
    </row>
    <row r="28" spans="1:23" x14ac:dyDescent="0.3">
      <c r="A28" t="s">
        <v>9</v>
      </c>
      <c r="C28">
        <f>C26*C27</f>
        <v>9.0000000000000011E-2</v>
      </c>
      <c r="D28">
        <f t="shared" ref="D28:V28" si="4">D26*D27</f>
        <v>9.0000000000000011E-2</v>
      </c>
      <c r="E28">
        <f t="shared" si="4"/>
        <v>0.1875</v>
      </c>
      <c r="F28">
        <f t="shared" si="4"/>
        <v>0.24750000000000003</v>
      </c>
      <c r="G28">
        <f t="shared" si="4"/>
        <v>0.16000000000000003</v>
      </c>
      <c r="H28">
        <f t="shared" si="4"/>
        <v>4.7500000000000001E-2</v>
      </c>
      <c r="I28">
        <f t="shared" si="4"/>
        <v>0.24</v>
      </c>
      <c r="J28">
        <f t="shared" si="4"/>
        <v>0.21000000000000002</v>
      </c>
      <c r="K28">
        <f t="shared" si="4"/>
        <v>0.21000000000000002</v>
      </c>
      <c r="L28">
        <f t="shared" si="4"/>
        <v>0.24</v>
      </c>
      <c r="M28">
        <f t="shared" si="4"/>
        <v>0.21000000000000002</v>
      </c>
      <c r="N28">
        <f t="shared" si="4"/>
        <v>0.21000000000000002</v>
      </c>
      <c r="O28">
        <f t="shared" si="4"/>
        <v>0.1875</v>
      </c>
      <c r="P28">
        <f t="shared" si="4"/>
        <v>0.21</v>
      </c>
      <c r="Q28">
        <f t="shared" si="4"/>
        <v>0.1275</v>
      </c>
      <c r="R28">
        <f t="shared" si="4"/>
        <v>4.7500000000000001E-2</v>
      </c>
      <c r="S28">
        <f t="shared" si="4"/>
        <v>0.21000000000000002</v>
      </c>
      <c r="T28">
        <f t="shared" si="4"/>
        <v>0.21</v>
      </c>
      <c r="U28">
        <f t="shared" si="4"/>
        <v>0.22749999999999998</v>
      </c>
      <c r="V28">
        <f t="shared" si="4"/>
        <v>0.21000000000000002</v>
      </c>
    </row>
    <row r="29" spans="1:23" x14ac:dyDescent="0.3">
      <c r="A29" s="1" t="s">
        <v>10</v>
      </c>
      <c r="C29">
        <f>SUM(C28:V28)</f>
        <v>3.5724999999999998</v>
      </c>
    </row>
    <row r="30" spans="1:23" x14ac:dyDescent="0.3">
      <c r="A30" s="1" t="s">
        <v>11</v>
      </c>
      <c r="C30">
        <f>_xlfn.VAR.P(W3:W22)</f>
        <v>2.2875000000000001</v>
      </c>
    </row>
    <row r="31" spans="1:23" x14ac:dyDescent="0.3">
      <c r="A31" s="1" t="s">
        <v>12</v>
      </c>
      <c r="C31">
        <f>(C24/C25*(C30-C29/C30))</f>
        <v>0.76394880644233554</v>
      </c>
    </row>
    <row r="33" spans="3:3" x14ac:dyDescent="0.3">
      <c r="C33" t="str">
        <f>IF(C31&gt;0.7,"RELIABEL","TIDAK RELIABEL")</f>
        <v>RELIABEL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B1127-4D72-4E37-9404-9FC20F3598FE}">
  <dimension ref="A1:AU36"/>
  <sheetViews>
    <sheetView zoomScale="80" zoomScaleNormal="80" workbookViewId="0">
      <selection activeCell="A10" sqref="A10"/>
    </sheetView>
  </sheetViews>
  <sheetFormatPr defaultRowHeight="14.4" x14ac:dyDescent="0.3"/>
  <cols>
    <col min="1" max="1" width="13.6640625" customWidth="1"/>
    <col min="2" max="2" width="16.6640625" customWidth="1"/>
    <col min="3" max="3" width="15.6640625" customWidth="1"/>
    <col min="4" max="4" width="15.21875" customWidth="1"/>
    <col min="5" max="5" width="17.88671875" customWidth="1"/>
    <col min="6" max="6" width="15.6640625" customWidth="1"/>
    <col min="7" max="7" width="17.77734375" customWidth="1"/>
    <col min="8" max="8" width="19.33203125" customWidth="1"/>
    <col min="9" max="9" width="16.21875" customWidth="1"/>
    <col min="10" max="10" width="16.33203125" customWidth="1"/>
    <col min="11" max="11" width="15.6640625" customWidth="1"/>
    <col min="12" max="12" width="13.21875" customWidth="1"/>
    <col min="13" max="13" width="16.6640625" customWidth="1"/>
    <col min="14" max="14" width="15.21875" customWidth="1"/>
    <col min="15" max="15" width="12.5546875" customWidth="1"/>
    <col min="16" max="16" width="12.33203125" customWidth="1"/>
    <col min="17" max="17" width="12.6640625" customWidth="1"/>
    <col min="18" max="18" width="14.88671875" customWidth="1"/>
    <col min="19" max="19" width="13.77734375" customWidth="1"/>
    <col min="20" max="20" width="14.109375" customWidth="1"/>
    <col min="21" max="21" width="15.5546875" customWidth="1"/>
    <col min="22" max="22" width="14.109375" customWidth="1"/>
  </cols>
  <sheetData>
    <row r="1" spans="1:47" ht="31.8" thickBot="1" x14ac:dyDescent="0.35">
      <c r="A1" s="12" t="s">
        <v>13</v>
      </c>
      <c r="B1" s="13"/>
      <c r="C1" s="13"/>
      <c r="D1" s="13"/>
      <c r="E1" s="13"/>
      <c r="F1" s="13"/>
      <c r="G1" s="13"/>
      <c r="H1" s="13"/>
      <c r="I1" s="14" t="s">
        <v>14</v>
      </c>
      <c r="J1" s="14" t="s">
        <v>15</v>
      </c>
      <c r="K1" s="13"/>
      <c r="L1" s="13"/>
      <c r="M1" s="13"/>
      <c r="N1" s="13"/>
      <c r="O1" s="13"/>
      <c r="P1" s="13"/>
      <c r="Q1" s="13"/>
      <c r="R1" s="13"/>
      <c r="S1" s="13"/>
      <c r="T1" s="15"/>
      <c r="U1" s="15"/>
      <c r="V1" s="5" t="s">
        <v>16</v>
      </c>
      <c r="W1" t="s">
        <v>38</v>
      </c>
      <c r="X1" t="s">
        <v>39</v>
      </c>
    </row>
    <row r="2" spans="1:47" ht="16.2" thickBot="1" x14ac:dyDescent="0.35">
      <c r="A2" s="16"/>
      <c r="B2" s="17" t="s">
        <v>17</v>
      </c>
      <c r="C2" s="17" t="s">
        <v>18</v>
      </c>
      <c r="D2" s="17" t="s">
        <v>19</v>
      </c>
      <c r="E2" s="17" t="s">
        <v>20</v>
      </c>
      <c r="F2" s="17" t="s">
        <v>21</v>
      </c>
      <c r="G2" s="17" t="s">
        <v>22</v>
      </c>
      <c r="H2" s="17" t="s">
        <v>23</v>
      </c>
      <c r="I2" s="17" t="s">
        <v>24</v>
      </c>
      <c r="J2" s="17" t="s">
        <v>25</v>
      </c>
      <c r="K2" s="17" t="s">
        <v>26</v>
      </c>
      <c r="L2" s="17" t="s">
        <v>27</v>
      </c>
      <c r="M2" s="17" t="s">
        <v>28</v>
      </c>
      <c r="N2" s="17" t="s">
        <v>29</v>
      </c>
      <c r="O2" s="17" t="s">
        <v>30</v>
      </c>
      <c r="P2" s="17" t="s">
        <v>31</v>
      </c>
      <c r="Q2" s="17" t="s">
        <v>32</v>
      </c>
      <c r="R2" s="17" t="s">
        <v>33</v>
      </c>
      <c r="S2" s="17" t="s">
        <v>34</v>
      </c>
      <c r="T2" s="17" t="s">
        <v>35</v>
      </c>
      <c r="U2" s="17" t="s">
        <v>36</v>
      </c>
      <c r="V2" s="7"/>
      <c r="AB2" t="s">
        <v>53</v>
      </c>
      <c r="AC2" t="s">
        <v>54</v>
      </c>
      <c r="AD2" t="s">
        <v>55</v>
      </c>
      <c r="AE2" t="s">
        <v>56</v>
      </c>
      <c r="AF2" t="s">
        <v>57</v>
      </c>
      <c r="AG2" t="s">
        <v>58</v>
      </c>
      <c r="AH2" t="s">
        <v>59</v>
      </c>
      <c r="AI2" t="s">
        <v>60</v>
      </c>
      <c r="AJ2" t="s">
        <v>61</v>
      </c>
      <c r="AK2" t="s">
        <v>62</v>
      </c>
      <c r="AL2" t="s">
        <v>63</v>
      </c>
      <c r="AM2" t="s">
        <v>64</v>
      </c>
      <c r="AN2" t="s">
        <v>65</v>
      </c>
      <c r="AO2" t="s">
        <v>66</v>
      </c>
      <c r="AP2" t="s">
        <v>67</v>
      </c>
      <c r="AQ2" t="s">
        <v>68</v>
      </c>
      <c r="AR2" t="s">
        <v>69</v>
      </c>
      <c r="AS2" t="s">
        <v>70</v>
      </c>
      <c r="AT2" t="s">
        <v>71</v>
      </c>
      <c r="AU2" t="s">
        <v>72</v>
      </c>
    </row>
    <row r="3" spans="1:47" ht="16.2" thickBot="1" x14ac:dyDescent="0.35">
      <c r="A3" s="8" t="s">
        <v>113</v>
      </c>
      <c r="B3" s="2">
        <v>1</v>
      </c>
      <c r="C3" s="2">
        <v>1</v>
      </c>
      <c r="D3" s="11">
        <v>1</v>
      </c>
      <c r="E3" s="2">
        <v>0</v>
      </c>
      <c r="F3" s="2">
        <v>1</v>
      </c>
      <c r="G3" s="2">
        <v>0</v>
      </c>
      <c r="H3" s="2">
        <v>1</v>
      </c>
      <c r="I3" s="2">
        <v>0</v>
      </c>
      <c r="J3" s="2">
        <v>1</v>
      </c>
      <c r="K3" s="2">
        <v>0</v>
      </c>
      <c r="L3" s="2">
        <v>1</v>
      </c>
      <c r="M3" s="2">
        <v>1</v>
      </c>
      <c r="N3" s="2">
        <v>0</v>
      </c>
      <c r="O3" s="2">
        <v>1</v>
      </c>
      <c r="P3" s="2">
        <v>1</v>
      </c>
      <c r="Q3" s="2">
        <v>1</v>
      </c>
      <c r="R3" s="2">
        <v>1</v>
      </c>
      <c r="S3" s="2">
        <v>1</v>
      </c>
      <c r="T3" s="2">
        <v>1</v>
      </c>
      <c r="U3" s="2">
        <v>1</v>
      </c>
      <c r="V3" s="3">
        <f t="shared" ref="V3:V22" si="0">SUM(B3:U3)</f>
        <v>15</v>
      </c>
      <c r="W3">
        <f t="shared" ref="W3:W22" si="1">SUM(B3:U3)</f>
        <v>15</v>
      </c>
      <c r="X3">
        <f t="shared" ref="X3:X21" si="2">W3*2</f>
        <v>30</v>
      </c>
      <c r="Y3" t="s">
        <v>42</v>
      </c>
      <c r="AB3">
        <f>B3*$W3</f>
        <v>15</v>
      </c>
    </row>
    <row r="4" spans="1:47" ht="16.2" thickBot="1" x14ac:dyDescent="0.35">
      <c r="A4" s="8" t="s">
        <v>114</v>
      </c>
      <c r="B4" s="2">
        <v>0</v>
      </c>
      <c r="C4" s="2">
        <v>1</v>
      </c>
      <c r="D4" s="2">
        <v>1</v>
      </c>
      <c r="E4" s="2">
        <v>0</v>
      </c>
      <c r="F4" s="2">
        <v>1</v>
      </c>
      <c r="G4" s="2">
        <v>0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0</v>
      </c>
      <c r="O4" s="2">
        <v>0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3">
        <f t="shared" si="0"/>
        <v>15</v>
      </c>
      <c r="W4">
        <f t="shared" si="1"/>
        <v>15</v>
      </c>
      <c r="X4">
        <f t="shared" si="2"/>
        <v>30</v>
      </c>
      <c r="Y4" t="s">
        <v>43</v>
      </c>
      <c r="AB4">
        <f>B4*$W4</f>
        <v>0</v>
      </c>
    </row>
    <row r="5" spans="1:47" ht="16.2" thickBot="1" x14ac:dyDescent="0.35">
      <c r="A5" s="8" t="s">
        <v>115</v>
      </c>
      <c r="B5" s="2">
        <v>1</v>
      </c>
      <c r="C5" s="2">
        <v>1</v>
      </c>
      <c r="D5" s="2">
        <v>1</v>
      </c>
      <c r="E5" s="2">
        <v>0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0</v>
      </c>
      <c r="O5" s="2">
        <v>1</v>
      </c>
      <c r="P5" s="2">
        <v>1</v>
      </c>
      <c r="Q5" s="2">
        <v>0</v>
      </c>
      <c r="R5" s="2">
        <v>1</v>
      </c>
      <c r="S5" s="2">
        <v>0</v>
      </c>
      <c r="T5" s="2">
        <v>1</v>
      </c>
      <c r="U5" s="2">
        <v>1</v>
      </c>
      <c r="V5" s="3">
        <f t="shared" si="0"/>
        <v>16</v>
      </c>
      <c r="W5">
        <f t="shared" si="1"/>
        <v>16</v>
      </c>
      <c r="X5">
        <f t="shared" si="2"/>
        <v>32</v>
      </c>
      <c r="Y5" t="s">
        <v>44</v>
      </c>
      <c r="AB5">
        <f t="shared" ref="AB5:AB6" si="3">B5*$W5</f>
        <v>16</v>
      </c>
    </row>
    <row r="6" spans="1:47" ht="16.2" thickBot="1" x14ac:dyDescent="0.35">
      <c r="A6" s="8" t="s">
        <v>116</v>
      </c>
      <c r="B6" s="2">
        <v>0</v>
      </c>
      <c r="C6" s="2">
        <v>0</v>
      </c>
      <c r="D6" s="2">
        <v>1</v>
      </c>
      <c r="E6" s="2">
        <v>0</v>
      </c>
      <c r="F6" s="2">
        <v>1</v>
      </c>
      <c r="G6" s="2">
        <v>0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0</v>
      </c>
      <c r="O6" s="2">
        <v>1</v>
      </c>
      <c r="P6" s="2">
        <v>1</v>
      </c>
      <c r="Q6" s="2">
        <v>0</v>
      </c>
      <c r="R6" s="2">
        <v>1</v>
      </c>
      <c r="S6" s="2">
        <v>1</v>
      </c>
      <c r="T6" s="2">
        <v>0</v>
      </c>
      <c r="U6" s="2">
        <v>1</v>
      </c>
      <c r="V6" s="3">
        <f t="shared" si="0"/>
        <v>13</v>
      </c>
      <c r="W6">
        <f t="shared" si="1"/>
        <v>13</v>
      </c>
      <c r="X6">
        <f t="shared" si="2"/>
        <v>26</v>
      </c>
      <c r="Y6" t="s">
        <v>48</v>
      </c>
      <c r="AB6">
        <f t="shared" si="3"/>
        <v>0</v>
      </c>
    </row>
    <row r="7" spans="1:47" ht="16.2" thickBot="1" x14ac:dyDescent="0.35">
      <c r="A7" s="8" t="s">
        <v>117</v>
      </c>
      <c r="B7" s="2">
        <v>1</v>
      </c>
      <c r="C7" s="2">
        <v>0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0</v>
      </c>
      <c r="K7" s="2">
        <v>1</v>
      </c>
      <c r="L7" s="2">
        <v>0</v>
      </c>
      <c r="M7" s="2">
        <v>1</v>
      </c>
      <c r="N7" s="2">
        <v>0</v>
      </c>
      <c r="O7" s="2">
        <v>1</v>
      </c>
      <c r="P7" s="2">
        <v>1</v>
      </c>
      <c r="Q7" s="2">
        <v>0</v>
      </c>
      <c r="R7" s="2">
        <v>1</v>
      </c>
      <c r="S7" s="2">
        <v>1</v>
      </c>
      <c r="T7" s="2">
        <v>1</v>
      </c>
      <c r="U7" s="2">
        <v>1</v>
      </c>
      <c r="V7" s="3">
        <f t="shared" si="0"/>
        <v>15</v>
      </c>
      <c r="W7">
        <f t="shared" si="1"/>
        <v>15</v>
      </c>
      <c r="X7">
        <f t="shared" si="2"/>
        <v>30</v>
      </c>
      <c r="Y7" t="s">
        <v>49</v>
      </c>
      <c r="AB7">
        <f>B7*$W7</f>
        <v>15</v>
      </c>
    </row>
    <row r="8" spans="1:47" ht="16.2" thickBot="1" x14ac:dyDescent="0.35">
      <c r="A8" s="8" t="s">
        <v>118</v>
      </c>
      <c r="B8" s="2">
        <v>0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0</v>
      </c>
      <c r="M8" s="2">
        <v>0</v>
      </c>
      <c r="N8" s="2">
        <v>1</v>
      </c>
      <c r="O8" s="2">
        <v>1</v>
      </c>
      <c r="P8" s="2">
        <v>1</v>
      </c>
      <c r="Q8" s="2">
        <v>0</v>
      </c>
      <c r="R8" s="2">
        <v>1</v>
      </c>
      <c r="S8" s="2">
        <v>1</v>
      </c>
      <c r="T8" s="2">
        <v>1</v>
      </c>
      <c r="U8" s="2">
        <v>1</v>
      </c>
      <c r="V8" s="3">
        <f t="shared" si="0"/>
        <v>16</v>
      </c>
      <c r="W8">
        <f t="shared" si="1"/>
        <v>16</v>
      </c>
      <c r="X8">
        <f t="shared" si="2"/>
        <v>32</v>
      </c>
      <c r="Y8" t="s">
        <v>41</v>
      </c>
      <c r="AB8">
        <f t="shared" ref="AB8:AB22" si="4">B8*$W8</f>
        <v>0</v>
      </c>
    </row>
    <row r="9" spans="1:47" ht="16.2" thickBot="1" x14ac:dyDescent="0.35">
      <c r="A9" s="8" t="s">
        <v>119</v>
      </c>
      <c r="B9" s="2">
        <v>0</v>
      </c>
      <c r="C9" s="2">
        <v>0</v>
      </c>
      <c r="D9" s="2">
        <v>1</v>
      </c>
      <c r="E9" s="2">
        <v>1</v>
      </c>
      <c r="F9" s="2">
        <v>1</v>
      </c>
      <c r="G9" s="2">
        <v>0</v>
      </c>
      <c r="H9" s="2">
        <v>0</v>
      </c>
      <c r="I9" s="2">
        <v>1</v>
      </c>
      <c r="J9" s="2">
        <v>1</v>
      </c>
      <c r="K9" s="2">
        <v>1</v>
      </c>
      <c r="L9" s="2">
        <v>0</v>
      </c>
      <c r="M9" s="2">
        <v>1</v>
      </c>
      <c r="N9" s="2">
        <v>1</v>
      </c>
      <c r="O9" s="2">
        <v>0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3">
        <f t="shared" si="0"/>
        <v>14</v>
      </c>
      <c r="W9">
        <f t="shared" si="1"/>
        <v>14</v>
      </c>
      <c r="X9">
        <f t="shared" si="2"/>
        <v>28</v>
      </c>
      <c r="Y9" t="s">
        <v>45</v>
      </c>
      <c r="AB9">
        <f t="shared" si="4"/>
        <v>0</v>
      </c>
    </row>
    <row r="10" spans="1:47" ht="16.2" thickBot="1" x14ac:dyDescent="0.35">
      <c r="A10" s="8" t="s">
        <v>100</v>
      </c>
      <c r="B10" s="2">
        <v>0</v>
      </c>
      <c r="C10" s="2">
        <v>0</v>
      </c>
      <c r="D10" s="2">
        <v>1</v>
      </c>
      <c r="E10" s="2">
        <v>0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0</v>
      </c>
      <c r="P10" s="2">
        <v>0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3">
        <f t="shared" si="0"/>
        <v>15</v>
      </c>
      <c r="W10">
        <f t="shared" si="1"/>
        <v>15</v>
      </c>
      <c r="X10">
        <f t="shared" si="2"/>
        <v>30</v>
      </c>
      <c r="Y10" t="s">
        <v>46</v>
      </c>
      <c r="AB10">
        <f t="shared" si="4"/>
        <v>0</v>
      </c>
    </row>
    <row r="11" spans="1:47" ht="16.2" thickBot="1" x14ac:dyDescent="0.35">
      <c r="A11" s="8" t="s">
        <v>101</v>
      </c>
      <c r="B11" s="2">
        <v>0</v>
      </c>
      <c r="C11" s="2">
        <v>0</v>
      </c>
      <c r="D11" s="2">
        <v>0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1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1</v>
      </c>
      <c r="T11" s="2">
        <v>0</v>
      </c>
      <c r="U11" s="2">
        <v>0</v>
      </c>
      <c r="V11" s="3">
        <f t="shared" si="0"/>
        <v>4</v>
      </c>
      <c r="W11">
        <f t="shared" si="1"/>
        <v>4</v>
      </c>
      <c r="X11">
        <f t="shared" si="2"/>
        <v>8</v>
      </c>
      <c r="Y11" t="s">
        <v>45</v>
      </c>
      <c r="AB11">
        <f t="shared" si="4"/>
        <v>0</v>
      </c>
    </row>
    <row r="12" spans="1:47" ht="16.2" thickBot="1" x14ac:dyDescent="0.35">
      <c r="A12" s="8" t="s">
        <v>102</v>
      </c>
      <c r="B12" s="2">
        <v>0</v>
      </c>
      <c r="C12" s="2">
        <v>0</v>
      </c>
      <c r="D12" s="2">
        <v>1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0</v>
      </c>
      <c r="K12" s="2">
        <v>0</v>
      </c>
      <c r="L12" s="2">
        <v>1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</v>
      </c>
      <c r="T12" s="2">
        <v>1</v>
      </c>
      <c r="U12" s="2">
        <v>1</v>
      </c>
      <c r="V12" s="3">
        <f t="shared" si="0"/>
        <v>6</v>
      </c>
      <c r="W12">
        <f t="shared" si="1"/>
        <v>6</v>
      </c>
      <c r="X12">
        <f t="shared" si="2"/>
        <v>12</v>
      </c>
      <c r="Y12" t="s">
        <v>47</v>
      </c>
      <c r="AB12">
        <f t="shared" si="4"/>
        <v>0</v>
      </c>
    </row>
    <row r="13" spans="1:47" ht="16.2" thickBot="1" x14ac:dyDescent="0.35">
      <c r="A13" s="8" t="s">
        <v>103</v>
      </c>
      <c r="B13" s="2">
        <v>0</v>
      </c>
      <c r="C13" s="2">
        <v>0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1</v>
      </c>
      <c r="M13" s="2">
        <v>1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1</v>
      </c>
      <c r="T13" s="2">
        <v>1</v>
      </c>
      <c r="U13" s="2">
        <v>0</v>
      </c>
      <c r="V13" s="3">
        <f t="shared" si="0"/>
        <v>5</v>
      </c>
      <c r="W13">
        <f t="shared" si="1"/>
        <v>5</v>
      </c>
      <c r="X13">
        <f t="shared" si="2"/>
        <v>10</v>
      </c>
      <c r="AB13">
        <f t="shared" si="4"/>
        <v>0</v>
      </c>
    </row>
    <row r="14" spans="1:47" ht="16.2" thickBot="1" x14ac:dyDescent="0.35">
      <c r="A14" s="8" t="s">
        <v>104</v>
      </c>
      <c r="B14" s="2">
        <v>0</v>
      </c>
      <c r="C14" s="2">
        <v>0</v>
      </c>
      <c r="D14" s="2">
        <v>0</v>
      </c>
      <c r="E14" s="2">
        <v>1</v>
      </c>
      <c r="F14" s="2">
        <v>0</v>
      </c>
      <c r="G14" s="2">
        <v>0</v>
      </c>
      <c r="H14" s="2">
        <v>0</v>
      </c>
      <c r="I14" s="2">
        <v>1</v>
      </c>
      <c r="J14" s="2">
        <v>1</v>
      </c>
      <c r="K14" s="2">
        <v>1</v>
      </c>
      <c r="L14" s="2">
        <v>1</v>
      </c>
      <c r="M14" s="2">
        <v>0</v>
      </c>
      <c r="N14" s="2">
        <v>1</v>
      </c>
      <c r="O14" s="2">
        <v>0</v>
      </c>
      <c r="P14" s="2">
        <v>1</v>
      </c>
      <c r="Q14" s="2">
        <v>0</v>
      </c>
      <c r="R14" s="2">
        <v>0</v>
      </c>
      <c r="S14" s="2">
        <v>0</v>
      </c>
      <c r="T14" s="2">
        <v>1</v>
      </c>
      <c r="U14" s="2">
        <v>1</v>
      </c>
      <c r="V14" s="3">
        <f t="shared" si="0"/>
        <v>9</v>
      </c>
      <c r="W14">
        <f t="shared" si="1"/>
        <v>9</v>
      </c>
      <c r="X14">
        <f t="shared" si="2"/>
        <v>18</v>
      </c>
      <c r="Y14" t="s">
        <v>42</v>
      </c>
      <c r="AB14">
        <f t="shared" si="4"/>
        <v>0</v>
      </c>
    </row>
    <row r="15" spans="1:47" ht="16.2" thickBot="1" x14ac:dyDescent="0.35">
      <c r="A15" s="8" t="s">
        <v>105</v>
      </c>
      <c r="B15" s="2">
        <v>0</v>
      </c>
      <c r="C15" s="2">
        <v>0</v>
      </c>
      <c r="D15" s="2">
        <v>1</v>
      </c>
      <c r="E15" s="2">
        <v>1</v>
      </c>
      <c r="F15" s="2">
        <v>1</v>
      </c>
      <c r="G15" s="2">
        <v>0</v>
      </c>
      <c r="H15" s="2">
        <v>1</v>
      </c>
      <c r="I15" s="2">
        <v>0</v>
      </c>
      <c r="J15" s="2">
        <v>0</v>
      </c>
      <c r="K15" s="2">
        <v>1</v>
      </c>
      <c r="L15" s="2">
        <v>1</v>
      </c>
      <c r="M15" s="2">
        <v>0</v>
      </c>
      <c r="N15" s="2">
        <v>0</v>
      </c>
      <c r="O15" s="2">
        <v>1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1</v>
      </c>
      <c r="V15" s="3">
        <f t="shared" si="0"/>
        <v>9</v>
      </c>
      <c r="W15">
        <f t="shared" si="1"/>
        <v>9</v>
      </c>
      <c r="X15">
        <f t="shared" si="2"/>
        <v>18</v>
      </c>
      <c r="Y15" t="s">
        <v>43</v>
      </c>
      <c r="AB15">
        <f t="shared" si="4"/>
        <v>0</v>
      </c>
    </row>
    <row r="16" spans="1:47" ht="16.2" thickBot="1" x14ac:dyDescent="0.35">
      <c r="A16" s="8" t="s">
        <v>106</v>
      </c>
      <c r="B16" s="2">
        <v>0</v>
      </c>
      <c r="C16" s="2">
        <v>0</v>
      </c>
      <c r="D16" s="2">
        <v>1</v>
      </c>
      <c r="E16" s="2">
        <v>0</v>
      </c>
      <c r="F16" s="2">
        <v>1</v>
      </c>
      <c r="G16" s="2">
        <v>0</v>
      </c>
      <c r="H16" s="2">
        <v>1</v>
      </c>
      <c r="I16" s="2">
        <v>0</v>
      </c>
      <c r="J16" s="2">
        <v>1</v>
      </c>
      <c r="K16" s="2">
        <v>1</v>
      </c>
      <c r="L16" s="2">
        <v>0</v>
      </c>
      <c r="M16" s="2">
        <v>1</v>
      </c>
      <c r="N16" s="2">
        <v>1</v>
      </c>
      <c r="O16" s="2">
        <v>0</v>
      </c>
      <c r="P16" s="2">
        <v>0</v>
      </c>
      <c r="Q16" s="2">
        <v>0</v>
      </c>
      <c r="R16" s="2">
        <v>1</v>
      </c>
      <c r="S16" s="2">
        <v>1</v>
      </c>
      <c r="T16" s="2">
        <v>0</v>
      </c>
      <c r="U16" s="2">
        <v>1</v>
      </c>
      <c r="V16" s="3">
        <f t="shared" si="0"/>
        <v>10</v>
      </c>
      <c r="W16">
        <f t="shared" si="1"/>
        <v>10</v>
      </c>
      <c r="X16">
        <f t="shared" si="2"/>
        <v>20</v>
      </c>
      <c r="Y16" t="s">
        <v>44</v>
      </c>
      <c r="AB16">
        <f t="shared" si="4"/>
        <v>0</v>
      </c>
    </row>
    <row r="17" spans="1:28" ht="16.2" thickBot="1" x14ac:dyDescent="0.35">
      <c r="A17" s="8" t="s">
        <v>107</v>
      </c>
      <c r="B17" s="2">
        <v>0</v>
      </c>
      <c r="C17" s="2">
        <v>0</v>
      </c>
      <c r="D17" s="2">
        <v>1</v>
      </c>
      <c r="E17" s="2">
        <v>1</v>
      </c>
      <c r="F17" s="2">
        <v>1</v>
      </c>
      <c r="G17" s="2">
        <v>0</v>
      </c>
      <c r="H17" s="2">
        <v>0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0</v>
      </c>
      <c r="O17" s="2">
        <v>0</v>
      </c>
      <c r="P17" s="2">
        <v>1</v>
      </c>
      <c r="Q17" s="2">
        <v>0</v>
      </c>
      <c r="R17" s="2">
        <v>0</v>
      </c>
      <c r="S17" s="2">
        <v>0</v>
      </c>
      <c r="T17" s="2">
        <v>0</v>
      </c>
      <c r="U17" s="2">
        <v>1</v>
      </c>
      <c r="V17" s="3">
        <f t="shared" si="0"/>
        <v>10</v>
      </c>
      <c r="W17">
        <f t="shared" si="1"/>
        <v>10</v>
      </c>
      <c r="X17">
        <f t="shared" si="2"/>
        <v>20</v>
      </c>
      <c r="Y17" t="s">
        <v>48</v>
      </c>
      <c r="AB17">
        <f t="shared" si="4"/>
        <v>0</v>
      </c>
    </row>
    <row r="18" spans="1:28" ht="16.2" thickBot="1" x14ac:dyDescent="0.35">
      <c r="A18" s="8" t="s">
        <v>108</v>
      </c>
      <c r="B18" s="2">
        <v>0</v>
      </c>
      <c r="C18" s="2">
        <v>1</v>
      </c>
      <c r="D18" s="2">
        <v>0</v>
      </c>
      <c r="E18" s="2">
        <v>1</v>
      </c>
      <c r="F18" s="2">
        <v>1</v>
      </c>
      <c r="G18" s="2">
        <v>0</v>
      </c>
      <c r="H18" s="2">
        <v>1</v>
      </c>
      <c r="I18" s="2">
        <v>0</v>
      </c>
      <c r="J18" s="2">
        <v>0</v>
      </c>
      <c r="K18" s="2">
        <v>1</v>
      </c>
      <c r="L18" s="2">
        <v>1</v>
      </c>
      <c r="M18" s="2">
        <v>1</v>
      </c>
      <c r="N18" s="2">
        <v>1</v>
      </c>
      <c r="O18" s="2">
        <v>0</v>
      </c>
      <c r="P18" s="2">
        <v>1</v>
      </c>
      <c r="Q18" s="2">
        <v>1</v>
      </c>
      <c r="R18" s="2">
        <v>1</v>
      </c>
      <c r="S18" s="2">
        <v>1</v>
      </c>
      <c r="T18" s="2">
        <v>0</v>
      </c>
      <c r="U18" s="2">
        <v>0</v>
      </c>
      <c r="V18" s="3">
        <f t="shared" si="0"/>
        <v>12</v>
      </c>
      <c r="W18">
        <f t="shared" si="1"/>
        <v>12</v>
      </c>
      <c r="X18">
        <f t="shared" si="2"/>
        <v>24</v>
      </c>
      <c r="Y18" t="s">
        <v>49</v>
      </c>
      <c r="AB18">
        <f t="shared" si="4"/>
        <v>0</v>
      </c>
    </row>
    <row r="19" spans="1:28" ht="16.2" thickBot="1" x14ac:dyDescent="0.35">
      <c r="A19" s="8" t="s">
        <v>109</v>
      </c>
      <c r="B19" s="2">
        <v>0</v>
      </c>
      <c r="C19" s="2">
        <v>0</v>
      </c>
      <c r="D19" s="2">
        <v>0</v>
      </c>
      <c r="E19" s="2">
        <v>1</v>
      </c>
      <c r="F19" s="2">
        <v>1</v>
      </c>
      <c r="G19" s="2">
        <v>0</v>
      </c>
      <c r="H19" s="2">
        <v>0</v>
      </c>
      <c r="I19" s="2">
        <v>1</v>
      </c>
      <c r="J19" s="2">
        <v>0</v>
      </c>
      <c r="K19" s="2">
        <v>0</v>
      </c>
      <c r="L19" s="2">
        <v>1</v>
      </c>
      <c r="M19" s="2">
        <v>1</v>
      </c>
      <c r="N19" s="2">
        <v>1</v>
      </c>
      <c r="O19" s="2">
        <v>0</v>
      </c>
      <c r="P19" s="2">
        <v>1</v>
      </c>
      <c r="Q19" s="2">
        <v>0</v>
      </c>
      <c r="R19" s="2">
        <v>1</v>
      </c>
      <c r="S19" s="2">
        <v>0</v>
      </c>
      <c r="T19" s="2">
        <v>0</v>
      </c>
      <c r="U19" s="2">
        <v>1</v>
      </c>
      <c r="V19" s="3">
        <f t="shared" si="0"/>
        <v>9</v>
      </c>
      <c r="W19">
        <f t="shared" si="1"/>
        <v>9</v>
      </c>
      <c r="X19">
        <f t="shared" si="2"/>
        <v>18</v>
      </c>
      <c r="Y19" t="s">
        <v>50</v>
      </c>
      <c r="AB19">
        <f t="shared" si="4"/>
        <v>0</v>
      </c>
    </row>
    <row r="20" spans="1:28" ht="16.2" thickBot="1" x14ac:dyDescent="0.35">
      <c r="A20" s="8" t="s">
        <v>110</v>
      </c>
      <c r="B20" s="2">
        <v>0</v>
      </c>
      <c r="C20" s="2">
        <v>1</v>
      </c>
      <c r="D20" s="2">
        <v>1</v>
      </c>
      <c r="E20" s="2">
        <v>0</v>
      </c>
      <c r="F20" s="2">
        <v>0</v>
      </c>
      <c r="G20" s="2">
        <v>0</v>
      </c>
      <c r="H20" s="2">
        <v>1</v>
      </c>
      <c r="I20" s="2">
        <v>1</v>
      </c>
      <c r="J20" s="2">
        <v>1</v>
      </c>
      <c r="K20" s="2">
        <v>0</v>
      </c>
      <c r="L20" s="2">
        <v>1</v>
      </c>
      <c r="M20" s="2">
        <v>1</v>
      </c>
      <c r="N20" s="2">
        <v>0</v>
      </c>
      <c r="O20" s="2">
        <v>0</v>
      </c>
      <c r="P20" s="2">
        <v>1</v>
      </c>
      <c r="Q20" s="2">
        <v>0</v>
      </c>
      <c r="R20" s="2">
        <v>1</v>
      </c>
      <c r="S20" s="2">
        <v>1</v>
      </c>
      <c r="T20" s="2">
        <v>1</v>
      </c>
      <c r="U20" s="2">
        <v>0</v>
      </c>
      <c r="V20" s="3">
        <f t="shared" si="0"/>
        <v>11</v>
      </c>
      <c r="W20">
        <f t="shared" si="1"/>
        <v>11</v>
      </c>
      <c r="X20">
        <f t="shared" si="2"/>
        <v>22</v>
      </c>
      <c r="Y20" t="s">
        <v>45</v>
      </c>
      <c r="AB20">
        <f t="shared" si="4"/>
        <v>0</v>
      </c>
    </row>
    <row r="21" spans="1:28" ht="16.2" thickBot="1" x14ac:dyDescent="0.35">
      <c r="A21" s="8" t="s">
        <v>111</v>
      </c>
      <c r="B21" s="2">
        <v>0</v>
      </c>
      <c r="C21" s="2">
        <v>1</v>
      </c>
      <c r="D21" s="2">
        <v>1</v>
      </c>
      <c r="E21" s="2">
        <v>0</v>
      </c>
      <c r="F21" s="2">
        <v>1</v>
      </c>
      <c r="G21" s="2">
        <v>0</v>
      </c>
      <c r="H21" s="2">
        <v>1</v>
      </c>
      <c r="I21" s="2">
        <v>1</v>
      </c>
      <c r="J21" s="2">
        <v>0</v>
      </c>
      <c r="K21" s="2">
        <v>0</v>
      </c>
      <c r="L21" s="2">
        <v>0</v>
      </c>
      <c r="M21" s="2">
        <v>1</v>
      </c>
      <c r="N21" s="2">
        <v>0</v>
      </c>
      <c r="O21" s="2">
        <v>0</v>
      </c>
      <c r="P21" s="2">
        <v>1</v>
      </c>
      <c r="Q21" s="2">
        <v>0</v>
      </c>
      <c r="R21" s="2">
        <v>1</v>
      </c>
      <c r="S21" s="2">
        <v>1</v>
      </c>
      <c r="T21" s="2">
        <v>0</v>
      </c>
      <c r="U21" s="2">
        <v>1</v>
      </c>
      <c r="V21" s="3">
        <f t="shared" si="0"/>
        <v>10</v>
      </c>
      <c r="W21">
        <f t="shared" si="1"/>
        <v>10</v>
      </c>
      <c r="X21">
        <f t="shared" si="2"/>
        <v>20</v>
      </c>
      <c r="Y21" t="s">
        <v>51</v>
      </c>
      <c r="AB21">
        <f t="shared" si="4"/>
        <v>0</v>
      </c>
    </row>
    <row r="22" spans="1:28" ht="16.2" thickBot="1" x14ac:dyDescent="0.35">
      <c r="A22" s="8" t="s">
        <v>112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4">
        <v>0</v>
      </c>
      <c r="P22" s="2">
        <v>0</v>
      </c>
      <c r="Q22" s="2">
        <v>0</v>
      </c>
      <c r="R22" s="2">
        <v>1</v>
      </c>
      <c r="S22" s="2">
        <v>1</v>
      </c>
      <c r="T22" s="2">
        <v>0</v>
      </c>
      <c r="U22" s="2">
        <v>0</v>
      </c>
      <c r="V22" s="3">
        <f t="shared" si="0"/>
        <v>3</v>
      </c>
      <c r="W22">
        <f t="shared" si="1"/>
        <v>3</v>
      </c>
      <c r="X22">
        <f>W22*2</f>
        <v>6</v>
      </c>
      <c r="Y22" t="s">
        <v>45</v>
      </c>
      <c r="AB22">
        <f t="shared" si="4"/>
        <v>0</v>
      </c>
    </row>
    <row r="23" spans="1:28" ht="16.2" thickBot="1" x14ac:dyDescent="0.3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3"/>
      <c r="Y23" t="s">
        <v>52</v>
      </c>
    </row>
    <row r="24" spans="1:28" ht="15.6" x14ac:dyDescent="0.3">
      <c r="A24" s="9" t="s">
        <v>37</v>
      </c>
      <c r="B24">
        <f>SUM(B3:B23)</f>
        <v>3</v>
      </c>
      <c r="C24">
        <f t="shared" ref="C24:U24" si="5">SUM(C3:C22)</f>
        <v>7</v>
      </c>
      <c r="D24">
        <f t="shared" si="5"/>
        <v>14</v>
      </c>
      <c r="E24">
        <f t="shared" si="5"/>
        <v>9</v>
      </c>
      <c r="F24">
        <f t="shared" si="5"/>
        <v>15</v>
      </c>
      <c r="G24">
        <f t="shared" si="5"/>
        <v>4</v>
      </c>
      <c r="H24">
        <f t="shared" si="5"/>
        <v>13</v>
      </c>
      <c r="I24">
        <f t="shared" si="5"/>
        <v>13</v>
      </c>
      <c r="J24">
        <f t="shared" si="5"/>
        <v>11</v>
      </c>
      <c r="K24">
        <f t="shared" si="5"/>
        <v>12</v>
      </c>
      <c r="L24">
        <f t="shared" si="5"/>
        <v>14</v>
      </c>
      <c r="M24">
        <f t="shared" si="5"/>
        <v>14</v>
      </c>
      <c r="N24">
        <f t="shared" si="5"/>
        <v>8</v>
      </c>
      <c r="O24">
        <f t="shared" si="5"/>
        <v>6</v>
      </c>
      <c r="P24">
        <f t="shared" si="5"/>
        <v>13</v>
      </c>
      <c r="Q24">
        <f t="shared" si="5"/>
        <v>5</v>
      </c>
      <c r="R24">
        <f t="shared" si="5"/>
        <v>14</v>
      </c>
      <c r="S24">
        <f t="shared" si="5"/>
        <v>15</v>
      </c>
      <c r="T24">
        <f t="shared" si="5"/>
        <v>12</v>
      </c>
      <c r="U24">
        <f t="shared" si="5"/>
        <v>15</v>
      </c>
      <c r="W24">
        <f>SUM(W3:W22)</f>
        <v>217</v>
      </c>
      <c r="X24">
        <f>SUM(X3:X22)</f>
        <v>434</v>
      </c>
    </row>
    <row r="25" spans="1:28" ht="15.6" x14ac:dyDescent="0.3">
      <c r="A25" s="9" t="s">
        <v>40</v>
      </c>
      <c r="B25">
        <f t="shared" ref="B25:U25" si="6">B24*2</f>
        <v>6</v>
      </c>
      <c r="C25">
        <f t="shared" si="6"/>
        <v>14</v>
      </c>
      <c r="D25">
        <f t="shared" si="6"/>
        <v>28</v>
      </c>
      <c r="E25">
        <f t="shared" si="6"/>
        <v>18</v>
      </c>
      <c r="F25">
        <f t="shared" si="6"/>
        <v>30</v>
      </c>
      <c r="G25">
        <f t="shared" si="6"/>
        <v>8</v>
      </c>
      <c r="H25">
        <f t="shared" si="6"/>
        <v>26</v>
      </c>
      <c r="I25">
        <f t="shared" si="6"/>
        <v>26</v>
      </c>
      <c r="J25">
        <f t="shared" si="6"/>
        <v>22</v>
      </c>
      <c r="K25">
        <f t="shared" si="6"/>
        <v>24</v>
      </c>
      <c r="L25">
        <f t="shared" si="6"/>
        <v>28</v>
      </c>
      <c r="M25">
        <f t="shared" si="6"/>
        <v>28</v>
      </c>
      <c r="N25">
        <f t="shared" si="6"/>
        <v>16</v>
      </c>
      <c r="O25">
        <f t="shared" si="6"/>
        <v>12</v>
      </c>
      <c r="P25">
        <f t="shared" si="6"/>
        <v>26</v>
      </c>
      <c r="Q25">
        <f t="shared" si="6"/>
        <v>10</v>
      </c>
      <c r="R25">
        <f t="shared" si="6"/>
        <v>28</v>
      </c>
      <c r="S25">
        <f t="shared" si="6"/>
        <v>30</v>
      </c>
      <c r="T25">
        <f t="shared" si="6"/>
        <v>24</v>
      </c>
      <c r="U25">
        <f t="shared" si="6"/>
        <v>30</v>
      </c>
    </row>
    <row r="27" spans="1:28" ht="15.6" x14ac:dyDescent="0.3">
      <c r="A27" s="10" t="s">
        <v>73</v>
      </c>
      <c r="B27">
        <f>SUM(B3:B22)</f>
        <v>3</v>
      </c>
      <c r="C27">
        <f t="shared" ref="C27:U27" si="7">SUM(C3:C22)</f>
        <v>7</v>
      </c>
      <c r="D27">
        <f t="shared" si="7"/>
        <v>14</v>
      </c>
      <c r="E27">
        <f t="shared" si="7"/>
        <v>9</v>
      </c>
      <c r="F27">
        <f t="shared" si="7"/>
        <v>15</v>
      </c>
      <c r="G27">
        <f t="shared" si="7"/>
        <v>4</v>
      </c>
      <c r="H27">
        <f t="shared" si="7"/>
        <v>13</v>
      </c>
      <c r="I27">
        <f t="shared" si="7"/>
        <v>13</v>
      </c>
      <c r="J27">
        <f t="shared" si="7"/>
        <v>11</v>
      </c>
      <c r="K27">
        <f t="shared" si="7"/>
        <v>12</v>
      </c>
      <c r="L27">
        <f t="shared" si="7"/>
        <v>14</v>
      </c>
      <c r="M27">
        <f t="shared" si="7"/>
        <v>14</v>
      </c>
      <c r="N27">
        <f t="shared" si="7"/>
        <v>8</v>
      </c>
      <c r="O27">
        <f t="shared" si="7"/>
        <v>6</v>
      </c>
      <c r="P27">
        <f t="shared" si="7"/>
        <v>13</v>
      </c>
      <c r="Q27">
        <f t="shared" si="7"/>
        <v>5</v>
      </c>
      <c r="R27">
        <f t="shared" si="7"/>
        <v>14</v>
      </c>
      <c r="S27">
        <f t="shared" si="7"/>
        <v>15</v>
      </c>
      <c r="T27">
        <f t="shared" si="7"/>
        <v>12</v>
      </c>
      <c r="U27">
        <f t="shared" si="7"/>
        <v>15</v>
      </c>
    </row>
    <row r="28" spans="1:28" ht="15.6" x14ac:dyDescent="0.3">
      <c r="A28" s="10" t="s">
        <v>41</v>
      </c>
      <c r="B28">
        <f>B27/20</f>
        <v>0.15</v>
      </c>
      <c r="C28">
        <f t="shared" ref="C28:U28" si="8">C27/20</f>
        <v>0.35</v>
      </c>
      <c r="D28">
        <f t="shared" si="8"/>
        <v>0.7</v>
      </c>
      <c r="E28">
        <f t="shared" si="8"/>
        <v>0.45</v>
      </c>
      <c r="F28">
        <f t="shared" si="8"/>
        <v>0.75</v>
      </c>
      <c r="G28">
        <f t="shared" si="8"/>
        <v>0.2</v>
      </c>
      <c r="H28">
        <f t="shared" si="8"/>
        <v>0.65</v>
      </c>
      <c r="I28">
        <f t="shared" si="8"/>
        <v>0.65</v>
      </c>
      <c r="J28">
        <f t="shared" si="8"/>
        <v>0.55000000000000004</v>
      </c>
      <c r="K28">
        <f t="shared" si="8"/>
        <v>0.6</v>
      </c>
      <c r="L28">
        <f t="shared" si="8"/>
        <v>0.7</v>
      </c>
      <c r="M28">
        <f t="shared" si="8"/>
        <v>0.7</v>
      </c>
      <c r="N28">
        <f t="shared" si="8"/>
        <v>0.4</v>
      </c>
      <c r="O28">
        <f t="shared" si="8"/>
        <v>0.3</v>
      </c>
      <c r="P28">
        <f t="shared" si="8"/>
        <v>0.65</v>
      </c>
      <c r="Q28">
        <f t="shared" si="8"/>
        <v>0.25</v>
      </c>
      <c r="R28">
        <f t="shared" si="8"/>
        <v>0.7</v>
      </c>
      <c r="S28">
        <f t="shared" si="8"/>
        <v>0.75</v>
      </c>
      <c r="T28">
        <f t="shared" si="8"/>
        <v>0.6</v>
      </c>
      <c r="U28">
        <f t="shared" si="8"/>
        <v>0.75</v>
      </c>
    </row>
    <row r="29" spans="1:28" ht="15.6" x14ac:dyDescent="0.3">
      <c r="A29" s="10" t="s">
        <v>41</v>
      </c>
    </row>
    <row r="32" spans="1:28" ht="15.6" x14ac:dyDescent="0.3">
      <c r="A32" s="10" t="s">
        <v>74</v>
      </c>
      <c r="B32">
        <v>0.46800000000000003</v>
      </c>
      <c r="C32">
        <v>0.46800000000000003</v>
      </c>
      <c r="D32">
        <v>0.46800000000000003</v>
      </c>
      <c r="E32">
        <v>0.46800000000000003</v>
      </c>
      <c r="F32">
        <v>0.46800000000000003</v>
      </c>
      <c r="G32">
        <v>0.46800000000000003</v>
      </c>
      <c r="H32">
        <v>0.46800000000000003</v>
      </c>
      <c r="I32">
        <v>0.46800000000000003</v>
      </c>
      <c r="J32">
        <v>0.46800000000000003</v>
      </c>
      <c r="K32">
        <v>0.46800000000000003</v>
      </c>
      <c r="L32">
        <v>0.46800000000000003</v>
      </c>
      <c r="M32">
        <v>0.46800000000000003</v>
      </c>
      <c r="N32">
        <v>0.46800000000000003</v>
      </c>
      <c r="O32">
        <v>0.46800000000000003</v>
      </c>
      <c r="P32">
        <v>0.46800000000000003</v>
      </c>
      <c r="Q32">
        <v>0.46800000000000003</v>
      </c>
      <c r="R32">
        <v>0.46800000000000003</v>
      </c>
      <c r="S32">
        <v>0.46800000000000003</v>
      </c>
      <c r="T32">
        <v>0.46800000000000003</v>
      </c>
      <c r="U32">
        <v>0.46800000000000003</v>
      </c>
    </row>
    <row r="33" spans="1:21" ht="15.6" x14ac:dyDescent="0.3">
      <c r="A33" s="10" t="s">
        <v>75</v>
      </c>
      <c r="B33" s="20">
        <f>CORREL(B3:B22,V3:V22)</f>
        <v>0.47340303207510476</v>
      </c>
      <c r="C33" s="20">
        <f>CORREL(C3:C22,W3:W22)</f>
        <v>0.50195885821107866</v>
      </c>
      <c r="D33" s="20">
        <f t="shared" ref="D33" si="9">CORREL(D3:D22,X3:X22)</f>
        <v>0.63352852753307887</v>
      </c>
      <c r="E33" s="20">
        <f>CORREL(E3:E22,V3:V22)</f>
        <v>8.8418732711220849E-3</v>
      </c>
      <c r="F33" s="20">
        <f>CORREL(F3:F22,V3:V22)</f>
        <v>0.61676843829863348</v>
      </c>
      <c r="G33" s="20">
        <f>CORREL(G3:G22,V3:V22)</f>
        <v>0.58440886624910182</v>
      </c>
      <c r="H33" s="20">
        <f>CORREL(H3:H22,V3:V22)</f>
        <v>0.49932390357480028</v>
      </c>
      <c r="I33" s="20">
        <f>CORREL(I3:I22,V3:V22)</f>
        <v>0.47297435721201408</v>
      </c>
      <c r="J33" s="20">
        <f>CORREL(J3:J22,V3:V22)</f>
        <v>0.62272050323759864</v>
      </c>
      <c r="K33" s="20">
        <f>CORREL(K3:K22,V3:V22)</f>
        <v>0.61056960319992071</v>
      </c>
      <c r="L33" s="20">
        <f>CORREL(L3:L22,V3:V22)</f>
        <v>-7.9533884408914679E-2</v>
      </c>
      <c r="M33" s="20">
        <f>CORREL(M3:M22,V3:V22)</f>
        <v>0.49640114062115703</v>
      </c>
      <c r="N33" s="20">
        <f>CORREL(N3:N22,V3:V22)</f>
        <v>5.6439207018480098E-2</v>
      </c>
      <c r="O33" s="20">
        <f>CORREL(O3:O22,V3:V22)</f>
        <v>0.51834152252706456</v>
      </c>
      <c r="P33" s="20">
        <f>CORREL(P3:P22,V3:V22)</f>
        <v>0.63107163538873157</v>
      </c>
      <c r="Q33" s="20">
        <f>CORREL(Q3:Q22,V3:V22)</f>
        <v>0.48615865136480535</v>
      </c>
      <c r="R33" s="20">
        <f>CORREL(R3:R22,V3:V22)</f>
        <v>0.60610305015069454</v>
      </c>
      <c r="S33" s="20">
        <f>CORREL(S3:S22,V3:V22)</f>
        <v>3.6280496370507856E-2</v>
      </c>
      <c r="T33" s="20">
        <f>CORREL(T3:T22,V3:V22)</f>
        <v>0.40533612313272044</v>
      </c>
      <c r="U33" s="20">
        <f>CORREL(U3:U22,V3:V22)</f>
        <v>0.55871964410582076</v>
      </c>
    </row>
    <row r="34" spans="1:21" ht="15.6" x14ac:dyDescent="0.3">
      <c r="A34" s="10" t="s">
        <v>76</v>
      </c>
      <c r="B34" t="str">
        <f>IF(B33&gt;B32,"VALID","TIDAK VALID")</f>
        <v>VALID</v>
      </c>
      <c r="C34" t="str">
        <f t="shared" ref="C34:U34" si="10">IF(C33&gt;C32,"VALID","TIDAK VALID")</f>
        <v>VALID</v>
      </c>
      <c r="D34" t="str">
        <f t="shared" si="10"/>
        <v>VALID</v>
      </c>
      <c r="E34" t="str">
        <f t="shared" si="10"/>
        <v>TIDAK VALID</v>
      </c>
      <c r="F34" t="str">
        <f t="shared" si="10"/>
        <v>VALID</v>
      </c>
      <c r="G34" t="str">
        <f>IF(G33&gt;G32,"VALID","TIDAK VALID")</f>
        <v>VALID</v>
      </c>
      <c r="H34" t="str">
        <f t="shared" si="10"/>
        <v>VALID</v>
      </c>
      <c r="I34" t="str">
        <f t="shared" si="10"/>
        <v>VALID</v>
      </c>
      <c r="J34" t="str">
        <f t="shared" si="10"/>
        <v>VALID</v>
      </c>
      <c r="K34" t="str">
        <f t="shared" si="10"/>
        <v>VALID</v>
      </c>
      <c r="L34" t="str">
        <f t="shared" si="10"/>
        <v>TIDAK VALID</v>
      </c>
      <c r="M34" t="str">
        <f t="shared" si="10"/>
        <v>VALID</v>
      </c>
      <c r="N34" t="str">
        <f t="shared" si="10"/>
        <v>TIDAK VALID</v>
      </c>
      <c r="O34" t="str">
        <f t="shared" si="10"/>
        <v>VALID</v>
      </c>
      <c r="P34" t="str">
        <f t="shared" si="10"/>
        <v>VALID</v>
      </c>
      <c r="Q34" t="str">
        <f t="shared" si="10"/>
        <v>VALID</v>
      </c>
      <c r="R34" t="str">
        <f t="shared" si="10"/>
        <v>VALID</v>
      </c>
      <c r="S34" t="str">
        <f t="shared" si="10"/>
        <v>TIDAK VALID</v>
      </c>
      <c r="T34" t="str">
        <f t="shared" si="10"/>
        <v>TIDAK VALID</v>
      </c>
      <c r="U34" t="str">
        <f t="shared" si="10"/>
        <v>VALID</v>
      </c>
    </row>
    <row r="36" spans="1:21" ht="15.6" x14ac:dyDescent="0.3">
      <c r="A36" s="10" t="s">
        <v>77</v>
      </c>
      <c r="B36">
        <f>COUNTIF(B34:U34,"VALID")</f>
        <v>15</v>
      </c>
    </row>
  </sheetData>
  <sortState xmlns:xlrd2="http://schemas.microsoft.com/office/spreadsheetml/2017/richdata2" ref="B4:V22">
    <sortCondition ref="B3:B2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2CF7B-C659-49C7-9793-C7825F55F2C0}">
  <dimension ref="A1:X46"/>
  <sheetViews>
    <sheetView workbookViewId="0">
      <selection activeCell="A3" sqref="A3:A22"/>
    </sheetView>
  </sheetViews>
  <sheetFormatPr defaultRowHeight="14.4" x14ac:dyDescent="0.3"/>
  <cols>
    <col min="1" max="1" width="17.5546875" customWidth="1"/>
    <col min="2" max="2" width="11.5546875" customWidth="1"/>
    <col min="3" max="3" width="11.44140625" customWidth="1"/>
    <col min="4" max="4" width="12.5546875" customWidth="1"/>
    <col min="5" max="5" width="11.44140625" customWidth="1"/>
    <col min="6" max="6" width="12.6640625" customWidth="1"/>
    <col min="7" max="7" width="12.33203125" customWidth="1"/>
    <col min="8" max="8" width="12.6640625" customWidth="1"/>
    <col min="9" max="9" width="12.33203125" customWidth="1"/>
    <col min="10" max="10" width="14.33203125" customWidth="1"/>
    <col min="11" max="11" width="13" customWidth="1"/>
    <col min="12" max="12" width="12.6640625" customWidth="1"/>
    <col min="13" max="13" width="12.33203125" customWidth="1"/>
    <col min="14" max="14" width="13.88671875" customWidth="1"/>
    <col min="15" max="15" width="12.33203125" customWidth="1"/>
    <col min="16" max="16" width="11.88671875" customWidth="1"/>
    <col min="17" max="17" width="13" customWidth="1"/>
    <col min="18" max="18" width="11" customWidth="1"/>
    <col min="19" max="19" width="12.33203125" customWidth="1"/>
    <col min="20" max="20" width="13.6640625" customWidth="1"/>
    <col min="21" max="21" width="12.33203125" customWidth="1"/>
    <col min="22" max="22" width="11.44140625" customWidth="1"/>
    <col min="23" max="23" width="14.21875" customWidth="1"/>
  </cols>
  <sheetData>
    <row r="1" spans="1:24" ht="16.2" thickBot="1" x14ac:dyDescent="0.35">
      <c r="A1" s="12" t="s">
        <v>13</v>
      </c>
      <c r="B1" s="13"/>
      <c r="C1" s="13"/>
      <c r="D1" s="13"/>
      <c r="E1" s="13"/>
      <c r="F1" s="13"/>
      <c r="G1" s="13"/>
      <c r="H1" s="13"/>
      <c r="I1" s="14" t="s">
        <v>14</v>
      </c>
      <c r="J1" s="14" t="s">
        <v>15</v>
      </c>
      <c r="K1" s="13"/>
      <c r="L1" s="13"/>
      <c r="M1" s="13"/>
      <c r="N1" s="13"/>
      <c r="O1" s="13"/>
      <c r="P1" s="13"/>
      <c r="Q1" s="13"/>
      <c r="R1" s="13"/>
      <c r="S1" s="13"/>
      <c r="T1" s="15"/>
      <c r="U1" s="15"/>
      <c r="V1" s="5" t="s">
        <v>16</v>
      </c>
    </row>
    <row r="2" spans="1:24" ht="16.2" thickBot="1" x14ac:dyDescent="0.35">
      <c r="A2" s="16"/>
      <c r="B2" s="17" t="s">
        <v>17</v>
      </c>
      <c r="C2" s="17" t="s">
        <v>18</v>
      </c>
      <c r="D2" s="17" t="s">
        <v>19</v>
      </c>
      <c r="E2" s="17" t="s">
        <v>20</v>
      </c>
      <c r="F2" s="17" t="s">
        <v>21</v>
      </c>
      <c r="G2" s="17" t="s">
        <v>22</v>
      </c>
      <c r="H2" s="17" t="s">
        <v>23</v>
      </c>
      <c r="I2" s="17" t="s">
        <v>24</v>
      </c>
      <c r="J2" s="17" t="s">
        <v>25</v>
      </c>
      <c r="K2" s="17" t="s">
        <v>26</v>
      </c>
      <c r="L2" s="17" t="s">
        <v>27</v>
      </c>
      <c r="M2" s="17" t="s">
        <v>28</v>
      </c>
      <c r="N2" s="17" t="s">
        <v>29</v>
      </c>
      <c r="O2" s="17" t="s">
        <v>30</v>
      </c>
      <c r="P2" s="17" t="s">
        <v>31</v>
      </c>
      <c r="Q2" s="17" t="s">
        <v>32</v>
      </c>
      <c r="R2" s="17" t="s">
        <v>33</v>
      </c>
      <c r="S2" s="17" t="s">
        <v>34</v>
      </c>
      <c r="T2" s="17" t="s">
        <v>35</v>
      </c>
      <c r="U2" s="17" t="s">
        <v>36</v>
      </c>
      <c r="V2" s="7"/>
      <c r="W2" s="21" t="s">
        <v>89</v>
      </c>
      <c r="X2" s="21" t="s">
        <v>87</v>
      </c>
    </row>
    <row r="3" spans="1:24" ht="16.2" thickBot="1" x14ac:dyDescent="0.35">
      <c r="A3" s="8" t="s">
        <v>113</v>
      </c>
      <c r="B3" s="2">
        <v>1</v>
      </c>
      <c r="C3" s="2">
        <v>1</v>
      </c>
      <c r="D3" s="11">
        <v>1</v>
      </c>
      <c r="E3" s="2">
        <v>0</v>
      </c>
      <c r="F3" s="2">
        <v>1</v>
      </c>
      <c r="G3" s="2">
        <v>0</v>
      </c>
      <c r="H3" s="2">
        <v>1</v>
      </c>
      <c r="I3" s="2">
        <v>0</v>
      </c>
      <c r="J3" s="2">
        <v>1</v>
      </c>
      <c r="K3" s="2">
        <v>0</v>
      </c>
      <c r="L3" s="2">
        <v>1</v>
      </c>
      <c r="M3" s="2">
        <v>1</v>
      </c>
      <c r="N3" s="2">
        <v>0</v>
      </c>
      <c r="O3" s="2">
        <v>1</v>
      </c>
      <c r="P3" s="2">
        <v>1</v>
      </c>
      <c r="Q3" s="2">
        <v>1</v>
      </c>
      <c r="R3" s="2">
        <v>1</v>
      </c>
      <c r="S3" s="2">
        <v>1</v>
      </c>
      <c r="T3" s="2">
        <v>1</v>
      </c>
      <c r="U3" s="2">
        <v>1</v>
      </c>
      <c r="V3" s="3">
        <f t="shared" ref="V3:V21" si="0">SUM(B3:U3)</f>
        <v>15</v>
      </c>
      <c r="W3">
        <f>SUM(B3:U3)</f>
        <v>15</v>
      </c>
      <c r="X3">
        <f>W3^2</f>
        <v>225</v>
      </c>
    </row>
    <row r="4" spans="1:24" ht="16.2" thickBot="1" x14ac:dyDescent="0.35">
      <c r="A4" s="8" t="s">
        <v>114</v>
      </c>
      <c r="B4" s="2">
        <v>0</v>
      </c>
      <c r="C4" s="2">
        <v>1</v>
      </c>
      <c r="D4" s="2">
        <v>1</v>
      </c>
      <c r="E4" s="2">
        <v>0</v>
      </c>
      <c r="F4" s="2">
        <v>1</v>
      </c>
      <c r="G4" s="2">
        <v>0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0</v>
      </c>
      <c r="O4" s="2">
        <v>0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3">
        <f t="shared" si="0"/>
        <v>15</v>
      </c>
      <c r="W4">
        <f t="shared" ref="W4:W22" si="1">SUM(B4:U4)</f>
        <v>15</v>
      </c>
      <c r="X4">
        <f t="shared" ref="X4:X22" si="2">W4^2</f>
        <v>225</v>
      </c>
    </row>
    <row r="5" spans="1:24" ht="16.2" thickBot="1" x14ac:dyDescent="0.35">
      <c r="A5" s="8" t="s">
        <v>115</v>
      </c>
      <c r="B5" s="2">
        <v>1</v>
      </c>
      <c r="C5" s="2">
        <v>1</v>
      </c>
      <c r="D5" s="2">
        <v>1</v>
      </c>
      <c r="E5" s="2">
        <v>0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0</v>
      </c>
      <c r="O5" s="2">
        <v>1</v>
      </c>
      <c r="P5" s="2">
        <v>1</v>
      </c>
      <c r="Q5" s="2">
        <v>0</v>
      </c>
      <c r="R5" s="2">
        <v>1</v>
      </c>
      <c r="S5" s="2">
        <v>0</v>
      </c>
      <c r="T5" s="2">
        <v>1</v>
      </c>
      <c r="U5" s="2">
        <v>1</v>
      </c>
      <c r="V5" s="3">
        <f t="shared" si="0"/>
        <v>16</v>
      </c>
      <c r="W5">
        <f t="shared" si="1"/>
        <v>16</v>
      </c>
      <c r="X5">
        <f t="shared" si="2"/>
        <v>256</v>
      </c>
    </row>
    <row r="6" spans="1:24" ht="16.2" thickBot="1" x14ac:dyDescent="0.35">
      <c r="A6" s="8" t="s">
        <v>116</v>
      </c>
      <c r="B6" s="2">
        <v>0</v>
      </c>
      <c r="C6" s="2">
        <v>0</v>
      </c>
      <c r="D6" s="2">
        <v>1</v>
      </c>
      <c r="E6" s="2">
        <v>0</v>
      </c>
      <c r="F6" s="2">
        <v>1</v>
      </c>
      <c r="G6" s="2">
        <v>0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0</v>
      </c>
      <c r="O6" s="2">
        <v>1</v>
      </c>
      <c r="P6" s="2">
        <v>1</v>
      </c>
      <c r="Q6" s="2">
        <v>0</v>
      </c>
      <c r="R6" s="2">
        <v>1</v>
      </c>
      <c r="S6" s="2">
        <v>1</v>
      </c>
      <c r="T6" s="2">
        <v>0</v>
      </c>
      <c r="U6" s="2">
        <v>1</v>
      </c>
      <c r="V6" s="3">
        <f t="shared" si="0"/>
        <v>13</v>
      </c>
      <c r="W6">
        <f t="shared" si="1"/>
        <v>13</v>
      </c>
      <c r="X6">
        <f t="shared" si="2"/>
        <v>169</v>
      </c>
    </row>
    <row r="7" spans="1:24" ht="16.2" thickBot="1" x14ac:dyDescent="0.35">
      <c r="A7" s="8" t="s">
        <v>117</v>
      </c>
      <c r="B7" s="2">
        <v>1</v>
      </c>
      <c r="C7" s="2">
        <v>0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0</v>
      </c>
      <c r="K7" s="2">
        <v>1</v>
      </c>
      <c r="L7" s="2">
        <v>0</v>
      </c>
      <c r="M7" s="2">
        <v>1</v>
      </c>
      <c r="N7" s="2">
        <v>0</v>
      </c>
      <c r="O7" s="2">
        <v>1</v>
      </c>
      <c r="P7" s="2">
        <v>1</v>
      </c>
      <c r="Q7" s="2">
        <v>0</v>
      </c>
      <c r="R7" s="2">
        <v>1</v>
      </c>
      <c r="S7" s="2">
        <v>1</v>
      </c>
      <c r="T7" s="2">
        <v>1</v>
      </c>
      <c r="U7" s="2">
        <v>1</v>
      </c>
      <c r="V7" s="3">
        <f t="shared" si="0"/>
        <v>15</v>
      </c>
      <c r="W7">
        <f t="shared" si="1"/>
        <v>15</v>
      </c>
      <c r="X7">
        <f t="shared" si="2"/>
        <v>225</v>
      </c>
    </row>
    <row r="8" spans="1:24" ht="16.2" thickBot="1" x14ac:dyDescent="0.35">
      <c r="A8" s="8" t="s">
        <v>118</v>
      </c>
      <c r="B8" s="2">
        <v>0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0</v>
      </c>
      <c r="M8" s="2">
        <v>0</v>
      </c>
      <c r="N8" s="2">
        <v>1</v>
      </c>
      <c r="O8" s="2">
        <v>1</v>
      </c>
      <c r="P8" s="2">
        <v>1</v>
      </c>
      <c r="Q8" s="2">
        <v>0</v>
      </c>
      <c r="R8" s="2">
        <v>1</v>
      </c>
      <c r="S8" s="2">
        <v>1</v>
      </c>
      <c r="T8" s="2">
        <v>1</v>
      </c>
      <c r="U8" s="2">
        <v>1</v>
      </c>
      <c r="V8" s="3">
        <f t="shared" si="0"/>
        <v>16</v>
      </c>
      <c r="W8">
        <f t="shared" si="1"/>
        <v>16</v>
      </c>
      <c r="X8">
        <f t="shared" si="2"/>
        <v>256</v>
      </c>
    </row>
    <row r="9" spans="1:24" ht="16.2" thickBot="1" x14ac:dyDescent="0.35">
      <c r="A9" s="8" t="s">
        <v>119</v>
      </c>
      <c r="B9" s="2">
        <v>0</v>
      </c>
      <c r="C9" s="2">
        <v>0</v>
      </c>
      <c r="D9" s="2">
        <v>1</v>
      </c>
      <c r="E9" s="2">
        <v>1</v>
      </c>
      <c r="F9" s="2">
        <v>1</v>
      </c>
      <c r="G9" s="2">
        <v>0</v>
      </c>
      <c r="H9" s="2">
        <v>0</v>
      </c>
      <c r="I9" s="2">
        <v>1</v>
      </c>
      <c r="J9" s="2">
        <v>1</v>
      </c>
      <c r="K9" s="2">
        <v>1</v>
      </c>
      <c r="L9" s="2">
        <v>0</v>
      </c>
      <c r="M9" s="2">
        <v>1</v>
      </c>
      <c r="N9" s="2">
        <v>1</v>
      </c>
      <c r="O9" s="2">
        <v>0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3">
        <f t="shared" si="0"/>
        <v>14</v>
      </c>
      <c r="W9">
        <f t="shared" si="1"/>
        <v>14</v>
      </c>
      <c r="X9">
        <f t="shared" si="2"/>
        <v>196</v>
      </c>
    </row>
    <row r="10" spans="1:24" ht="16.2" thickBot="1" x14ac:dyDescent="0.35">
      <c r="A10" s="8" t="s">
        <v>100</v>
      </c>
      <c r="B10" s="2">
        <v>0</v>
      </c>
      <c r="C10" s="2">
        <v>0</v>
      </c>
      <c r="D10" s="2">
        <v>1</v>
      </c>
      <c r="E10" s="2">
        <v>0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0</v>
      </c>
      <c r="P10" s="2">
        <v>0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3">
        <f t="shared" si="0"/>
        <v>15</v>
      </c>
      <c r="W10">
        <f t="shared" si="1"/>
        <v>15</v>
      </c>
      <c r="X10">
        <f t="shared" si="2"/>
        <v>225</v>
      </c>
    </row>
    <row r="11" spans="1:24" ht="16.2" thickBot="1" x14ac:dyDescent="0.35">
      <c r="A11" s="8" t="s">
        <v>101</v>
      </c>
      <c r="B11" s="2">
        <v>0</v>
      </c>
      <c r="C11" s="2">
        <v>0</v>
      </c>
      <c r="D11" s="2">
        <v>0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1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1</v>
      </c>
      <c r="T11" s="2">
        <v>0</v>
      </c>
      <c r="U11" s="2">
        <v>0</v>
      </c>
      <c r="V11" s="3">
        <f t="shared" si="0"/>
        <v>4</v>
      </c>
      <c r="W11">
        <f t="shared" si="1"/>
        <v>4</v>
      </c>
      <c r="X11">
        <f t="shared" si="2"/>
        <v>16</v>
      </c>
    </row>
    <row r="12" spans="1:24" ht="16.2" thickBot="1" x14ac:dyDescent="0.35">
      <c r="A12" s="8" t="s">
        <v>102</v>
      </c>
      <c r="B12" s="2">
        <v>0</v>
      </c>
      <c r="C12" s="2">
        <v>0</v>
      </c>
      <c r="D12" s="2">
        <v>1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0</v>
      </c>
      <c r="K12" s="2">
        <v>0</v>
      </c>
      <c r="L12" s="2">
        <v>1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</v>
      </c>
      <c r="T12" s="2">
        <v>1</v>
      </c>
      <c r="U12" s="2">
        <v>1</v>
      </c>
      <c r="V12" s="3">
        <f t="shared" si="0"/>
        <v>6</v>
      </c>
      <c r="W12">
        <f t="shared" si="1"/>
        <v>6</v>
      </c>
      <c r="X12">
        <f t="shared" si="2"/>
        <v>36</v>
      </c>
    </row>
    <row r="13" spans="1:24" ht="16.2" thickBot="1" x14ac:dyDescent="0.35">
      <c r="A13" s="8" t="s">
        <v>103</v>
      </c>
      <c r="B13" s="2">
        <v>0</v>
      </c>
      <c r="C13" s="2">
        <v>0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1</v>
      </c>
      <c r="M13" s="2">
        <v>1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1</v>
      </c>
      <c r="T13" s="2">
        <v>1</v>
      </c>
      <c r="U13" s="2">
        <v>0</v>
      </c>
      <c r="V13" s="3">
        <f t="shared" si="0"/>
        <v>5</v>
      </c>
      <c r="W13">
        <f t="shared" si="1"/>
        <v>5</v>
      </c>
      <c r="X13">
        <f t="shared" si="2"/>
        <v>25</v>
      </c>
    </row>
    <row r="14" spans="1:24" ht="16.2" thickBot="1" x14ac:dyDescent="0.35">
      <c r="A14" s="8" t="s">
        <v>104</v>
      </c>
      <c r="B14" s="2">
        <v>0</v>
      </c>
      <c r="C14" s="2">
        <v>0</v>
      </c>
      <c r="D14" s="2">
        <v>0</v>
      </c>
      <c r="E14" s="2">
        <v>1</v>
      </c>
      <c r="F14" s="2">
        <v>0</v>
      </c>
      <c r="G14" s="2">
        <v>0</v>
      </c>
      <c r="H14" s="2">
        <v>0</v>
      </c>
      <c r="I14" s="2">
        <v>1</v>
      </c>
      <c r="J14" s="2">
        <v>1</v>
      </c>
      <c r="K14" s="2">
        <v>1</v>
      </c>
      <c r="L14" s="2">
        <v>1</v>
      </c>
      <c r="M14" s="2">
        <v>0</v>
      </c>
      <c r="N14" s="2">
        <v>1</v>
      </c>
      <c r="O14" s="2">
        <v>0</v>
      </c>
      <c r="P14" s="2">
        <v>1</v>
      </c>
      <c r="Q14" s="2">
        <v>0</v>
      </c>
      <c r="R14" s="2">
        <v>0</v>
      </c>
      <c r="S14" s="2">
        <v>0</v>
      </c>
      <c r="T14" s="2">
        <v>1</v>
      </c>
      <c r="U14" s="2">
        <v>1</v>
      </c>
      <c r="V14" s="3">
        <f t="shared" si="0"/>
        <v>9</v>
      </c>
      <c r="W14">
        <f t="shared" si="1"/>
        <v>9</v>
      </c>
      <c r="X14">
        <f t="shared" si="2"/>
        <v>81</v>
      </c>
    </row>
    <row r="15" spans="1:24" ht="16.2" thickBot="1" x14ac:dyDescent="0.35">
      <c r="A15" s="8" t="s">
        <v>105</v>
      </c>
      <c r="B15" s="2">
        <v>0</v>
      </c>
      <c r="C15" s="2">
        <v>0</v>
      </c>
      <c r="D15" s="2">
        <v>1</v>
      </c>
      <c r="E15" s="2">
        <v>1</v>
      </c>
      <c r="F15" s="2">
        <v>1</v>
      </c>
      <c r="G15" s="2">
        <v>0</v>
      </c>
      <c r="H15" s="2">
        <v>1</v>
      </c>
      <c r="I15" s="2">
        <v>0</v>
      </c>
      <c r="J15" s="2">
        <v>0</v>
      </c>
      <c r="K15" s="2">
        <v>1</v>
      </c>
      <c r="L15" s="2">
        <v>1</v>
      </c>
      <c r="M15" s="2">
        <v>0</v>
      </c>
      <c r="N15" s="2">
        <v>0</v>
      </c>
      <c r="O15" s="2">
        <v>1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1</v>
      </c>
      <c r="V15" s="3">
        <f t="shared" si="0"/>
        <v>9</v>
      </c>
      <c r="W15">
        <f t="shared" si="1"/>
        <v>9</v>
      </c>
      <c r="X15">
        <f t="shared" si="2"/>
        <v>81</v>
      </c>
    </row>
    <row r="16" spans="1:24" ht="16.2" thickBot="1" x14ac:dyDescent="0.35">
      <c r="A16" s="8" t="s">
        <v>106</v>
      </c>
      <c r="B16" s="2">
        <v>0</v>
      </c>
      <c r="C16" s="2">
        <v>0</v>
      </c>
      <c r="D16" s="2">
        <v>1</v>
      </c>
      <c r="E16" s="2">
        <v>0</v>
      </c>
      <c r="F16" s="2">
        <v>1</v>
      </c>
      <c r="G16" s="2">
        <v>0</v>
      </c>
      <c r="H16" s="2">
        <v>1</v>
      </c>
      <c r="I16" s="2">
        <v>0</v>
      </c>
      <c r="J16" s="2">
        <v>1</v>
      </c>
      <c r="K16" s="2">
        <v>1</v>
      </c>
      <c r="L16" s="2">
        <v>0</v>
      </c>
      <c r="M16" s="2">
        <v>1</v>
      </c>
      <c r="N16" s="2">
        <v>1</v>
      </c>
      <c r="O16" s="2">
        <v>0</v>
      </c>
      <c r="P16" s="2">
        <v>0</v>
      </c>
      <c r="Q16" s="2">
        <v>0</v>
      </c>
      <c r="R16" s="2">
        <v>1</v>
      </c>
      <c r="S16" s="2">
        <v>1</v>
      </c>
      <c r="T16" s="2">
        <v>0</v>
      </c>
      <c r="U16" s="2">
        <v>1</v>
      </c>
      <c r="V16" s="3">
        <f t="shared" si="0"/>
        <v>10</v>
      </c>
      <c r="W16">
        <f t="shared" si="1"/>
        <v>10</v>
      </c>
      <c r="X16">
        <f t="shared" si="2"/>
        <v>100</v>
      </c>
    </row>
    <row r="17" spans="1:24" ht="16.2" thickBot="1" x14ac:dyDescent="0.35">
      <c r="A17" s="8" t="s">
        <v>107</v>
      </c>
      <c r="B17" s="2">
        <v>0</v>
      </c>
      <c r="C17" s="2">
        <v>0</v>
      </c>
      <c r="D17" s="2">
        <v>1</v>
      </c>
      <c r="E17" s="2">
        <v>1</v>
      </c>
      <c r="F17" s="2">
        <v>1</v>
      </c>
      <c r="G17" s="2">
        <v>0</v>
      </c>
      <c r="H17" s="2">
        <v>0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0</v>
      </c>
      <c r="O17" s="2">
        <v>0</v>
      </c>
      <c r="P17" s="2">
        <v>1</v>
      </c>
      <c r="Q17" s="2">
        <v>0</v>
      </c>
      <c r="R17" s="2">
        <v>0</v>
      </c>
      <c r="S17" s="2">
        <v>0</v>
      </c>
      <c r="T17" s="2">
        <v>0</v>
      </c>
      <c r="U17" s="2">
        <v>1</v>
      </c>
      <c r="V17" s="3">
        <f t="shared" si="0"/>
        <v>10</v>
      </c>
      <c r="W17">
        <f t="shared" si="1"/>
        <v>10</v>
      </c>
      <c r="X17">
        <f t="shared" si="2"/>
        <v>100</v>
      </c>
    </row>
    <row r="18" spans="1:24" ht="16.2" thickBot="1" x14ac:dyDescent="0.35">
      <c r="A18" s="8" t="s">
        <v>108</v>
      </c>
      <c r="B18" s="2">
        <v>0</v>
      </c>
      <c r="C18" s="2">
        <v>1</v>
      </c>
      <c r="D18" s="2">
        <v>0</v>
      </c>
      <c r="E18" s="2">
        <v>1</v>
      </c>
      <c r="F18" s="2">
        <v>1</v>
      </c>
      <c r="G18" s="2">
        <v>0</v>
      </c>
      <c r="H18" s="2">
        <v>1</v>
      </c>
      <c r="I18" s="2">
        <v>0</v>
      </c>
      <c r="J18" s="2">
        <v>0</v>
      </c>
      <c r="K18" s="2">
        <v>1</v>
      </c>
      <c r="L18" s="2">
        <v>1</v>
      </c>
      <c r="M18" s="2">
        <v>1</v>
      </c>
      <c r="N18" s="2">
        <v>1</v>
      </c>
      <c r="O18" s="2">
        <v>0</v>
      </c>
      <c r="P18" s="2">
        <v>1</v>
      </c>
      <c r="Q18" s="2">
        <v>1</v>
      </c>
      <c r="R18" s="2">
        <v>1</v>
      </c>
      <c r="S18" s="2">
        <v>1</v>
      </c>
      <c r="T18" s="2">
        <v>0</v>
      </c>
      <c r="U18" s="2">
        <v>0</v>
      </c>
      <c r="V18" s="3">
        <f t="shared" si="0"/>
        <v>12</v>
      </c>
      <c r="W18">
        <f t="shared" si="1"/>
        <v>12</v>
      </c>
      <c r="X18">
        <f t="shared" si="2"/>
        <v>144</v>
      </c>
    </row>
    <row r="19" spans="1:24" ht="16.2" thickBot="1" x14ac:dyDescent="0.35">
      <c r="A19" s="8" t="s">
        <v>109</v>
      </c>
      <c r="B19" s="2">
        <v>0</v>
      </c>
      <c r="C19" s="2">
        <v>0</v>
      </c>
      <c r="D19" s="2">
        <v>0</v>
      </c>
      <c r="E19" s="2">
        <v>1</v>
      </c>
      <c r="F19" s="2">
        <v>1</v>
      </c>
      <c r="G19" s="2">
        <v>0</v>
      </c>
      <c r="H19" s="2">
        <v>0</v>
      </c>
      <c r="I19" s="2">
        <v>1</v>
      </c>
      <c r="J19" s="2">
        <v>0</v>
      </c>
      <c r="K19" s="2">
        <v>0</v>
      </c>
      <c r="L19" s="2">
        <v>1</v>
      </c>
      <c r="M19" s="2">
        <v>1</v>
      </c>
      <c r="N19" s="2">
        <v>1</v>
      </c>
      <c r="O19" s="2">
        <v>0</v>
      </c>
      <c r="P19" s="2">
        <v>1</v>
      </c>
      <c r="Q19" s="2">
        <v>0</v>
      </c>
      <c r="R19" s="2">
        <v>1</v>
      </c>
      <c r="S19" s="2">
        <v>0</v>
      </c>
      <c r="T19" s="2">
        <v>0</v>
      </c>
      <c r="U19" s="2">
        <v>1</v>
      </c>
      <c r="V19" s="3">
        <f t="shared" si="0"/>
        <v>9</v>
      </c>
      <c r="W19">
        <f t="shared" si="1"/>
        <v>9</v>
      </c>
      <c r="X19">
        <f t="shared" si="2"/>
        <v>81</v>
      </c>
    </row>
    <row r="20" spans="1:24" ht="16.2" thickBot="1" x14ac:dyDescent="0.35">
      <c r="A20" s="8" t="s">
        <v>110</v>
      </c>
      <c r="B20" s="2">
        <v>0</v>
      </c>
      <c r="C20" s="2">
        <v>1</v>
      </c>
      <c r="D20" s="2">
        <v>1</v>
      </c>
      <c r="E20" s="2">
        <v>0</v>
      </c>
      <c r="F20" s="2">
        <v>0</v>
      </c>
      <c r="G20" s="2">
        <v>0</v>
      </c>
      <c r="H20" s="2">
        <v>1</v>
      </c>
      <c r="I20" s="2">
        <v>1</v>
      </c>
      <c r="J20" s="2">
        <v>1</v>
      </c>
      <c r="K20" s="2">
        <v>0</v>
      </c>
      <c r="L20" s="2">
        <v>1</v>
      </c>
      <c r="M20" s="2">
        <v>1</v>
      </c>
      <c r="N20" s="2">
        <v>0</v>
      </c>
      <c r="O20" s="2">
        <v>0</v>
      </c>
      <c r="P20" s="2">
        <v>1</v>
      </c>
      <c r="Q20" s="2">
        <v>0</v>
      </c>
      <c r="R20" s="2">
        <v>1</v>
      </c>
      <c r="S20" s="2">
        <v>1</v>
      </c>
      <c r="T20" s="2">
        <v>1</v>
      </c>
      <c r="U20" s="2">
        <v>0</v>
      </c>
      <c r="V20" s="3">
        <f t="shared" si="0"/>
        <v>11</v>
      </c>
      <c r="W20">
        <f t="shared" si="1"/>
        <v>11</v>
      </c>
      <c r="X20">
        <f t="shared" si="2"/>
        <v>121</v>
      </c>
    </row>
    <row r="21" spans="1:24" ht="16.2" thickBot="1" x14ac:dyDescent="0.35">
      <c r="A21" s="8" t="s">
        <v>111</v>
      </c>
      <c r="B21" s="2">
        <v>0</v>
      </c>
      <c r="C21" s="2">
        <v>1</v>
      </c>
      <c r="D21" s="2">
        <v>1</v>
      </c>
      <c r="E21" s="2">
        <v>0</v>
      </c>
      <c r="F21" s="2">
        <v>1</v>
      </c>
      <c r="G21" s="2">
        <v>0</v>
      </c>
      <c r="H21" s="2">
        <v>1</v>
      </c>
      <c r="I21" s="2">
        <v>1</v>
      </c>
      <c r="J21" s="2">
        <v>0</v>
      </c>
      <c r="K21" s="2">
        <v>0</v>
      </c>
      <c r="L21" s="2">
        <v>0</v>
      </c>
      <c r="M21" s="2">
        <v>1</v>
      </c>
      <c r="N21" s="2">
        <v>0</v>
      </c>
      <c r="O21" s="2">
        <v>0</v>
      </c>
      <c r="P21" s="2">
        <v>1</v>
      </c>
      <c r="Q21" s="2">
        <v>0</v>
      </c>
      <c r="R21" s="2">
        <v>1</v>
      </c>
      <c r="S21" s="2">
        <v>1</v>
      </c>
      <c r="T21" s="2">
        <v>0</v>
      </c>
      <c r="U21" s="2">
        <v>1</v>
      </c>
      <c r="V21" s="3">
        <f t="shared" si="0"/>
        <v>10</v>
      </c>
      <c r="W21">
        <f t="shared" si="1"/>
        <v>10</v>
      </c>
      <c r="X21">
        <f t="shared" si="2"/>
        <v>100</v>
      </c>
    </row>
    <row r="22" spans="1:24" ht="16.2" thickBot="1" x14ac:dyDescent="0.35">
      <c r="A22" s="8" t="s">
        <v>112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18">
        <v>0</v>
      </c>
      <c r="P22" s="2">
        <v>0</v>
      </c>
      <c r="Q22" s="2">
        <v>0</v>
      </c>
      <c r="R22" s="2">
        <v>1</v>
      </c>
      <c r="S22" s="2">
        <v>1</v>
      </c>
      <c r="T22" s="2">
        <v>0</v>
      </c>
      <c r="U22" s="2">
        <v>0</v>
      </c>
      <c r="V22" s="3">
        <f>SUM(B22:U22)</f>
        <v>3</v>
      </c>
      <c r="W22">
        <f t="shared" si="1"/>
        <v>3</v>
      </c>
      <c r="X22">
        <f t="shared" si="2"/>
        <v>9</v>
      </c>
    </row>
    <row r="23" spans="1:24" ht="16.2" thickBot="1" x14ac:dyDescent="0.3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3"/>
      <c r="W23">
        <f>SUM(W3:W22)</f>
        <v>217</v>
      </c>
      <c r="X23">
        <f>SUM(X3:X22)</f>
        <v>2671</v>
      </c>
    </row>
    <row r="24" spans="1:24" ht="15.6" x14ac:dyDescent="0.3">
      <c r="A24" s="9" t="s">
        <v>82</v>
      </c>
    </row>
    <row r="25" spans="1:24" ht="15.6" x14ac:dyDescent="0.3">
      <c r="A25" s="10" t="s">
        <v>78</v>
      </c>
      <c r="B25">
        <f>CORREL(B3:B22,V3:$V$22)</f>
        <v>0.47340303207510476</v>
      </c>
      <c r="C25">
        <f>CORREL(C3:C22,V3:V22)</f>
        <v>0.50195885821107866</v>
      </c>
      <c r="D25">
        <f>CORREL(D3:D22,$V3:V$22)</f>
        <v>0.63352852753307887</v>
      </c>
      <c r="E25">
        <f>CORREL(E3:E22,$V3:V$22)</f>
        <v>8.8418732711220849E-3</v>
      </c>
      <c r="F25">
        <f>CORREL(F3:F22,$V3:V$22)</f>
        <v>0.61676843829863348</v>
      </c>
      <c r="G25">
        <f>CORREL(G3:G22,$V3:V$22)</f>
        <v>0.58440886624910182</v>
      </c>
      <c r="H25">
        <f>CORREL(H3:H22,$V3:V$22)</f>
        <v>0.49932390357480028</v>
      </c>
      <c r="I25">
        <f>CORREL(I3:I22,$V3:V$22)</f>
        <v>0.47297435721201408</v>
      </c>
      <c r="J25">
        <f>CORREL(J3:J22,$V3:V$22)</f>
        <v>0.62272050323759864</v>
      </c>
      <c r="K25">
        <f>CORREL(K3:K22,$V3:V$22)</f>
        <v>0.61056960319992071</v>
      </c>
      <c r="L25">
        <f>CORREL(L3:L22,$V3:V$22)</f>
        <v>-7.9533884408914679E-2</v>
      </c>
      <c r="M25">
        <f>CORREL(M3:M22,$V3:V$22)</f>
        <v>0.49640114062115703</v>
      </c>
      <c r="N25">
        <f>CORREL(N3:N22,$V3:V$22)</f>
        <v>5.6439207018480098E-2</v>
      </c>
      <c r="O25">
        <f>CORREL(O3:O22,$V3:V$22)</f>
        <v>0.51834152252706456</v>
      </c>
      <c r="P25">
        <f>CORREL(P3:P22,$V3:V$22)</f>
        <v>0.63107163538873157</v>
      </c>
      <c r="Q25">
        <f>CORREL(Q3:Q22,$V3:V$22)</f>
        <v>0.48615865136480535</v>
      </c>
      <c r="R25">
        <f>CORREL(R3:R22,$V3:V$22)</f>
        <v>0.60610305015069454</v>
      </c>
      <c r="S25">
        <f>CORREL(S3:S22,$V3:V$22)</f>
        <v>3.6280496370507856E-2</v>
      </c>
      <c r="T25">
        <f>CORREL(T3:T22,$V3:V$22)</f>
        <v>0.40533612313272044</v>
      </c>
      <c r="U25">
        <f>CORREL(U3:U22,$V3:V$22)</f>
        <v>0.55871964410582076</v>
      </c>
    </row>
    <row r="26" spans="1:24" ht="15.6" x14ac:dyDescent="0.3">
      <c r="A26" s="10" t="s">
        <v>74</v>
      </c>
      <c r="B26">
        <v>0.46800000000000003</v>
      </c>
      <c r="C26">
        <v>0.46800000000000003</v>
      </c>
      <c r="D26">
        <v>0.46800000000000003</v>
      </c>
      <c r="E26">
        <v>0.46800000000000003</v>
      </c>
      <c r="F26">
        <v>0.46800000000000003</v>
      </c>
      <c r="G26">
        <v>0.46800000000000003</v>
      </c>
      <c r="H26">
        <v>0.46800000000000003</v>
      </c>
      <c r="I26">
        <v>0.46800000000000003</v>
      </c>
      <c r="J26">
        <v>0.46800000000000003</v>
      </c>
      <c r="K26">
        <v>0.46800000000000003</v>
      </c>
      <c r="L26">
        <v>0.46800000000000003</v>
      </c>
      <c r="M26">
        <v>0.46800000000000003</v>
      </c>
      <c r="N26">
        <v>0.46800000000000003</v>
      </c>
      <c r="O26">
        <v>0.46800000000000003</v>
      </c>
      <c r="P26">
        <v>0.46800000000000003</v>
      </c>
      <c r="Q26">
        <v>0.46800000000000003</v>
      </c>
      <c r="R26">
        <v>0.46800000000000003</v>
      </c>
      <c r="S26">
        <v>0.46800000000000003</v>
      </c>
      <c r="T26">
        <v>0.46800000000000003</v>
      </c>
      <c r="U26">
        <v>0.46800000000000003</v>
      </c>
    </row>
    <row r="27" spans="1:24" ht="15.6" x14ac:dyDescent="0.3">
      <c r="A27" s="10" t="s">
        <v>79</v>
      </c>
      <c r="B27" t="str">
        <f>IF(B25&gt;$B$26,"Valid","Tidak Valid")</f>
        <v>Valid</v>
      </c>
      <c r="C27" t="str">
        <f t="shared" ref="C27:U27" si="3">IF(C25&gt;$B$26,"Valid","Tidak Valid")</f>
        <v>Valid</v>
      </c>
      <c r="D27" t="str">
        <f t="shared" si="3"/>
        <v>Valid</v>
      </c>
      <c r="E27" t="str">
        <f t="shared" si="3"/>
        <v>Tidak Valid</v>
      </c>
      <c r="F27" t="str">
        <f t="shared" si="3"/>
        <v>Valid</v>
      </c>
      <c r="G27" t="str">
        <f t="shared" si="3"/>
        <v>Valid</v>
      </c>
      <c r="H27" t="str">
        <f t="shared" si="3"/>
        <v>Valid</v>
      </c>
      <c r="I27" t="str">
        <f t="shared" si="3"/>
        <v>Valid</v>
      </c>
      <c r="J27" t="str">
        <f t="shared" si="3"/>
        <v>Valid</v>
      </c>
      <c r="K27" t="str">
        <f t="shared" si="3"/>
        <v>Valid</v>
      </c>
      <c r="L27" t="str">
        <f t="shared" si="3"/>
        <v>Tidak Valid</v>
      </c>
      <c r="M27" t="str">
        <f t="shared" si="3"/>
        <v>Valid</v>
      </c>
      <c r="N27" t="str">
        <f t="shared" si="3"/>
        <v>Tidak Valid</v>
      </c>
      <c r="O27" t="str">
        <f t="shared" si="3"/>
        <v>Valid</v>
      </c>
      <c r="P27" t="str">
        <f t="shared" si="3"/>
        <v>Valid</v>
      </c>
      <c r="Q27" t="str">
        <f t="shared" si="3"/>
        <v>Valid</v>
      </c>
      <c r="R27" t="str">
        <f t="shared" si="3"/>
        <v>Valid</v>
      </c>
      <c r="S27" t="str">
        <f t="shared" si="3"/>
        <v>Tidak Valid</v>
      </c>
      <c r="T27" t="str">
        <f t="shared" si="3"/>
        <v>Tidak Valid</v>
      </c>
      <c r="U27" t="str">
        <f t="shared" si="3"/>
        <v>Valid</v>
      </c>
    </row>
    <row r="28" spans="1:24" ht="15.6" x14ac:dyDescent="0.3">
      <c r="A28" s="10" t="s">
        <v>83</v>
      </c>
    </row>
    <row r="29" spans="1:24" ht="16.8" x14ac:dyDescent="0.3">
      <c r="A29" s="19" t="s">
        <v>73</v>
      </c>
      <c r="B29">
        <f>SUM(B3:B22)</f>
        <v>3</v>
      </c>
      <c r="C29">
        <f t="shared" ref="C29:U29" si="4">SUM(C3:C22)</f>
        <v>7</v>
      </c>
      <c r="D29">
        <f t="shared" si="4"/>
        <v>14</v>
      </c>
      <c r="E29">
        <f t="shared" si="4"/>
        <v>9</v>
      </c>
      <c r="F29">
        <f t="shared" si="4"/>
        <v>15</v>
      </c>
      <c r="G29">
        <f t="shared" si="4"/>
        <v>4</v>
      </c>
      <c r="H29">
        <f t="shared" si="4"/>
        <v>13</v>
      </c>
      <c r="I29">
        <f t="shared" si="4"/>
        <v>13</v>
      </c>
      <c r="J29">
        <f t="shared" si="4"/>
        <v>11</v>
      </c>
      <c r="K29">
        <f t="shared" si="4"/>
        <v>12</v>
      </c>
      <c r="L29">
        <f t="shared" si="4"/>
        <v>14</v>
      </c>
      <c r="M29">
        <f t="shared" si="4"/>
        <v>14</v>
      </c>
      <c r="N29">
        <f t="shared" si="4"/>
        <v>8</v>
      </c>
      <c r="O29">
        <f t="shared" si="4"/>
        <v>6</v>
      </c>
      <c r="P29">
        <f t="shared" si="4"/>
        <v>13</v>
      </c>
      <c r="Q29">
        <f t="shared" si="4"/>
        <v>5</v>
      </c>
      <c r="R29">
        <f t="shared" si="4"/>
        <v>14</v>
      </c>
      <c r="S29">
        <f t="shared" si="4"/>
        <v>15</v>
      </c>
      <c r="T29">
        <f t="shared" si="4"/>
        <v>12</v>
      </c>
      <c r="U29">
        <f t="shared" si="4"/>
        <v>15</v>
      </c>
    </row>
    <row r="30" spans="1:24" ht="15.6" x14ac:dyDescent="0.3">
      <c r="A30" s="10" t="s">
        <v>80</v>
      </c>
      <c r="B30">
        <f>VAR(B3:B22)</f>
        <v>0.13421052631578947</v>
      </c>
      <c r="C30">
        <f t="shared" ref="C30:U30" si="5">VAR(C3:C22)</f>
        <v>0.23947368421052631</v>
      </c>
      <c r="D30">
        <f t="shared" si="5"/>
        <v>0.22105263157894733</v>
      </c>
      <c r="E30">
        <f t="shared" si="5"/>
        <v>0.26052631578947372</v>
      </c>
      <c r="F30">
        <f t="shared" si="5"/>
        <v>0.19736842105263158</v>
      </c>
      <c r="G30">
        <f t="shared" si="5"/>
        <v>0.16842105263157894</v>
      </c>
      <c r="H30">
        <f t="shared" si="5"/>
        <v>0.23947368421052637</v>
      </c>
      <c r="I30">
        <f t="shared" si="5"/>
        <v>0.23947368421052637</v>
      </c>
      <c r="J30">
        <f t="shared" si="5"/>
        <v>0.26052631578947372</v>
      </c>
      <c r="K30">
        <f t="shared" si="5"/>
        <v>0.25263157894736843</v>
      </c>
      <c r="L30">
        <f t="shared" si="5"/>
        <v>0.22105263157894733</v>
      </c>
      <c r="M30">
        <f t="shared" si="5"/>
        <v>0.22105263157894733</v>
      </c>
      <c r="N30">
        <f t="shared" si="5"/>
        <v>0.25263157894736843</v>
      </c>
      <c r="O30">
        <f>VAR(O3:O22)</f>
        <v>0.22105263157894739</v>
      </c>
      <c r="P30">
        <f t="shared" si="5"/>
        <v>0.23947368421052637</v>
      </c>
      <c r="Q30">
        <f t="shared" si="5"/>
        <v>0.19736842105263158</v>
      </c>
      <c r="R30">
        <f t="shared" si="5"/>
        <v>0.22105263157894733</v>
      </c>
      <c r="S30">
        <f t="shared" si="5"/>
        <v>0.19736842105263158</v>
      </c>
      <c r="T30">
        <f t="shared" si="5"/>
        <v>0.25263157894736843</v>
      </c>
      <c r="U30">
        <f t="shared" si="5"/>
        <v>0.19736842105263158</v>
      </c>
    </row>
    <row r="31" spans="1:24" ht="15.6" x14ac:dyDescent="0.3">
      <c r="A31" s="10" t="s">
        <v>81</v>
      </c>
      <c r="B31">
        <f>SUM(B30:U30)</f>
        <v>4.4342105263157885</v>
      </c>
    </row>
    <row r="32" spans="1:24" ht="15.6" x14ac:dyDescent="0.3">
      <c r="A32" s="10" t="s">
        <v>41</v>
      </c>
      <c r="B32">
        <f>B29/20</f>
        <v>0.15</v>
      </c>
      <c r="C32">
        <f t="shared" ref="C32:U32" si="6">C29/20</f>
        <v>0.35</v>
      </c>
      <c r="D32">
        <f t="shared" si="6"/>
        <v>0.7</v>
      </c>
      <c r="E32">
        <f t="shared" si="6"/>
        <v>0.45</v>
      </c>
      <c r="F32">
        <f t="shared" si="6"/>
        <v>0.75</v>
      </c>
      <c r="G32">
        <f t="shared" si="6"/>
        <v>0.2</v>
      </c>
      <c r="H32">
        <f t="shared" si="6"/>
        <v>0.65</v>
      </c>
      <c r="I32">
        <f t="shared" si="6"/>
        <v>0.65</v>
      </c>
      <c r="J32">
        <f t="shared" si="6"/>
        <v>0.55000000000000004</v>
      </c>
      <c r="K32">
        <f t="shared" si="6"/>
        <v>0.6</v>
      </c>
      <c r="L32">
        <f t="shared" si="6"/>
        <v>0.7</v>
      </c>
      <c r="M32">
        <f t="shared" si="6"/>
        <v>0.7</v>
      </c>
      <c r="N32">
        <f t="shared" si="6"/>
        <v>0.4</v>
      </c>
      <c r="O32">
        <f t="shared" si="6"/>
        <v>0.3</v>
      </c>
      <c r="P32">
        <f t="shared" si="6"/>
        <v>0.65</v>
      </c>
      <c r="Q32">
        <f t="shared" si="6"/>
        <v>0.25</v>
      </c>
      <c r="R32">
        <f t="shared" si="6"/>
        <v>0.7</v>
      </c>
      <c r="S32">
        <f t="shared" si="6"/>
        <v>0.75</v>
      </c>
      <c r="T32">
        <f t="shared" si="6"/>
        <v>0.6</v>
      </c>
      <c r="U32">
        <f t="shared" si="6"/>
        <v>0.75</v>
      </c>
    </row>
    <row r="33" spans="1:22" ht="15.6" x14ac:dyDescent="0.3">
      <c r="A33" s="10" t="s">
        <v>84</v>
      </c>
      <c r="B33">
        <f>1-B32</f>
        <v>0.85</v>
      </c>
      <c r="C33">
        <f t="shared" ref="C33:U33" si="7">1-C32</f>
        <v>0.65</v>
      </c>
      <c r="D33">
        <f t="shared" si="7"/>
        <v>0.30000000000000004</v>
      </c>
      <c r="E33">
        <f t="shared" si="7"/>
        <v>0.55000000000000004</v>
      </c>
      <c r="F33">
        <f t="shared" si="7"/>
        <v>0.25</v>
      </c>
      <c r="G33">
        <f t="shared" si="7"/>
        <v>0.8</v>
      </c>
      <c r="H33">
        <f t="shared" si="7"/>
        <v>0.35</v>
      </c>
      <c r="I33">
        <f t="shared" si="7"/>
        <v>0.35</v>
      </c>
      <c r="J33">
        <f t="shared" si="7"/>
        <v>0.44999999999999996</v>
      </c>
      <c r="K33">
        <f t="shared" si="7"/>
        <v>0.4</v>
      </c>
      <c r="L33">
        <f t="shared" si="7"/>
        <v>0.30000000000000004</v>
      </c>
      <c r="M33">
        <f t="shared" si="7"/>
        <v>0.30000000000000004</v>
      </c>
      <c r="N33">
        <f t="shared" si="7"/>
        <v>0.6</v>
      </c>
      <c r="O33">
        <f t="shared" si="7"/>
        <v>0.7</v>
      </c>
      <c r="P33">
        <f t="shared" si="7"/>
        <v>0.35</v>
      </c>
      <c r="Q33">
        <f t="shared" si="7"/>
        <v>0.75</v>
      </c>
      <c r="R33">
        <f t="shared" si="7"/>
        <v>0.30000000000000004</v>
      </c>
      <c r="S33">
        <f t="shared" si="7"/>
        <v>0.25</v>
      </c>
      <c r="T33">
        <f t="shared" si="7"/>
        <v>0.4</v>
      </c>
      <c r="U33">
        <f t="shared" si="7"/>
        <v>0.25</v>
      </c>
      <c r="V33" s="20"/>
    </row>
    <row r="34" spans="1:22" ht="15.6" x14ac:dyDescent="0.3">
      <c r="A34" s="10" t="s">
        <v>85</v>
      </c>
      <c r="B34" s="20">
        <f>B32*B33</f>
        <v>0.1275</v>
      </c>
      <c r="C34" s="20">
        <f t="shared" ref="C34:U34" si="8">C32*C33</f>
        <v>0.22749999999999998</v>
      </c>
      <c r="D34" s="20">
        <f t="shared" si="8"/>
        <v>0.21000000000000002</v>
      </c>
      <c r="E34" s="20">
        <f t="shared" si="8"/>
        <v>0.24750000000000003</v>
      </c>
      <c r="F34" s="20">
        <f t="shared" si="8"/>
        <v>0.1875</v>
      </c>
      <c r="G34" s="20">
        <f t="shared" si="8"/>
        <v>0.16000000000000003</v>
      </c>
      <c r="H34" s="20">
        <f t="shared" si="8"/>
        <v>0.22749999999999998</v>
      </c>
      <c r="I34" s="20">
        <f t="shared" si="8"/>
        <v>0.22749999999999998</v>
      </c>
      <c r="J34" s="20">
        <f t="shared" si="8"/>
        <v>0.2475</v>
      </c>
      <c r="K34" s="20">
        <f t="shared" si="8"/>
        <v>0.24</v>
      </c>
      <c r="L34" s="20">
        <f t="shared" si="8"/>
        <v>0.21000000000000002</v>
      </c>
      <c r="M34" s="20">
        <f t="shared" si="8"/>
        <v>0.21000000000000002</v>
      </c>
      <c r="N34" s="20">
        <f t="shared" si="8"/>
        <v>0.24</v>
      </c>
      <c r="O34" s="20">
        <f t="shared" si="8"/>
        <v>0.21</v>
      </c>
      <c r="P34" s="20">
        <f t="shared" si="8"/>
        <v>0.22749999999999998</v>
      </c>
      <c r="Q34" s="20">
        <f t="shared" si="8"/>
        <v>0.1875</v>
      </c>
      <c r="R34" s="20">
        <f t="shared" si="8"/>
        <v>0.21000000000000002</v>
      </c>
      <c r="S34" s="20">
        <f t="shared" si="8"/>
        <v>0.1875</v>
      </c>
      <c r="T34" s="20">
        <f t="shared" si="8"/>
        <v>0.24</v>
      </c>
      <c r="U34" s="20">
        <f t="shared" si="8"/>
        <v>0.1875</v>
      </c>
      <c r="V34" s="22">
        <f>SUM(B34:U34)</f>
        <v>4.2125000000000004</v>
      </c>
    </row>
    <row r="35" spans="1:22" ht="15.6" x14ac:dyDescent="0.3">
      <c r="A35" s="10" t="s">
        <v>86</v>
      </c>
    </row>
    <row r="36" spans="1:22" ht="15.6" x14ac:dyDescent="0.3">
      <c r="A36" s="10" t="s">
        <v>88</v>
      </c>
      <c r="B36">
        <v>20</v>
      </c>
      <c r="C36">
        <v>20</v>
      </c>
      <c r="D36">
        <v>20</v>
      </c>
      <c r="E36">
        <v>20</v>
      </c>
      <c r="F36">
        <v>20</v>
      </c>
      <c r="G36">
        <v>20</v>
      </c>
      <c r="H36">
        <v>20</v>
      </c>
      <c r="I36">
        <v>20</v>
      </c>
      <c r="J36">
        <v>20</v>
      </c>
      <c r="K36">
        <v>20</v>
      </c>
      <c r="L36">
        <v>20</v>
      </c>
      <c r="M36">
        <v>20</v>
      </c>
      <c r="N36">
        <v>20</v>
      </c>
      <c r="O36">
        <v>20</v>
      </c>
      <c r="P36">
        <v>20</v>
      </c>
      <c r="Q36">
        <v>20</v>
      </c>
      <c r="R36">
        <v>20</v>
      </c>
      <c r="S36">
        <v>20</v>
      </c>
      <c r="T36">
        <v>20</v>
      </c>
      <c r="U36">
        <v>20</v>
      </c>
    </row>
    <row r="37" spans="1:22" ht="15.6" x14ac:dyDescent="0.3">
      <c r="A37" s="10" t="s">
        <v>6</v>
      </c>
      <c r="B37">
        <f>B36-1</f>
        <v>19</v>
      </c>
      <c r="C37">
        <f t="shared" ref="C37:U37" si="9">C36-1</f>
        <v>19</v>
      </c>
      <c r="D37">
        <f t="shared" si="9"/>
        <v>19</v>
      </c>
      <c r="E37">
        <f t="shared" si="9"/>
        <v>19</v>
      </c>
      <c r="F37">
        <f t="shared" si="9"/>
        <v>19</v>
      </c>
      <c r="G37">
        <f t="shared" si="9"/>
        <v>19</v>
      </c>
      <c r="H37">
        <f t="shared" si="9"/>
        <v>19</v>
      </c>
      <c r="I37">
        <f t="shared" si="9"/>
        <v>19</v>
      </c>
      <c r="J37">
        <f t="shared" si="9"/>
        <v>19</v>
      </c>
      <c r="K37">
        <f t="shared" si="9"/>
        <v>19</v>
      </c>
      <c r="L37">
        <f t="shared" si="9"/>
        <v>19</v>
      </c>
      <c r="M37">
        <f t="shared" si="9"/>
        <v>19</v>
      </c>
      <c r="N37">
        <f t="shared" si="9"/>
        <v>19</v>
      </c>
      <c r="O37">
        <f t="shared" si="9"/>
        <v>19</v>
      </c>
      <c r="P37">
        <f t="shared" si="9"/>
        <v>19</v>
      </c>
      <c r="Q37">
        <f t="shared" si="9"/>
        <v>19</v>
      </c>
      <c r="R37">
        <f t="shared" si="9"/>
        <v>19</v>
      </c>
      <c r="S37">
        <f t="shared" si="9"/>
        <v>19</v>
      </c>
      <c r="T37">
        <f t="shared" si="9"/>
        <v>19</v>
      </c>
      <c r="U37">
        <f t="shared" si="9"/>
        <v>19</v>
      </c>
    </row>
    <row r="38" spans="1:22" ht="15.6" x14ac:dyDescent="0.3">
      <c r="A38" s="10" t="s">
        <v>41</v>
      </c>
      <c r="B38" s="24">
        <f>B29/B36</f>
        <v>0.15</v>
      </c>
      <c r="C38" s="24">
        <f t="shared" ref="C38:U38" si="10">C29/C36</f>
        <v>0.35</v>
      </c>
      <c r="D38">
        <f t="shared" si="10"/>
        <v>0.7</v>
      </c>
      <c r="E38" s="24">
        <f t="shared" si="10"/>
        <v>0.45</v>
      </c>
      <c r="F38" s="24">
        <f t="shared" si="10"/>
        <v>0.75</v>
      </c>
      <c r="G38">
        <f t="shared" si="10"/>
        <v>0.2</v>
      </c>
      <c r="H38" s="24">
        <f t="shared" si="10"/>
        <v>0.65</v>
      </c>
      <c r="I38" s="24">
        <f t="shared" si="10"/>
        <v>0.65</v>
      </c>
      <c r="J38" s="24">
        <f t="shared" si="10"/>
        <v>0.55000000000000004</v>
      </c>
      <c r="K38">
        <f t="shared" si="10"/>
        <v>0.6</v>
      </c>
      <c r="L38">
        <f t="shared" si="10"/>
        <v>0.7</v>
      </c>
      <c r="M38">
        <f t="shared" si="10"/>
        <v>0.7</v>
      </c>
      <c r="N38">
        <f t="shared" si="10"/>
        <v>0.4</v>
      </c>
      <c r="O38">
        <f t="shared" si="10"/>
        <v>0.3</v>
      </c>
      <c r="P38" s="24">
        <f t="shared" si="10"/>
        <v>0.65</v>
      </c>
      <c r="Q38" s="24">
        <f t="shared" si="10"/>
        <v>0.25</v>
      </c>
      <c r="R38">
        <f t="shared" si="10"/>
        <v>0.7</v>
      </c>
      <c r="S38" s="24">
        <f t="shared" si="10"/>
        <v>0.75</v>
      </c>
      <c r="T38">
        <f t="shared" si="10"/>
        <v>0.6</v>
      </c>
      <c r="U38" s="24">
        <f t="shared" si="10"/>
        <v>0.75</v>
      </c>
    </row>
    <row r="39" spans="1:22" ht="15.6" x14ac:dyDescent="0.3">
      <c r="A39" s="10" t="s">
        <v>84</v>
      </c>
      <c r="B39" s="24">
        <f>1-B38</f>
        <v>0.85</v>
      </c>
      <c r="C39" s="24">
        <f t="shared" ref="C39:U39" si="11">1-C38</f>
        <v>0.65</v>
      </c>
      <c r="D39">
        <f t="shared" si="11"/>
        <v>0.30000000000000004</v>
      </c>
      <c r="E39" s="24">
        <f t="shared" si="11"/>
        <v>0.55000000000000004</v>
      </c>
      <c r="F39" s="24">
        <f t="shared" si="11"/>
        <v>0.25</v>
      </c>
      <c r="G39">
        <f t="shared" si="11"/>
        <v>0.8</v>
      </c>
      <c r="H39" s="24">
        <f t="shared" si="11"/>
        <v>0.35</v>
      </c>
      <c r="I39" s="24">
        <f t="shared" si="11"/>
        <v>0.35</v>
      </c>
      <c r="J39" s="24">
        <f t="shared" si="11"/>
        <v>0.44999999999999996</v>
      </c>
      <c r="K39">
        <f t="shared" si="11"/>
        <v>0.4</v>
      </c>
      <c r="L39">
        <f t="shared" si="11"/>
        <v>0.30000000000000004</v>
      </c>
      <c r="M39">
        <f t="shared" si="11"/>
        <v>0.30000000000000004</v>
      </c>
      <c r="N39">
        <f t="shared" si="11"/>
        <v>0.6</v>
      </c>
      <c r="O39">
        <f t="shared" si="11"/>
        <v>0.7</v>
      </c>
      <c r="P39" s="24">
        <f t="shared" si="11"/>
        <v>0.35</v>
      </c>
      <c r="Q39" s="24">
        <f t="shared" si="11"/>
        <v>0.75</v>
      </c>
      <c r="R39">
        <f t="shared" si="11"/>
        <v>0.30000000000000004</v>
      </c>
      <c r="S39" s="24">
        <f t="shared" si="11"/>
        <v>0.25</v>
      </c>
      <c r="T39">
        <f t="shared" si="11"/>
        <v>0.4</v>
      </c>
      <c r="U39" s="24">
        <f t="shared" si="11"/>
        <v>0.25</v>
      </c>
    </row>
    <row r="40" spans="1:22" ht="15.6" x14ac:dyDescent="0.3">
      <c r="A40" s="10" t="s">
        <v>85</v>
      </c>
      <c r="B40" s="23">
        <f>B38*B39</f>
        <v>0.1275</v>
      </c>
      <c r="C40" s="23">
        <f t="shared" ref="C40:U40" si="12">C38*C39</f>
        <v>0.22749999999999998</v>
      </c>
      <c r="D40">
        <f t="shared" si="12"/>
        <v>0.21000000000000002</v>
      </c>
      <c r="E40" s="23">
        <f t="shared" si="12"/>
        <v>0.24750000000000003</v>
      </c>
      <c r="F40" s="23">
        <f t="shared" si="12"/>
        <v>0.1875</v>
      </c>
      <c r="G40">
        <f t="shared" si="12"/>
        <v>0.16000000000000003</v>
      </c>
      <c r="H40" s="23">
        <f t="shared" si="12"/>
        <v>0.22749999999999998</v>
      </c>
      <c r="I40" s="23">
        <f t="shared" si="12"/>
        <v>0.22749999999999998</v>
      </c>
      <c r="J40" s="23">
        <f t="shared" si="12"/>
        <v>0.2475</v>
      </c>
      <c r="K40">
        <f t="shared" si="12"/>
        <v>0.24</v>
      </c>
      <c r="L40">
        <f t="shared" si="12"/>
        <v>0.21000000000000002</v>
      </c>
      <c r="M40">
        <f t="shared" si="12"/>
        <v>0.21000000000000002</v>
      </c>
      <c r="N40">
        <f t="shared" si="12"/>
        <v>0.24</v>
      </c>
      <c r="O40">
        <f t="shared" si="12"/>
        <v>0.21</v>
      </c>
      <c r="P40" s="23">
        <f t="shared" si="12"/>
        <v>0.22749999999999998</v>
      </c>
      <c r="Q40" s="23">
        <f t="shared" si="12"/>
        <v>0.1875</v>
      </c>
      <c r="R40">
        <f t="shared" si="12"/>
        <v>0.21000000000000002</v>
      </c>
      <c r="S40" s="23">
        <f t="shared" si="12"/>
        <v>0.1875</v>
      </c>
      <c r="T40">
        <f t="shared" si="12"/>
        <v>0.24</v>
      </c>
      <c r="U40" s="23">
        <f t="shared" si="12"/>
        <v>0.1875</v>
      </c>
    </row>
    <row r="41" spans="1:22" ht="15.6" x14ac:dyDescent="0.3">
      <c r="A41" s="10" t="s">
        <v>90</v>
      </c>
      <c r="B41" s="23">
        <f>SUM(B40:U40)</f>
        <v>4.2125000000000004</v>
      </c>
    </row>
    <row r="42" spans="1:22" ht="15.6" x14ac:dyDescent="0.3">
      <c r="A42" s="10" t="s">
        <v>91</v>
      </c>
      <c r="B42" s="23">
        <f>_xlfn.VAR.P(W3:W22)</f>
        <v>15.827500000000001</v>
      </c>
    </row>
    <row r="43" spans="1:22" ht="15.6" x14ac:dyDescent="0.3">
      <c r="A43" s="10" t="s">
        <v>93</v>
      </c>
      <c r="B43" s="23">
        <f>B42^2</f>
        <v>250.50975625000001</v>
      </c>
    </row>
    <row r="44" spans="1:22" ht="15.6" x14ac:dyDescent="0.3">
      <c r="A44" s="10" t="s">
        <v>12</v>
      </c>
      <c r="B44" s="23">
        <f>(B36/B37)*((B42-B41/B42))</f>
        <v>16.380367697794476</v>
      </c>
      <c r="C44" s="20">
        <f>(B36/B37)*(1-B41/B43)</f>
        <v>1.0349308291135353</v>
      </c>
    </row>
    <row r="46" spans="1:22" ht="15.6" x14ac:dyDescent="0.3">
      <c r="A46" s="10" t="s">
        <v>92</v>
      </c>
      <c r="B46" t="str">
        <f>IF(B44&gt;0.7,"RELIABEL","TIDAK RELIABEL")</f>
        <v>RELIABEL</v>
      </c>
      <c r="C46" t="str">
        <f>IF(C44&gt;0.7,"RELIABEL","TIDAK RELIABEL")</f>
        <v>RELIABEL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CF20B-7EA2-4500-923F-8439B05FC2FA}">
  <dimension ref="A1:V42"/>
  <sheetViews>
    <sheetView zoomScale="90" zoomScaleNormal="90" workbookViewId="0">
      <selection activeCell="S26" sqref="S26"/>
    </sheetView>
  </sheetViews>
  <sheetFormatPr defaultRowHeight="14.4" x14ac:dyDescent="0.3"/>
  <cols>
    <col min="1" max="1" width="19.21875" customWidth="1"/>
    <col min="22" max="22" width="12.6640625" bestFit="1" customWidth="1"/>
  </cols>
  <sheetData>
    <row r="1" spans="1:22" ht="31.8" thickBot="1" x14ac:dyDescent="0.35">
      <c r="A1" s="12" t="s">
        <v>13</v>
      </c>
      <c r="B1" s="13"/>
      <c r="C1" s="13"/>
      <c r="D1" s="13"/>
      <c r="E1" s="13"/>
      <c r="F1" s="13"/>
      <c r="G1" s="13"/>
      <c r="H1" s="13"/>
      <c r="I1" s="14" t="s">
        <v>14</v>
      </c>
      <c r="J1" s="14" t="s">
        <v>15</v>
      </c>
      <c r="K1" s="13"/>
      <c r="L1" s="13"/>
      <c r="M1" s="13"/>
      <c r="N1" s="13"/>
      <c r="O1" s="13"/>
      <c r="P1" s="13"/>
      <c r="Q1" s="13"/>
      <c r="R1" s="13"/>
      <c r="S1" s="13"/>
      <c r="T1" s="15"/>
      <c r="U1" s="15"/>
      <c r="V1" s="5" t="s">
        <v>16</v>
      </c>
    </row>
    <row r="2" spans="1:22" ht="16.2" thickBot="1" x14ac:dyDescent="0.35">
      <c r="A2" s="16"/>
      <c r="B2" s="17" t="s">
        <v>17</v>
      </c>
      <c r="C2" s="17" t="s">
        <v>18</v>
      </c>
      <c r="D2" s="17" t="s">
        <v>19</v>
      </c>
      <c r="E2" s="17" t="s">
        <v>20</v>
      </c>
      <c r="F2" s="17" t="s">
        <v>21</v>
      </c>
      <c r="G2" s="17" t="s">
        <v>22</v>
      </c>
      <c r="H2" s="17" t="s">
        <v>23</v>
      </c>
      <c r="I2" s="17" t="s">
        <v>24</v>
      </c>
      <c r="J2" s="17" t="s">
        <v>25</v>
      </c>
      <c r="K2" s="17" t="s">
        <v>26</v>
      </c>
      <c r="L2" s="17" t="s">
        <v>27</v>
      </c>
      <c r="M2" s="17" t="s">
        <v>28</v>
      </c>
      <c r="N2" s="17" t="s">
        <v>29</v>
      </c>
      <c r="O2" s="17" t="s">
        <v>30</v>
      </c>
      <c r="P2" s="17" t="s">
        <v>31</v>
      </c>
      <c r="Q2" s="17" t="s">
        <v>32</v>
      </c>
      <c r="R2" s="17" t="s">
        <v>33</v>
      </c>
      <c r="S2" s="17" t="s">
        <v>34</v>
      </c>
      <c r="T2" s="17" t="s">
        <v>35</v>
      </c>
      <c r="U2" s="17" t="s">
        <v>36</v>
      </c>
      <c r="V2" s="7"/>
    </row>
    <row r="3" spans="1:22" ht="16.2" thickBot="1" x14ac:dyDescent="0.35">
      <c r="A3" s="8" t="s">
        <v>113</v>
      </c>
      <c r="B3" s="2">
        <v>1</v>
      </c>
      <c r="C3" s="2">
        <v>1</v>
      </c>
      <c r="D3" s="11">
        <v>1</v>
      </c>
      <c r="E3" s="2">
        <v>0</v>
      </c>
      <c r="F3" s="2">
        <v>1</v>
      </c>
      <c r="G3" s="2">
        <v>0</v>
      </c>
      <c r="H3" s="2">
        <v>1</v>
      </c>
      <c r="I3" s="2">
        <v>0</v>
      </c>
      <c r="J3" s="2">
        <v>1</v>
      </c>
      <c r="K3" s="2">
        <v>0</v>
      </c>
      <c r="L3" s="2">
        <v>1</v>
      </c>
      <c r="M3" s="2">
        <v>1</v>
      </c>
      <c r="N3" s="2">
        <v>0</v>
      </c>
      <c r="O3" s="2">
        <v>1</v>
      </c>
      <c r="P3" s="2">
        <v>1</v>
      </c>
      <c r="Q3" s="2">
        <v>1</v>
      </c>
      <c r="R3" s="2">
        <v>1</v>
      </c>
      <c r="S3" s="2">
        <v>1</v>
      </c>
      <c r="T3" s="2">
        <v>1</v>
      </c>
      <c r="U3" s="2">
        <v>1</v>
      </c>
      <c r="V3" s="3">
        <f t="shared" ref="V3:V21" si="0">SUM(B3:U3)</f>
        <v>15</v>
      </c>
    </row>
    <row r="4" spans="1:22" ht="16.2" thickBot="1" x14ac:dyDescent="0.35">
      <c r="A4" s="8" t="s">
        <v>114</v>
      </c>
      <c r="B4" s="2">
        <v>0</v>
      </c>
      <c r="C4" s="2">
        <v>1</v>
      </c>
      <c r="D4" s="2">
        <v>1</v>
      </c>
      <c r="E4" s="2">
        <v>0</v>
      </c>
      <c r="F4" s="2">
        <v>1</v>
      </c>
      <c r="G4" s="2">
        <v>0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0</v>
      </c>
      <c r="O4" s="2">
        <v>0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3">
        <f t="shared" si="0"/>
        <v>15</v>
      </c>
    </row>
    <row r="5" spans="1:22" ht="16.2" thickBot="1" x14ac:dyDescent="0.35">
      <c r="A5" s="8" t="s">
        <v>115</v>
      </c>
      <c r="B5" s="2">
        <v>1</v>
      </c>
      <c r="C5" s="2">
        <v>1</v>
      </c>
      <c r="D5" s="2">
        <v>1</v>
      </c>
      <c r="E5" s="2">
        <v>0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0</v>
      </c>
      <c r="O5" s="2">
        <v>1</v>
      </c>
      <c r="P5" s="2">
        <v>1</v>
      </c>
      <c r="Q5" s="2">
        <v>0</v>
      </c>
      <c r="R5" s="2">
        <v>1</v>
      </c>
      <c r="S5" s="2">
        <v>0</v>
      </c>
      <c r="T5" s="2">
        <v>1</v>
      </c>
      <c r="U5" s="2">
        <v>1</v>
      </c>
      <c r="V5" s="3">
        <f t="shared" si="0"/>
        <v>16</v>
      </c>
    </row>
    <row r="6" spans="1:22" ht="16.2" thickBot="1" x14ac:dyDescent="0.35">
      <c r="A6" s="8" t="s">
        <v>116</v>
      </c>
      <c r="B6" s="2">
        <v>0</v>
      </c>
      <c r="C6" s="2">
        <v>0</v>
      </c>
      <c r="D6" s="2">
        <v>1</v>
      </c>
      <c r="E6" s="2">
        <v>0</v>
      </c>
      <c r="F6" s="2">
        <v>1</v>
      </c>
      <c r="G6" s="2">
        <v>0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0</v>
      </c>
      <c r="O6" s="2">
        <v>1</v>
      </c>
      <c r="P6" s="2">
        <v>1</v>
      </c>
      <c r="Q6" s="2">
        <v>0</v>
      </c>
      <c r="R6" s="2">
        <v>1</v>
      </c>
      <c r="S6" s="2">
        <v>1</v>
      </c>
      <c r="T6" s="2">
        <v>0</v>
      </c>
      <c r="U6" s="2">
        <v>1</v>
      </c>
      <c r="V6" s="3">
        <f t="shared" si="0"/>
        <v>13</v>
      </c>
    </row>
    <row r="7" spans="1:22" ht="16.2" thickBot="1" x14ac:dyDescent="0.35">
      <c r="A7" s="8" t="s">
        <v>117</v>
      </c>
      <c r="B7" s="2">
        <v>1</v>
      </c>
      <c r="C7" s="2">
        <v>0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0</v>
      </c>
      <c r="K7" s="2">
        <v>1</v>
      </c>
      <c r="L7" s="2">
        <v>0</v>
      </c>
      <c r="M7" s="2">
        <v>1</v>
      </c>
      <c r="N7" s="2">
        <v>0</v>
      </c>
      <c r="O7" s="2">
        <v>1</v>
      </c>
      <c r="P7" s="2">
        <v>1</v>
      </c>
      <c r="Q7" s="2">
        <v>0</v>
      </c>
      <c r="R7" s="2">
        <v>1</v>
      </c>
      <c r="S7" s="2">
        <v>1</v>
      </c>
      <c r="T7" s="2">
        <v>1</v>
      </c>
      <c r="U7" s="2">
        <v>1</v>
      </c>
      <c r="V7" s="3">
        <f t="shared" si="0"/>
        <v>15</v>
      </c>
    </row>
    <row r="8" spans="1:22" ht="16.2" thickBot="1" x14ac:dyDescent="0.35">
      <c r="A8" s="8" t="s">
        <v>118</v>
      </c>
      <c r="B8" s="2">
        <v>0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0</v>
      </c>
      <c r="M8" s="2">
        <v>0</v>
      </c>
      <c r="N8" s="2">
        <v>1</v>
      </c>
      <c r="O8" s="2">
        <v>1</v>
      </c>
      <c r="P8" s="2">
        <v>1</v>
      </c>
      <c r="Q8" s="2">
        <v>0</v>
      </c>
      <c r="R8" s="2">
        <v>1</v>
      </c>
      <c r="S8" s="2">
        <v>1</v>
      </c>
      <c r="T8" s="2">
        <v>1</v>
      </c>
      <c r="U8" s="2">
        <v>1</v>
      </c>
      <c r="V8" s="3">
        <f t="shared" si="0"/>
        <v>16</v>
      </c>
    </row>
    <row r="9" spans="1:22" ht="16.2" thickBot="1" x14ac:dyDescent="0.35">
      <c r="A9" s="8" t="s">
        <v>119</v>
      </c>
      <c r="B9" s="2">
        <v>0</v>
      </c>
      <c r="C9" s="2">
        <v>0</v>
      </c>
      <c r="D9" s="2">
        <v>1</v>
      </c>
      <c r="E9" s="2">
        <v>1</v>
      </c>
      <c r="F9" s="2">
        <v>1</v>
      </c>
      <c r="G9" s="2">
        <v>0</v>
      </c>
      <c r="H9" s="2">
        <v>0</v>
      </c>
      <c r="I9" s="2">
        <v>1</v>
      </c>
      <c r="J9" s="2">
        <v>1</v>
      </c>
      <c r="K9" s="2">
        <v>1</v>
      </c>
      <c r="L9" s="2">
        <v>0</v>
      </c>
      <c r="M9" s="2">
        <v>1</v>
      </c>
      <c r="N9" s="2">
        <v>1</v>
      </c>
      <c r="O9" s="2">
        <v>0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3">
        <f t="shared" si="0"/>
        <v>14</v>
      </c>
    </row>
    <row r="10" spans="1:22" ht="16.2" thickBot="1" x14ac:dyDescent="0.35">
      <c r="A10" s="8" t="s">
        <v>100</v>
      </c>
      <c r="B10" s="2">
        <v>0</v>
      </c>
      <c r="C10" s="2">
        <v>0</v>
      </c>
      <c r="D10" s="2">
        <v>1</v>
      </c>
      <c r="E10" s="2">
        <v>0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0</v>
      </c>
      <c r="P10" s="2">
        <v>0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3">
        <f t="shared" si="0"/>
        <v>15</v>
      </c>
    </row>
    <row r="11" spans="1:22" ht="16.2" thickBot="1" x14ac:dyDescent="0.35">
      <c r="A11" s="8" t="s">
        <v>101</v>
      </c>
      <c r="B11" s="2">
        <v>0</v>
      </c>
      <c r="C11" s="2">
        <v>0</v>
      </c>
      <c r="D11" s="2">
        <v>0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1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1</v>
      </c>
      <c r="T11" s="2">
        <v>0</v>
      </c>
      <c r="U11" s="2">
        <v>0</v>
      </c>
      <c r="V11" s="3">
        <f t="shared" si="0"/>
        <v>4</v>
      </c>
    </row>
    <row r="12" spans="1:22" ht="16.2" thickBot="1" x14ac:dyDescent="0.35">
      <c r="A12" s="8" t="s">
        <v>102</v>
      </c>
      <c r="B12" s="2">
        <v>0</v>
      </c>
      <c r="C12" s="2">
        <v>0</v>
      </c>
      <c r="D12" s="2">
        <v>1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0</v>
      </c>
      <c r="K12" s="2">
        <v>0</v>
      </c>
      <c r="L12" s="2">
        <v>1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</v>
      </c>
      <c r="T12" s="2">
        <v>1</v>
      </c>
      <c r="U12" s="2">
        <v>1</v>
      </c>
      <c r="V12" s="3">
        <f t="shared" si="0"/>
        <v>6</v>
      </c>
    </row>
    <row r="13" spans="1:22" ht="16.2" thickBot="1" x14ac:dyDescent="0.35">
      <c r="A13" s="8" t="s">
        <v>103</v>
      </c>
      <c r="B13" s="2">
        <v>0</v>
      </c>
      <c r="C13" s="2">
        <v>0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1</v>
      </c>
      <c r="M13" s="2">
        <v>1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1</v>
      </c>
      <c r="T13" s="2">
        <v>1</v>
      </c>
      <c r="U13" s="2">
        <v>0</v>
      </c>
      <c r="V13" s="3">
        <f t="shared" si="0"/>
        <v>5</v>
      </c>
    </row>
    <row r="14" spans="1:22" ht="16.2" thickBot="1" x14ac:dyDescent="0.35">
      <c r="A14" s="8" t="s">
        <v>104</v>
      </c>
      <c r="B14" s="2">
        <v>0</v>
      </c>
      <c r="C14" s="2">
        <v>0</v>
      </c>
      <c r="D14" s="2">
        <v>0</v>
      </c>
      <c r="E14" s="2">
        <v>1</v>
      </c>
      <c r="F14" s="2">
        <v>0</v>
      </c>
      <c r="G14" s="2">
        <v>0</v>
      </c>
      <c r="H14" s="2">
        <v>0</v>
      </c>
      <c r="I14" s="2">
        <v>1</v>
      </c>
      <c r="J14" s="2">
        <v>1</v>
      </c>
      <c r="K14" s="2">
        <v>1</v>
      </c>
      <c r="L14" s="2">
        <v>1</v>
      </c>
      <c r="M14" s="2">
        <v>0</v>
      </c>
      <c r="N14" s="2">
        <v>1</v>
      </c>
      <c r="O14" s="2">
        <v>0</v>
      </c>
      <c r="P14" s="2">
        <v>1</v>
      </c>
      <c r="Q14" s="2">
        <v>0</v>
      </c>
      <c r="R14" s="2">
        <v>0</v>
      </c>
      <c r="S14" s="2">
        <v>0</v>
      </c>
      <c r="T14" s="2">
        <v>1</v>
      </c>
      <c r="U14" s="2">
        <v>1</v>
      </c>
      <c r="V14" s="3">
        <f t="shared" si="0"/>
        <v>9</v>
      </c>
    </row>
    <row r="15" spans="1:22" ht="16.2" thickBot="1" x14ac:dyDescent="0.35">
      <c r="A15" s="8" t="s">
        <v>105</v>
      </c>
      <c r="B15" s="2">
        <v>0</v>
      </c>
      <c r="C15" s="2">
        <v>0</v>
      </c>
      <c r="D15" s="2">
        <v>1</v>
      </c>
      <c r="E15" s="2">
        <v>1</v>
      </c>
      <c r="F15" s="2">
        <v>1</v>
      </c>
      <c r="G15" s="2">
        <v>0</v>
      </c>
      <c r="H15" s="2">
        <v>1</v>
      </c>
      <c r="I15" s="2">
        <v>0</v>
      </c>
      <c r="J15" s="2">
        <v>0</v>
      </c>
      <c r="K15" s="2">
        <v>1</v>
      </c>
      <c r="L15" s="2">
        <v>1</v>
      </c>
      <c r="M15" s="2">
        <v>0</v>
      </c>
      <c r="N15" s="2">
        <v>0</v>
      </c>
      <c r="O15" s="2">
        <v>1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1</v>
      </c>
      <c r="V15" s="3">
        <f t="shared" si="0"/>
        <v>9</v>
      </c>
    </row>
    <row r="16" spans="1:22" ht="16.2" thickBot="1" x14ac:dyDescent="0.35">
      <c r="A16" s="8" t="s">
        <v>106</v>
      </c>
      <c r="B16" s="2">
        <v>0</v>
      </c>
      <c r="C16" s="2">
        <v>0</v>
      </c>
      <c r="D16" s="2">
        <v>1</v>
      </c>
      <c r="E16" s="2">
        <v>0</v>
      </c>
      <c r="F16" s="2">
        <v>1</v>
      </c>
      <c r="G16" s="2">
        <v>0</v>
      </c>
      <c r="H16" s="2">
        <v>1</v>
      </c>
      <c r="I16" s="2">
        <v>0</v>
      </c>
      <c r="J16" s="2">
        <v>1</v>
      </c>
      <c r="K16" s="2">
        <v>1</v>
      </c>
      <c r="L16" s="2">
        <v>0</v>
      </c>
      <c r="M16" s="2">
        <v>1</v>
      </c>
      <c r="N16" s="2">
        <v>1</v>
      </c>
      <c r="O16" s="2">
        <v>0</v>
      </c>
      <c r="P16" s="2">
        <v>0</v>
      </c>
      <c r="Q16" s="2">
        <v>0</v>
      </c>
      <c r="R16" s="2">
        <v>1</v>
      </c>
      <c r="S16" s="2">
        <v>1</v>
      </c>
      <c r="T16" s="2">
        <v>0</v>
      </c>
      <c r="U16" s="2">
        <v>1</v>
      </c>
      <c r="V16" s="3">
        <f t="shared" si="0"/>
        <v>10</v>
      </c>
    </row>
    <row r="17" spans="1:22" ht="16.2" thickBot="1" x14ac:dyDescent="0.35">
      <c r="A17" s="8" t="s">
        <v>107</v>
      </c>
      <c r="B17" s="2">
        <v>0</v>
      </c>
      <c r="C17" s="2">
        <v>0</v>
      </c>
      <c r="D17" s="2">
        <v>1</v>
      </c>
      <c r="E17" s="2">
        <v>1</v>
      </c>
      <c r="F17" s="2">
        <v>1</v>
      </c>
      <c r="G17" s="2">
        <v>0</v>
      </c>
      <c r="H17" s="2">
        <v>0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0</v>
      </c>
      <c r="O17" s="2">
        <v>0</v>
      </c>
      <c r="P17" s="2">
        <v>1</v>
      </c>
      <c r="Q17" s="2">
        <v>0</v>
      </c>
      <c r="R17" s="2">
        <v>0</v>
      </c>
      <c r="S17" s="2">
        <v>0</v>
      </c>
      <c r="T17" s="2">
        <v>0</v>
      </c>
      <c r="U17" s="2">
        <v>1</v>
      </c>
      <c r="V17" s="3">
        <f t="shared" si="0"/>
        <v>10</v>
      </c>
    </row>
    <row r="18" spans="1:22" ht="16.2" thickBot="1" x14ac:dyDescent="0.35">
      <c r="A18" s="8" t="s">
        <v>108</v>
      </c>
      <c r="B18" s="2">
        <v>0</v>
      </c>
      <c r="C18" s="2">
        <v>1</v>
      </c>
      <c r="D18" s="2">
        <v>0</v>
      </c>
      <c r="E18" s="2">
        <v>1</v>
      </c>
      <c r="F18" s="2">
        <v>1</v>
      </c>
      <c r="G18" s="2">
        <v>0</v>
      </c>
      <c r="H18" s="2">
        <v>1</v>
      </c>
      <c r="I18" s="2">
        <v>0</v>
      </c>
      <c r="J18" s="2">
        <v>0</v>
      </c>
      <c r="K18" s="2">
        <v>1</v>
      </c>
      <c r="L18" s="2">
        <v>1</v>
      </c>
      <c r="M18" s="2">
        <v>1</v>
      </c>
      <c r="N18" s="2">
        <v>1</v>
      </c>
      <c r="O18" s="2">
        <v>0</v>
      </c>
      <c r="P18" s="2">
        <v>1</v>
      </c>
      <c r="Q18" s="2">
        <v>1</v>
      </c>
      <c r="R18" s="2">
        <v>1</v>
      </c>
      <c r="S18" s="2">
        <v>1</v>
      </c>
      <c r="T18" s="2">
        <v>0</v>
      </c>
      <c r="U18" s="2">
        <v>0</v>
      </c>
      <c r="V18" s="3">
        <f t="shared" si="0"/>
        <v>12</v>
      </c>
    </row>
    <row r="19" spans="1:22" ht="16.2" thickBot="1" x14ac:dyDescent="0.35">
      <c r="A19" s="8" t="s">
        <v>109</v>
      </c>
      <c r="B19" s="2">
        <v>0</v>
      </c>
      <c r="C19" s="2">
        <v>0</v>
      </c>
      <c r="D19" s="2">
        <v>0</v>
      </c>
      <c r="E19" s="2">
        <v>1</v>
      </c>
      <c r="F19" s="2">
        <v>1</v>
      </c>
      <c r="G19" s="2">
        <v>0</v>
      </c>
      <c r="H19" s="2">
        <v>0</v>
      </c>
      <c r="I19" s="2">
        <v>1</v>
      </c>
      <c r="J19" s="2">
        <v>0</v>
      </c>
      <c r="K19" s="2">
        <v>0</v>
      </c>
      <c r="L19" s="2">
        <v>1</v>
      </c>
      <c r="M19" s="2">
        <v>1</v>
      </c>
      <c r="N19" s="2">
        <v>1</v>
      </c>
      <c r="O19" s="2">
        <v>0</v>
      </c>
      <c r="P19" s="2">
        <v>1</v>
      </c>
      <c r="Q19" s="2">
        <v>0</v>
      </c>
      <c r="R19" s="2">
        <v>1</v>
      </c>
      <c r="S19" s="2">
        <v>0</v>
      </c>
      <c r="T19" s="2">
        <v>0</v>
      </c>
      <c r="U19" s="2">
        <v>1</v>
      </c>
      <c r="V19" s="3">
        <f t="shared" si="0"/>
        <v>9</v>
      </c>
    </row>
    <row r="20" spans="1:22" ht="16.2" thickBot="1" x14ac:dyDescent="0.35">
      <c r="A20" s="8" t="s">
        <v>110</v>
      </c>
      <c r="B20" s="2">
        <v>0</v>
      </c>
      <c r="C20" s="2">
        <v>1</v>
      </c>
      <c r="D20" s="2">
        <v>1</v>
      </c>
      <c r="E20" s="2">
        <v>0</v>
      </c>
      <c r="F20" s="2">
        <v>0</v>
      </c>
      <c r="G20" s="2">
        <v>0</v>
      </c>
      <c r="H20" s="2">
        <v>1</v>
      </c>
      <c r="I20" s="2">
        <v>1</v>
      </c>
      <c r="J20" s="2">
        <v>1</v>
      </c>
      <c r="K20" s="2">
        <v>0</v>
      </c>
      <c r="L20" s="2">
        <v>1</v>
      </c>
      <c r="M20" s="2">
        <v>1</v>
      </c>
      <c r="N20" s="2">
        <v>0</v>
      </c>
      <c r="O20" s="2">
        <v>0</v>
      </c>
      <c r="P20" s="2">
        <v>1</v>
      </c>
      <c r="Q20" s="2">
        <v>0</v>
      </c>
      <c r="R20" s="2">
        <v>1</v>
      </c>
      <c r="S20" s="2">
        <v>1</v>
      </c>
      <c r="T20" s="2">
        <v>1</v>
      </c>
      <c r="U20" s="2">
        <v>0</v>
      </c>
      <c r="V20" s="3">
        <f t="shared" si="0"/>
        <v>11</v>
      </c>
    </row>
    <row r="21" spans="1:22" ht="16.2" thickBot="1" x14ac:dyDescent="0.35">
      <c r="A21" s="8" t="s">
        <v>111</v>
      </c>
      <c r="B21" s="2">
        <v>0</v>
      </c>
      <c r="C21" s="2">
        <v>1</v>
      </c>
      <c r="D21" s="2">
        <v>1</v>
      </c>
      <c r="E21" s="2">
        <v>0</v>
      </c>
      <c r="F21" s="2">
        <v>1</v>
      </c>
      <c r="G21" s="2">
        <v>0</v>
      </c>
      <c r="H21" s="2">
        <v>1</v>
      </c>
      <c r="I21" s="2">
        <v>1</v>
      </c>
      <c r="J21" s="2">
        <v>0</v>
      </c>
      <c r="K21" s="2">
        <v>0</v>
      </c>
      <c r="L21" s="2">
        <v>0</v>
      </c>
      <c r="M21" s="2">
        <v>1</v>
      </c>
      <c r="N21" s="2">
        <v>0</v>
      </c>
      <c r="O21" s="2">
        <v>0</v>
      </c>
      <c r="P21" s="2">
        <v>1</v>
      </c>
      <c r="Q21" s="2">
        <v>0</v>
      </c>
      <c r="R21" s="2">
        <v>1</v>
      </c>
      <c r="S21" s="2">
        <v>1</v>
      </c>
      <c r="T21" s="2">
        <v>0</v>
      </c>
      <c r="U21" s="2">
        <v>1</v>
      </c>
      <c r="V21" s="3">
        <f t="shared" si="0"/>
        <v>10</v>
      </c>
    </row>
    <row r="22" spans="1:22" ht="16.2" thickBot="1" x14ac:dyDescent="0.35">
      <c r="A22" s="8" t="s">
        <v>112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18">
        <v>0</v>
      </c>
      <c r="P22" s="2">
        <v>0</v>
      </c>
      <c r="Q22" s="2">
        <v>0</v>
      </c>
      <c r="R22" s="2">
        <v>1</v>
      </c>
      <c r="S22" s="2">
        <v>1</v>
      </c>
      <c r="T22" s="2">
        <v>0</v>
      </c>
      <c r="U22" s="2">
        <v>0</v>
      </c>
      <c r="V22" s="3">
        <f>SUM(B22:U22)</f>
        <v>3</v>
      </c>
    </row>
    <row r="23" spans="1:22" ht="15.6" x14ac:dyDescent="0.3">
      <c r="A23" s="9" t="s">
        <v>94</v>
      </c>
      <c r="B23">
        <f>VAR(B3:B22)</f>
        <v>0.13421052631578947</v>
      </c>
      <c r="C23">
        <f t="shared" ref="C23:U23" si="1">VAR(C3:C22)</f>
        <v>0.23947368421052631</v>
      </c>
      <c r="D23">
        <f t="shared" si="1"/>
        <v>0.22105263157894733</v>
      </c>
      <c r="E23">
        <f t="shared" si="1"/>
        <v>0.26052631578947372</v>
      </c>
      <c r="F23">
        <f t="shared" si="1"/>
        <v>0.19736842105263158</v>
      </c>
      <c r="G23">
        <f t="shared" si="1"/>
        <v>0.16842105263157894</v>
      </c>
      <c r="H23">
        <f t="shared" si="1"/>
        <v>0.23947368421052637</v>
      </c>
      <c r="I23">
        <f t="shared" si="1"/>
        <v>0.23947368421052637</v>
      </c>
      <c r="J23">
        <f t="shared" si="1"/>
        <v>0.26052631578947372</v>
      </c>
      <c r="K23">
        <f t="shared" si="1"/>
        <v>0.25263157894736843</v>
      </c>
      <c r="L23">
        <f t="shared" si="1"/>
        <v>0.22105263157894733</v>
      </c>
      <c r="M23">
        <f t="shared" si="1"/>
        <v>0.22105263157894733</v>
      </c>
      <c r="N23">
        <f t="shared" si="1"/>
        <v>0.25263157894736843</v>
      </c>
      <c r="O23">
        <f t="shared" si="1"/>
        <v>0.22105263157894739</v>
      </c>
      <c r="P23">
        <f t="shared" si="1"/>
        <v>0.23947368421052637</v>
      </c>
      <c r="Q23">
        <f t="shared" si="1"/>
        <v>0.19736842105263158</v>
      </c>
      <c r="R23">
        <f t="shared" si="1"/>
        <v>0.22105263157894733</v>
      </c>
      <c r="S23">
        <f t="shared" si="1"/>
        <v>0.19736842105263158</v>
      </c>
      <c r="T23">
        <f t="shared" si="1"/>
        <v>0.25263157894736843</v>
      </c>
      <c r="U23">
        <f t="shared" si="1"/>
        <v>0.19736842105263158</v>
      </c>
      <c r="V23" s="25">
        <f>VAR(V3:V22)</f>
        <v>16.660526315789483</v>
      </c>
    </row>
    <row r="24" spans="1:22" ht="15.6" x14ac:dyDescent="0.3">
      <c r="A24" s="9" t="s">
        <v>95</v>
      </c>
      <c r="B24">
        <f>SUM(B23:U23)</f>
        <v>4.4342105263157885</v>
      </c>
    </row>
    <row r="25" spans="1:22" ht="15.6" x14ac:dyDescent="0.3">
      <c r="A25" s="9" t="s">
        <v>5</v>
      </c>
      <c r="B25">
        <v>20</v>
      </c>
      <c r="V25">
        <f>VAR(V3:V22)</f>
        <v>16.660526315789483</v>
      </c>
    </row>
    <row r="26" spans="1:22" ht="15.6" x14ac:dyDescent="0.3">
      <c r="A26" s="9" t="s">
        <v>6</v>
      </c>
      <c r="B26">
        <f>B25-1</f>
        <v>19</v>
      </c>
    </row>
    <row r="28" spans="1:22" ht="15.6" x14ac:dyDescent="0.3">
      <c r="A28" s="10" t="s">
        <v>96</v>
      </c>
      <c r="B28" s="20">
        <f>VAR(B3:B22)</f>
        <v>0.13421052631578947</v>
      </c>
      <c r="C28" s="20">
        <f t="shared" ref="C28:V28" si="2">VAR(C3:C22)</f>
        <v>0.23947368421052631</v>
      </c>
      <c r="D28" s="20">
        <f t="shared" si="2"/>
        <v>0.22105263157894733</v>
      </c>
      <c r="E28" s="20">
        <f t="shared" si="2"/>
        <v>0.26052631578947372</v>
      </c>
      <c r="F28" s="20">
        <f t="shared" si="2"/>
        <v>0.19736842105263158</v>
      </c>
      <c r="G28" s="20">
        <f t="shared" si="2"/>
        <v>0.16842105263157894</v>
      </c>
      <c r="H28" s="20">
        <f t="shared" si="2"/>
        <v>0.23947368421052637</v>
      </c>
      <c r="I28" s="20">
        <f t="shared" si="2"/>
        <v>0.23947368421052637</v>
      </c>
      <c r="J28" s="20">
        <f t="shared" si="2"/>
        <v>0.26052631578947372</v>
      </c>
      <c r="K28" s="20">
        <f t="shared" si="2"/>
        <v>0.25263157894736843</v>
      </c>
      <c r="L28" s="20">
        <f t="shared" si="2"/>
        <v>0.22105263157894733</v>
      </c>
      <c r="M28" s="20">
        <f t="shared" si="2"/>
        <v>0.22105263157894733</v>
      </c>
      <c r="N28" s="20">
        <f t="shared" si="2"/>
        <v>0.25263157894736843</v>
      </c>
      <c r="O28" s="20">
        <f t="shared" si="2"/>
        <v>0.22105263157894739</v>
      </c>
      <c r="P28" s="20">
        <f t="shared" si="2"/>
        <v>0.23947368421052637</v>
      </c>
      <c r="Q28" s="20">
        <f t="shared" si="2"/>
        <v>0.19736842105263158</v>
      </c>
      <c r="R28" s="20">
        <f t="shared" si="2"/>
        <v>0.22105263157894733</v>
      </c>
      <c r="S28" s="20">
        <f t="shared" si="2"/>
        <v>0.19736842105263158</v>
      </c>
      <c r="T28" s="20">
        <f t="shared" si="2"/>
        <v>0.25263157894736843</v>
      </c>
      <c r="U28" s="20">
        <f t="shared" si="2"/>
        <v>0.19736842105263158</v>
      </c>
      <c r="V28" s="20">
        <f t="shared" si="2"/>
        <v>16.660526315789483</v>
      </c>
    </row>
    <row r="29" spans="1:22" ht="15.6" x14ac:dyDescent="0.3">
      <c r="A29" s="10" t="s">
        <v>97</v>
      </c>
      <c r="B29" s="20">
        <f>SUM(B28:U28)</f>
        <v>4.4342105263157885</v>
      </c>
    </row>
    <row r="30" spans="1:22" ht="15.6" x14ac:dyDescent="0.3">
      <c r="A30" s="10" t="s">
        <v>98</v>
      </c>
      <c r="B30" s="23">
        <f>V23</f>
        <v>16.660526315789483</v>
      </c>
    </row>
    <row r="31" spans="1:22" ht="15.6" x14ac:dyDescent="0.3">
      <c r="A31" s="10" t="s">
        <v>99</v>
      </c>
      <c r="B31" s="23">
        <f>(20/19)*(1-(B29/B30))</f>
        <v>0.77247296095237317</v>
      </c>
    </row>
    <row r="33" spans="1:2" x14ac:dyDescent="0.3">
      <c r="B33" t="str">
        <f>IF(B31&lt;0.8,"TINGGI")</f>
        <v>TINGGI</v>
      </c>
    </row>
    <row r="35" spans="1:2" x14ac:dyDescent="0.3">
      <c r="B35">
        <f>SUM(B28:U28)</f>
        <v>4.4342105263157885</v>
      </c>
    </row>
    <row r="37" spans="1:2" x14ac:dyDescent="0.3">
      <c r="A37" t="s">
        <v>12</v>
      </c>
      <c r="B37">
        <f>20/19</f>
        <v>1.0526315789473684</v>
      </c>
    </row>
    <row r="38" spans="1:2" x14ac:dyDescent="0.3">
      <c r="B38">
        <f>B35/V25</f>
        <v>0.26615068709524542</v>
      </c>
    </row>
    <row r="39" spans="1:2" x14ac:dyDescent="0.3">
      <c r="B39">
        <f>1-B38</f>
        <v>0.73384931290475452</v>
      </c>
    </row>
    <row r="42" spans="1:2" x14ac:dyDescent="0.3">
      <c r="B42">
        <f>B37*(B39)</f>
        <v>0.77247296095237317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Valiiditas</vt:lpstr>
      <vt:lpstr>Reliabilitas uji coba</vt:lpstr>
      <vt:lpstr>Reliabilitas perangkat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2022-11-16T14:27:12Z</dcterms:created>
  <dcterms:modified xsi:type="dcterms:W3CDTF">2023-07-09T14:55:02Z</dcterms:modified>
</cp:coreProperties>
</file>