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ER\Documents\skripsi\perhitungan f5\"/>
    </mc:Choice>
  </mc:AlternateContent>
  <bookViews>
    <workbookView xWindow="0" yWindow="0" windowWidth="19200" windowHeight="6900" activeTab="5"/>
  </bookViews>
  <sheets>
    <sheet name="7 hst" sheetId="1" r:id="rId1"/>
    <sheet name="14" sheetId="2" r:id="rId2"/>
    <sheet name="Sheet1" sheetId="5" r:id="rId3"/>
    <sheet name="Sheet2" sheetId="6" r:id="rId4"/>
    <sheet name="21" sheetId="3" r:id="rId5"/>
    <sheet name="28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8" i="3" l="1"/>
  <c r="R47" i="3"/>
  <c r="S60" i="4"/>
  <c r="Q71" i="4"/>
  <c r="D60" i="4"/>
  <c r="D66" i="4"/>
  <c r="M57" i="3"/>
  <c r="O56" i="3"/>
  <c r="O55" i="3"/>
  <c r="M53" i="3"/>
  <c r="J39" i="3"/>
  <c r="O52" i="3"/>
  <c r="O51" i="3"/>
  <c r="O50" i="3"/>
  <c r="O49" i="3"/>
  <c r="O48" i="3"/>
  <c r="O47" i="3"/>
  <c r="J37" i="3"/>
  <c r="K37" i="3"/>
  <c r="R55" i="3" l="1"/>
  <c r="O41" i="4" l="1"/>
  <c r="H40" i="4"/>
  <c r="D40" i="4"/>
  <c r="O38" i="4"/>
  <c r="O37" i="4"/>
  <c r="O39" i="4" s="1"/>
  <c r="O36" i="4"/>
  <c r="O40" i="4" s="1"/>
  <c r="F32" i="4"/>
  <c r="E32" i="4"/>
  <c r="D32" i="4"/>
  <c r="G32" i="4" s="1"/>
  <c r="F31" i="4"/>
  <c r="I39" i="4" s="1"/>
  <c r="E31" i="4"/>
  <c r="D31" i="4"/>
  <c r="H31" i="4" s="1"/>
  <c r="G30" i="4"/>
  <c r="F30" i="4"/>
  <c r="E30" i="4"/>
  <c r="D30" i="4"/>
  <c r="H30" i="4" s="1"/>
  <c r="F29" i="4"/>
  <c r="E29" i="4"/>
  <c r="D29" i="4"/>
  <c r="H39" i="4" s="1"/>
  <c r="H41" i="4" s="1"/>
  <c r="H42" i="4" s="1"/>
  <c r="O50" i="4" s="1"/>
  <c r="F28" i="4"/>
  <c r="E28" i="4"/>
  <c r="D28" i="4"/>
  <c r="G40" i="4" s="1"/>
  <c r="F27" i="4"/>
  <c r="E27" i="4"/>
  <c r="D27" i="4"/>
  <c r="G39" i="4" s="1"/>
  <c r="G26" i="4"/>
  <c r="F26" i="4"/>
  <c r="E26" i="4"/>
  <c r="D26" i="4"/>
  <c r="F40" i="4" s="1"/>
  <c r="F25" i="4"/>
  <c r="E25" i="4"/>
  <c r="D25" i="4"/>
  <c r="G25" i="4" s="1"/>
  <c r="F24" i="4"/>
  <c r="E24" i="4"/>
  <c r="D24" i="4"/>
  <c r="H24" i="4" s="1"/>
  <c r="F23" i="4"/>
  <c r="E39" i="4" s="1"/>
  <c r="E23" i="4"/>
  <c r="D23" i="4"/>
  <c r="H23" i="4" s="1"/>
  <c r="G22" i="4"/>
  <c r="F22" i="4"/>
  <c r="E22" i="4"/>
  <c r="D22" i="4"/>
  <c r="H22" i="4" s="1"/>
  <c r="F21" i="4"/>
  <c r="F34" i="4" s="1"/>
  <c r="E21" i="4"/>
  <c r="E34" i="4" s="1"/>
  <c r="D21" i="4"/>
  <c r="D39" i="4" s="1"/>
  <c r="T17" i="4"/>
  <c r="M17" i="4"/>
  <c r="F17" i="4"/>
  <c r="T16" i="4"/>
  <c r="M16" i="4"/>
  <c r="F16" i="4"/>
  <c r="T15" i="4"/>
  <c r="M15" i="4"/>
  <c r="F15" i="4"/>
  <c r="T14" i="4"/>
  <c r="M14" i="4"/>
  <c r="F14" i="4"/>
  <c r="T13" i="4"/>
  <c r="M13" i="4"/>
  <c r="F13" i="4"/>
  <c r="T12" i="4"/>
  <c r="M12" i="4"/>
  <c r="F12" i="4"/>
  <c r="T11" i="4"/>
  <c r="M11" i="4"/>
  <c r="F11" i="4"/>
  <c r="T10" i="4"/>
  <c r="M10" i="4"/>
  <c r="F10" i="4"/>
  <c r="T9" i="4"/>
  <c r="M9" i="4"/>
  <c r="F9" i="4"/>
  <c r="T8" i="4"/>
  <c r="M8" i="4"/>
  <c r="F8" i="4"/>
  <c r="T7" i="4"/>
  <c r="M7" i="4"/>
  <c r="F7" i="4"/>
  <c r="T6" i="4"/>
  <c r="M6" i="4"/>
  <c r="F6" i="4"/>
  <c r="N43" i="3"/>
  <c r="N42" i="3" s="1"/>
  <c r="N40" i="3"/>
  <c r="N39" i="3"/>
  <c r="N41" i="3" s="1"/>
  <c r="N38" i="3"/>
  <c r="E37" i="3"/>
  <c r="F30" i="3"/>
  <c r="E30" i="3"/>
  <c r="I38" i="3" s="1"/>
  <c r="D30" i="3"/>
  <c r="H30" i="3" s="1"/>
  <c r="F29" i="3"/>
  <c r="I37" i="3" s="1"/>
  <c r="I39" i="3" s="1"/>
  <c r="I40" i="3" s="1"/>
  <c r="E29" i="3"/>
  <c r="D29" i="3"/>
  <c r="H29" i="3" s="1"/>
  <c r="F28" i="3"/>
  <c r="E28" i="3"/>
  <c r="D28" i="3"/>
  <c r="H38" i="3" s="1"/>
  <c r="F27" i="3"/>
  <c r="E27" i="3"/>
  <c r="D27" i="3"/>
  <c r="H37" i="3" s="1"/>
  <c r="H39" i="3" s="1"/>
  <c r="H40" i="3" s="1"/>
  <c r="F26" i="3"/>
  <c r="E26" i="3"/>
  <c r="D26" i="3"/>
  <c r="G38" i="3" s="1"/>
  <c r="G25" i="3"/>
  <c r="F25" i="3"/>
  <c r="E25" i="3"/>
  <c r="D25" i="3"/>
  <c r="G37" i="3" s="1"/>
  <c r="G39" i="3" s="1"/>
  <c r="G40" i="3" s="1"/>
  <c r="F24" i="3"/>
  <c r="E24" i="3"/>
  <c r="D24" i="3"/>
  <c r="G24" i="3" s="1"/>
  <c r="F23" i="3"/>
  <c r="E23" i="3"/>
  <c r="D23" i="3"/>
  <c r="H23" i="3" s="1"/>
  <c r="F22" i="3"/>
  <c r="E38" i="3" s="1"/>
  <c r="E22" i="3"/>
  <c r="D22" i="3"/>
  <c r="H22" i="3" s="1"/>
  <c r="G21" i="3"/>
  <c r="F21" i="3"/>
  <c r="E21" i="3"/>
  <c r="D21" i="3"/>
  <c r="H21" i="3" s="1"/>
  <c r="F20" i="3"/>
  <c r="E20" i="3"/>
  <c r="D20" i="3"/>
  <c r="D38" i="3" s="1"/>
  <c r="F19" i="3"/>
  <c r="F32" i="3" s="1"/>
  <c r="E19" i="3"/>
  <c r="E32" i="3" s="1"/>
  <c r="D19" i="3"/>
  <c r="D37" i="3" s="1"/>
  <c r="T16" i="3"/>
  <c r="M16" i="3"/>
  <c r="F16" i="3"/>
  <c r="T15" i="3"/>
  <c r="M15" i="3"/>
  <c r="F15" i="3"/>
  <c r="T14" i="3"/>
  <c r="M14" i="3"/>
  <c r="F14" i="3"/>
  <c r="T13" i="3"/>
  <c r="M13" i="3"/>
  <c r="F13" i="3"/>
  <c r="T12" i="3"/>
  <c r="M12" i="3"/>
  <c r="F12" i="3"/>
  <c r="T11" i="3"/>
  <c r="M11" i="3"/>
  <c r="F11" i="3"/>
  <c r="T10" i="3"/>
  <c r="M10" i="3"/>
  <c r="F10" i="3"/>
  <c r="T9" i="3"/>
  <c r="M9" i="3"/>
  <c r="F9" i="3"/>
  <c r="T8" i="3"/>
  <c r="M8" i="3"/>
  <c r="F8" i="3"/>
  <c r="T7" i="3"/>
  <c r="M7" i="3"/>
  <c r="F7" i="3"/>
  <c r="T6" i="3"/>
  <c r="M6" i="3"/>
  <c r="F6" i="3"/>
  <c r="T5" i="3"/>
  <c r="M5" i="3"/>
  <c r="F5" i="3"/>
  <c r="N43" i="2"/>
  <c r="N40" i="2"/>
  <c r="N39" i="2"/>
  <c r="N41" i="2" s="1"/>
  <c r="N38" i="2"/>
  <c r="N42" i="2" s="1"/>
  <c r="H38" i="2"/>
  <c r="D38" i="2"/>
  <c r="F30" i="2"/>
  <c r="E30" i="2"/>
  <c r="D30" i="2"/>
  <c r="G30" i="2" s="1"/>
  <c r="F29" i="2"/>
  <c r="E29" i="2"/>
  <c r="I37" i="2" s="1"/>
  <c r="D29" i="2"/>
  <c r="H29" i="2" s="1"/>
  <c r="G28" i="2"/>
  <c r="F28" i="2"/>
  <c r="E28" i="2"/>
  <c r="D28" i="2"/>
  <c r="H28" i="2" s="1"/>
  <c r="F27" i="2"/>
  <c r="E27" i="2"/>
  <c r="D27" i="2"/>
  <c r="G27" i="2" s="1"/>
  <c r="F26" i="2"/>
  <c r="E26" i="2"/>
  <c r="D26" i="2"/>
  <c r="G38" i="2" s="1"/>
  <c r="F25" i="2"/>
  <c r="G25" i="2" s="1"/>
  <c r="E25" i="2"/>
  <c r="D25" i="2"/>
  <c r="G37" i="2" s="1"/>
  <c r="G24" i="2"/>
  <c r="F24" i="2"/>
  <c r="E24" i="2"/>
  <c r="D24" i="2"/>
  <c r="H24" i="2" s="1"/>
  <c r="F23" i="2"/>
  <c r="E23" i="2"/>
  <c r="D23" i="2"/>
  <c r="G23" i="2" s="1"/>
  <c r="F22" i="2"/>
  <c r="E22" i="2"/>
  <c r="E38" i="2" s="1"/>
  <c r="D22" i="2"/>
  <c r="H22" i="2" s="1"/>
  <c r="F21" i="2"/>
  <c r="E37" i="2" s="1"/>
  <c r="E39" i="2" s="1"/>
  <c r="E40" i="2" s="1"/>
  <c r="N52" i="2" s="1"/>
  <c r="E21" i="2"/>
  <c r="D21" i="2"/>
  <c r="H21" i="2" s="1"/>
  <c r="H20" i="2"/>
  <c r="G20" i="2"/>
  <c r="F20" i="2"/>
  <c r="E20" i="2"/>
  <c r="D20" i="2"/>
  <c r="F19" i="2"/>
  <c r="F32" i="2" s="1"/>
  <c r="E19" i="2"/>
  <c r="E32" i="2" s="1"/>
  <c r="D19" i="2"/>
  <c r="G19" i="2" s="1"/>
  <c r="T16" i="2"/>
  <c r="M16" i="2"/>
  <c r="F16" i="2"/>
  <c r="T15" i="2"/>
  <c r="M15" i="2"/>
  <c r="F15" i="2"/>
  <c r="T14" i="2"/>
  <c r="M14" i="2"/>
  <c r="F14" i="2"/>
  <c r="T13" i="2"/>
  <c r="M13" i="2"/>
  <c r="F13" i="2"/>
  <c r="T12" i="2"/>
  <c r="M12" i="2"/>
  <c r="F12" i="2"/>
  <c r="T11" i="2"/>
  <c r="M11" i="2"/>
  <c r="F11" i="2"/>
  <c r="T10" i="2"/>
  <c r="M10" i="2"/>
  <c r="F10" i="2"/>
  <c r="T9" i="2"/>
  <c r="M9" i="2"/>
  <c r="F9" i="2"/>
  <c r="T8" i="2"/>
  <c r="M8" i="2"/>
  <c r="F8" i="2"/>
  <c r="T7" i="2"/>
  <c r="M7" i="2"/>
  <c r="F7" i="2"/>
  <c r="T6" i="2"/>
  <c r="M6" i="2"/>
  <c r="F6" i="2"/>
  <c r="T5" i="2"/>
  <c r="M5" i="2"/>
  <c r="F5" i="2"/>
  <c r="P47" i="1"/>
  <c r="P46" i="1"/>
  <c r="P45" i="1"/>
  <c r="N39" i="1"/>
  <c r="N36" i="1"/>
  <c r="N35" i="1"/>
  <c r="N37" i="1" s="1"/>
  <c r="N34" i="1"/>
  <c r="N38" i="1" s="1"/>
  <c r="F31" i="1"/>
  <c r="E31" i="1"/>
  <c r="D31" i="1"/>
  <c r="I38" i="1" s="1"/>
  <c r="F30" i="1"/>
  <c r="E30" i="1"/>
  <c r="I37" i="1" s="1"/>
  <c r="D30" i="1"/>
  <c r="H30" i="1" s="1"/>
  <c r="G29" i="1"/>
  <c r="F29" i="1"/>
  <c r="E29" i="1"/>
  <c r="H38" i="1" s="1"/>
  <c r="D29" i="1"/>
  <c r="H29" i="1" s="1"/>
  <c r="F28" i="1"/>
  <c r="E28" i="1"/>
  <c r="D28" i="1"/>
  <c r="H28" i="1" s="1"/>
  <c r="F27" i="1"/>
  <c r="E27" i="1"/>
  <c r="G27" i="1" s="1"/>
  <c r="D27" i="1"/>
  <c r="G38" i="1" s="1"/>
  <c r="F26" i="1"/>
  <c r="E26" i="1"/>
  <c r="D26" i="1"/>
  <c r="G26" i="1" s="1"/>
  <c r="G25" i="1"/>
  <c r="F25" i="1"/>
  <c r="E25" i="1"/>
  <c r="F38" i="1" s="1"/>
  <c r="D25" i="1"/>
  <c r="H25" i="1" s="1"/>
  <c r="F24" i="1"/>
  <c r="E24" i="1"/>
  <c r="D24" i="1"/>
  <c r="F37" i="1" s="1"/>
  <c r="F39" i="1" s="1"/>
  <c r="F40" i="1" s="1"/>
  <c r="F23" i="1"/>
  <c r="E23" i="1"/>
  <c r="G23" i="1" s="1"/>
  <c r="D23" i="1"/>
  <c r="E38" i="1" s="1"/>
  <c r="F22" i="1"/>
  <c r="E22" i="1"/>
  <c r="D22" i="1"/>
  <c r="G22" i="1" s="1"/>
  <c r="G21" i="1"/>
  <c r="F21" i="1"/>
  <c r="E21" i="1"/>
  <c r="D38" i="1" s="1"/>
  <c r="D21" i="1"/>
  <c r="H21" i="1" s="1"/>
  <c r="F20" i="1"/>
  <c r="F33" i="1" s="1"/>
  <c r="E20" i="1"/>
  <c r="D20" i="1"/>
  <c r="D33" i="1" s="1"/>
  <c r="T16" i="1"/>
  <c r="M16" i="1"/>
  <c r="F16" i="1"/>
  <c r="T15" i="1"/>
  <c r="M15" i="1"/>
  <c r="F15" i="1"/>
  <c r="T14" i="1"/>
  <c r="M14" i="1"/>
  <c r="F14" i="1"/>
  <c r="T13" i="1"/>
  <c r="M13" i="1"/>
  <c r="F13" i="1"/>
  <c r="T12" i="1"/>
  <c r="M12" i="1"/>
  <c r="F12" i="1"/>
  <c r="T11" i="1"/>
  <c r="M11" i="1"/>
  <c r="F11" i="1"/>
  <c r="T10" i="1"/>
  <c r="M10" i="1"/>
  <c r="F10" i="1"/>
  <c r="T9" i="1"/>
  <c r="M9" i="1"/>
  <c r="F9" i="1"/>
  <c r="T8" i="1"/>
  <c r="M8" i="1"/>
  <c r="F8" i="1"/>
  <c r="T7" i="1"/>
  <c r="M7" i="1"/>
  <c r="F7" i="1"/>
  <c r="T6" i="1"/>
  <c r="M6" i="1"/>
  <c r="F6" i="1"/>
  <c r="T5" i="1"/>
  <c r="M5" i="1"/>
  <c r="F5" i="1"/>
  <c r="I41" i="4" l="1"/>
  <c r="I42" i="4" s="1"/>
  <c r="O51" i="4" s="1"/>
  <c r="D41" i="4"/>
  <c r="D42" i="4" s="1"/>
  <c r="O46" i="4" s="1"/>
  <c r="G41" i="4"/>
  <c r="G42" i="4" s="1"/>
  <c r="O49" i="4" s="1"/>
  <c r="H25" i="4"/>
  <c r="H32" i="4"/>
  <c r="G23" i="4"/>
  <c r="H26" i="4"/>
  <c r="G27" i="4"/>
  <c r="G31" i="4"/>
  <c r="D33" i="4"/>
  <c r="D34" i="4"/>
  <c r="F39" i="4"/>
  <c r="F41" i="4" s="1"/>
  <c r="F42" i="4" s="1"/>
  <c r="O48" i="4" s="1"/>
  <c r="E40" i="4"/>
  <c r="J40" i="4" s="1"/>
  <c r="K40" i="4" s="1"/>
  <c r="O55" i="4" s="1"/>
  <c r="I40" i="4"/>
  <c r="H29" i="4"/>
  <c r="G24" i="4"/>
  <c r="H27" i="4"/>
  <c r="G28" i="4"/>
  <c r="E33" i="4"/>
  <c r="H21" i="4"/>
  <c r="G21" i="4"/>
  <c r="G33" i="4" s="1"/>
  <c r="L31" i="4" s="1"/>
  <c r="H28" i="4"/>
  <c r="G29" i="4"/>
  <c r="F33" i="4"/>
  <c r="D39" i="3"/>
  <c r="D40" i="3" s="1"/>
  <c r="E39" i="3"/>
  <c r="E40" i="3" s="1"/>
  <c r="H24" i="3"/>
  <c r="H28" i="3"/>
  <c r="D32" i="3"/>
  <c r="G22" i="3"/>
  <c r="H25" i="3"/>
  <c r="G26" i="3"/>
  <c r="G29" i="3"/>
  <c r="E31" i="3"/>
  <c r="F37" i="3"/>
  <c r="F39" i="3" s="1"/>
  <c r="F40" i="3" s="1"/>
  <c r="F38" i="3"/>
  <c r="J38" i="3" s="1"/>
  <c r="K38" i="3" s="1"/>
  <c r="D31" i="3"/>
  <c r="G19" i="3"/>
  <c r="G23" i="3"/>
  <c r="H26" i="3"/>
  <c r="G27" i="3"/>
  <c r="G30" i="3"/>
  <c r="F31" i="3"/>
  <c r="H20" i="3"/>
  <c r="H19" i="3"/>
  <c r="G20" i="3"/>
  <c r="H27" i="3"/>
  <c r="G28" i="3"/>
  <c r="G39" i="2"/>
  <c r="G40" i="2" s="1"/>
  <c r="N51" i="2" s="1"/>
  <c r="H19" i="2"/>
  <c r="H27" i="2"/>
  <c r="H30" i="2"/>
  <c r="D37" i="2"/>
  <c r="G21" i="2"/>
  <c r="D32" i="2"/>
  <c r="I38" i="2"/>
  <c r="I39" i="2" s="1"/>
  <c r="I40" i="2" s="1"/>
  <c r="N50" i="2" s="1"/>
  <c r="G22" i="2"/>
  <c r="G31" i="2" s="1"/>
  <c r="L28" i="2" s="1"/>
  <c r="H25" i="2"/>
  <c r="G26" i="2"/>
  <c r="G29" i="2"/>
  <c r="E31" i="2"/>
  <c r="F37" i="2"/>
  <c r="F38" i="2"/>
  <c r="J38" i="2" s="1"/>
  <c r="K38" i="2" s="1"/>
  <c r="H23" i="2"/>
  <c r="H37" i="2"/>
  <c r="H39" i="2" s="1"/>
  <c r="H40" i="2" s="1"/>
  <c r="N49" i="2" s="1"/>
  <c r="D31" i="2"/>
  <c r="H26" i="2"/>
  <c r="F31" i="2"/>
  <c r="J38" i="1"/>
  <c r="K38" i="1" s="1"/>
  <c r="I39" i="1"/>
  <c r="I40" i="1" s="1"/>
  <c r="H22" i="1"/>
  <c r="H26" i="1"/>
  <c r="G30" i="1"/>
  <c r="E32" i="1"/>
  <c r="E33" i="1"/>
  <c r="G37" i="1"/>
  <c r="G39" i="1" s="1"/>
  <c r="G40" i="1" s="1"/>
  <c r="G20" i="1"/>
  <c r="H23" i="1"/>
  <c r="G24" i="1"/>
  <c r="H27" i="1"/>
  <c r="G28" i="1"/>
  <c r="G31" i="1"/>
  <c r="F32" i="1"/>
  <c r="D37" i="1"/>
  <c r="H37" i="1"/>
  <c r="H39" i="1" s="1"/>
  <c r="H40" i="1" s="1"/>
  <c r="H20" i="1"/>
  <c r="H24" i="1"/>
  <c r="H31" i="1"/>
  <c r="E37" i="1"/>
  <c r="E39" i="1" s="1"/>
  <c r="E40" i="1" s="1"/>
  <c r="D32" i="1"/>
  <c r="P41" i="4" l="1"/>
  <c r="P37" i="4"/>
  <c r="Q37" i="4" s="1"/>
  <c r="P35" i="4"/>
  <c r="Q35" i="4" s="1"/>
  <c r="P36" i="4"/>
  <c r="E41" i="4"/>
  <c r="E42" i="4" s="1"/>
  <c r="O47" i="4" s="1"/>
  <c r="J39" i="4"/>
  <c r="K39" i="4" s="1"/>
  <c r="O54" i="4" s="1"/>
  <c r="G31" i="3"/>
  <c r="L28" i="3" s="1"/>
  <c r="O38" i="2"/>
  <c r="O43" i="2"/>
  <c r="O42" i="2" s="1"/>
  <c r="P42" i="2" s="1"/>
  <c r="N54" i="2" s="1"/>
  <c r="O37" i="2"/>
  <c r="P37" i="2" s="1"/>
  <c r="J37" i="2"/>
  <c r="K37" i="2" s="1"/>
  <c r="D39" i="2"/>
  <c r="D40" i="2" s="1"/>
  <c r="N53" i="2" s="1"/>
  <c r="F39" i="2"/>
  <c r="F40" i="2" s="1"/>
  <c r="N48" i="2" s="1"/>
  <c r="J37" i="1"/>
  <c r="K37" i="1" s="1"/>
  <c r="D39" i="1"/>
  <c r="D40" i="1" s="1"/>
  <c r="G32" i="1"/>
  <c r="L29" i="1" s="1"/>
  <c r="R35" i="4" l="1"/>
  <c r="S35" i="4" s="1"/>
  <c r="P40" i="4"/>
  <c r="Q40" i="4" s="1"/>
  <c r="R37" i="4"/>
  <c r="S37" i="4" s="1"/>
  <c r="Q36" i="4"/>
  <c r="R36" i="4" s="1"/>
  <c r="S36" i="4" s="1"/>
  <c r="P39" i="4"/>
  <c r="Q39" i="4" s="1"/>
  <c r="R39" i="4" s="1"/>
  <c r="S39" i="4" s="1"/>
  <c r="P38" i="4"/>
  <c r="Q38" i="4" s="1"/>
  <c r="R38" i="4" s="1"/>
  <c r="S38" i="4" s="1"/>
  <c r="O43" i="3"/>
  <c r="O39" i="3"/>
  <c r="P39" i="3" s="1"/>
  <c r="O37" i="3"/>
  <c r="P37" i="3" s="1"/>
  <c r="O40" i="3"/>
  <c r="P40" i="3" s="1"/>
  <c r="O38" i="3"/>
  <c r="O39" i="2"/>
  <c r="P39" i="2" s="1"/>
  <c r="Q39" i="2" s="1"/>
  <c r="R39" i="2" s="1"/>
  <c r="P38" i="2"/>
  <c r="Q38" i="2" s="1"/>
  <c r="R38" i="2" s="1"/>
  <c r="Q37" i="2"/>
  <c r="R37" i="2" s="1"/>
  <c r="O40" i="2"/>
  <c r="P40" i="2" s="1"/>
  <c r="Q40" i="2" s="1"/>
  <c r="R40" i="2" s="1"/>
  <c r="O34" i="1"/>
  <c r="O33" i="1"/>
  <c r="P33" i="1" s="1"/>
  <c r="O36" i="1"/>
  <c r="P36" i="1" s="1"/>
  <c r="O39" i="1"/>
  <c r="O38" i="1" s="1"/>
  <c r="P38" i="1" s="1"/>
  <c r="N51" i="1" s="1"/>
  <c r="O35" i="1"/>
  <c r="P35" i="1" s="1"/>
  <c r="O52" i="4" l="1"/>
  <c r="O56" i="4"/>
  <c r="Q37" i="3"/>
  <c r="R37" i="3" s="1"/>
  <c r="Q40" i="3"/>
  <c r="R40" i="3" s="1"/>
  <c r="O41" i="3"/>
  <c r="P41" i="3" s="1"/>
  <c r="Q41" i="3" s="1"/>
  <c r="R41" i="3" s="1"/>
  <c r="P38" i="3"/>
  <c r="Q38" i="3" s="1"/>
  <c r="R38" i="3" s="1"/>
  <c r="O42" i="3"/>
  <c r="P42" i="3" s="1"/>
  <c r="O41" i="2"/>
  <c r="P41" i="2" s="1"/>
  <c r="Q41" i="2" s="1"/>
  <c r="R41" i="2" s="1"/>
  <c r="Q36" i="1"/>
  <c r="R36" i="1" s="1"/>
  <c r="Q33" i="1"/>
  <c r="R33" i="1" s="1"/>
  <c r="Q35" i="1"/>
  <c r="R35" i="1" s="1"/>
  <c r="O37" i="1"/>
  <c r="P37" i="1" s="1"/>
  <c r="Q37" i="1" s="1"/>
  <c r="R37" i="1" s="1"/>
  <c r="P34" i="1"/>
  <c r="Q34" i="1" s="1"/>
  <c r="R34" i="1" s="1"/>
  <c r="V67" i="4" l="1"/>
  <c r="J71" i="4"/>
  <c r="V69" i="4"/>
  <c r="V65" i="4"/>
  <c r="V68" i="4"/>
  <c r="V63" i="4"/>
  <c r="D77" i="4"/>
  <c r="U56" i="4"/>
  <c r="K59" i="4"/>
  <c r="K55" i="4"/>
  <c r="K58" i="4"/>
  <c r="K56" i="4"/>
  <c r="K57" i="4"/>
  <c r="U55" i="4"/>
  <c r="K54" i="4"/>
  <c r="T55" i="3"/>
  <c r="Q39" i="3"/>
  <c r="R39" i="3" s="1"/>
  <c r="T47" i="3" l="1"/>
</calcChain>
</file>

<file path=xl/sharedStrings.xml><?xml version="1.0" encoding="utf-8"?>
<sst xmlns="http://schemas.openxmlformats.org/spreadsheetml/2006/main" count="648" uniqueCount="102">
  <si>
    <t>7 HST</t>
  </si>
  <si>
    <t>ULANGAN 1</t>
  </si>
  <si>
    <t>ULANGAN 2</t>
  </si>
  <si>
    <t>ULANGAN 3</t>
  </si>
  <si>
    <t xml:space="preserve">PERLAKUAN </t>
  </si>
  <si>
    <t>TANAM 1</t>
  </si>
  <si>
    <t>TANAM 2</t>
  </si>
  <si>
    <t xml:space="preserve">RERATA </t>
  </si>
  <si>
    <t>P1Z0</t>
  </si>
  <si>
    <t>P1Z1</t>
  </si>
  <si>
    <t>P2Z0</t>
  </si>
  <si>
    <t>P2Z1</t>
  </si>
  <si>
    <t>P3Z0</t>
  </si>
  <si>
    <t>P3Z1</t>
  </si>
  <si>
    <t>P4Z0</t>
  </si>
  <si>
    <t>P4Z1</t>
  </si>
  <si>
    <t>P5Z0</t>
  </si>
  <si>
    <t>P5Z1</t>
  </si>
  <si>
    <t>P6Z0</t>
  </si>
  <si>
    <t>P6Z1</t>
  </si>
  <si>
    <t>I</t>
  </si>
  <si>
    <t>II</t>
  </si>
  <si>
    <t>III</t>
  </si>
  <si>
    <t>JUMLAH</t>
  </si>
  <si>
    <t>RERATA</t>
  </si>
  <si>
    <t>P</t>
  </si>
  <si>
    <t>Z</t>
  </si>
  <si>
    <t>R</t>
  </si>
  <si>
    <t>FK</t>
  </si>
  <si>
    <t>SK</t>
  </si>
  <si>
    <t>db</t>
  </si>
  <si>
    <t>JK</t>
  </si>
  <si>
    <t>KT</t>
  </si>
  <si>
    <t>Fhitung</t>
  </si>
  <si>
    <t>notasi</t>
  </si>
  <si>
    <t>F5%</t>
  </si>
  <si>
    <t>F1%</t>
  </si>
  <si>
    <t>Kelompok</t>
  </si>
  <si>
    <t>Perlakuan</t>
  </si>
  <si>
    <t>TABEL 2 ARAH</t>
  </si>
  <si>
    <t>P1</t>
  </si>
  <si>
    <t>P2</t>
  </si>
  <si>
    <t>P3</t>
  </si>
  <si>
    <t>P4</t>
  </si>
  <si>
    <t>P5</t>
  </si>
  <si>
    <t>P6</t>
  </si>
  <si>
    <t>Z0</t>
  </si>
  <si>
    <t>PZ</t>
  </si>
  <si>
    <t>Z1</t>
  </si>
  <si>
    <t>Galat</t>
  </si>
  <si>
    <t>Total</t>
  </si>
  <si>
    <t>a</t>
  </si>
  <si>
    <t>ab</t>
  </si>
  <si>
    <t>b</t>
  </si>
  <si>
    <t>SD (6,22)</t>
  </si>
  <si>
    <t>BNJ 1%</t>
  </si>
  <si>
    <t>abc</t>
  </si>
  <si>
    <t>c</t>
  </si>
  <si>
    <t>14 HST</t>
  </si>
  <si>
    <t xml:space="preserve">perlakuan </t>
  </si>
  <si>
    <t>BNJ 5%</t>
  </si>
  <si>
    <t>6,22</t>
  </si>
  <si>
    <t>2,22</t>
  </si>
  <si>
    <t xml:space="preserve">BNJ interaksi </t>
  </si>
  <si>
    <t>W</t>
  </si>
  <si>
    <t>W0</t>
  </si>
  <si>
    <t>A</t>
  </si>
  <si>
    <t>W1</t>
  </si>
  <si>
    <t>Anova: Two-Factor Without Replication</t>
  </si>
  <si>
    <t>SUMMARY</t>
  </si>
  <si>
    <t>Count</t>
  </si>
  <si>
    <t>Sum</t>
  </si>
  <si>
    <t>Average</t>
  </si>
  <si>
    <t>Variance</t>
  </si>
  <si>
    <t>Row 1</t>
  </si>
  <si>
    <t>Row 2</t>
  </si>
  <si>
    <t>Row 3</t>
  </si>
  <si>
    <t>Row 4</t>
  </si>
  <si>
    <t>Row 5</t>
  </si>
  <si>
    <t>Row 6</t>
  </si>
  <si>
    <t>Row 7</t>
  </si>
  <si>
    <t>Row 8</t>
  </si>
  <si>
    <t>Row 9</t>
  </si>
  <si>
    <t>Row 10</t>
  </si>
  <si>
    <t>Row 11</t>
  </si>
  <si>
    <t>Row 12</t>
  </si>
  <si>
    <t>Column 1</t>
  </si>
  <si>
    <t>Column 2</t>
  </si>
  <si>
    <t>Column 3</t>
  </si>
  <si>
    <t>Column 4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</si>
  <si>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</si>
  <si>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</si>
  <si>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</si>
  <si>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</si>
  <si>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</si>
  <si>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</si>
  <si>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</si>
  <si>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</si>
  <si>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Rows</t>
  </si>
  <si>
    <t>Columns</t>
  </si>
  <si>
    <t>Error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</si>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</sst>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72" formatCode="0.000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0" applyNumberFormat="1" applyBorder="1"/>
    <xf numFmtId="0" fontId="0" fillId="3" borderId="1" xfId="0" applyFill="1" applyBorder="1"/>
    <xf numFmtId="2" fontId="0" fillId="4" borderId="1" xfId="0" applyNumberFormat="1" applyFill="1" applyBorder="1"/>
    <xf numFmtId="0" fontId="0" fillId="4" borderId="1" xfId="0" applyFill="1" applyBorder="1"/>
    <xf numFmtId="2" fontId="0" fillId="0" borderId="0" xfId="0" applyNumberFormat="1"/>
    <xf numFmtId="0" fontId="0" fillId="0" borderId="5" xfId="0" applyFill="1" applyBorder="1"/>
    <xf numFmtId="1" fontId="0" fillId="0" borderId="1" xfId="0" applyNumberFormat="1" applyBorder="1"/>
    <xf numFmtId="0" fontId="0" fillId="0" borderId="0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8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172" fontId="0" fillId="0" borderId="2" xfId="0" applyNumberFormat="1" applyBorder="1" applyAlignment="1">
      <alignment horizontal="center"/>
    </xf>
    <xf numFmtId="172" fontId="0" fillId="0" borderId="3" xfId="0" applyNumberFormat="1" applyBorder="1" applyAlignment="1">
      <alignment horizontal="center"/>
    </xf>
    <xf numFmtId="172" fontId="0" fillId="0" borderId="4" xfId="0" applyNumberFormat="1" applyBorder="1" applyAlignment="1">
      <alignment horizontal="center"/>
    </xf>
    <xf numFmtId="172" fontId="0" fillId="0" borderId="1" xfId="0" applyNumberFormat="1" applyBorder="1"/>
    <xf numFmtId="0" fontId="0" fillId="0" borderId="0" xfId="0" applyFill="1" applyBorder="1" applyAlignment="1"/>
    <xf numFmtId="0" fontId="0" fillId="0" borderId="10" xfId="0" applyFill="1" applyBorder="1" applyAlignment="1"/>
    <xf numFmtId="0" fontId="1" fillId="0" borderId="11" xfId="0" applyFont="1" applyFill="1" applyBorder="1" applyAlignment="1">
      <alignment horizontal="center"/>
    </xf>
    <xf numFmtId="172" fontId="0" fillId="4" borderId="1" xfId="0" applyNumberFormat="1" applyFill="1" applyBorder="1"/>
    <xf numFmtId="17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51"/>
  <sheetViews>
    <sheetView topLeftCell="A27" zoomScale="79" workbookViewId="0">
      <selection activeCell="L51" sqref="L51"/>
    </sheetView>
  </sheetViews>
  <sheetFormatPr defaultRowHeight="14.5" x14ac:dyDescent="0.35"/>
  <sheetData>
    <row r="2" spans="2:20" x14ac:dyDescent="0.35">
      <c r="B2" t="s">
        <v>0</v>
      </c>
    </row>
    <row r="3" spans="2:20" x14ac:dyDescent="0.35">
      <c r="B3" t="s">
        <v>1</v>
      </c>
      <c r="I3" t="s">
        <v>2</v>
      </c>
      <c r="P3" t="s">
        <v>3</v>
      </c>
    </row>
    <row r="4" spans="2:20" x14ac:dyDescent="0.35">
      <c r="B4" s="1" t="s">
        <v>4</v>
      </c>
      <c r="C4" s="1"/>
      <c r="D4" s="1" t="s">
        <v>5</v>
      </c>
      <c r="E4" s="1" t="s">
        <v>6</v>
      </c>
      <c r="F4" s="1" t="s">
        <v>7</v>
      </c>
      <c r="I4" s="1" t="s">
        <v>4</v>
      </c>
      <c r="J4" s="1"/>
      <c r="K4" s="1" t="s">
        <v>5</v>
      </c>
      <c r="L4" s="1" t="s">
        <v>6</v>
      </c>
      <c r="M4" s="1" t="s">
        <v>7</v>
      </c>
      <c r="P4" s="1" t="s">
        <v>4</v>
      </c>
      <c r="Q4" s="1"/>
      <c r="R4" s="1" t="s">
        <v>5</v>
      </c>
      <c r="S4" s="1" t="s">
        <v>6</v>
      </c>
      <c r="T4" s="1" t="s">
        <v>7</v>
      </c>
    </row>
    <row r="5" spans="2:20" x14ac:dyDescent="0.35">
      <c r="B5" s="1" t="s">
        <v>8</v>
      </c>
      <c r="C5" s="1"/>
      <c r="D5" s="1">
        <v>5</v>
      </c>
      <c r="E5" s="1">
        <v>5</v>
      </c>
      <c r="F5" s="1">
        <f>AVERAGE(D5:E5)</f>
        <v>5</v>
      </c>
      <c r="I5" s="1" t="s">
        <v>8</v>
      </c>
      <c r="J5" s="1"/>
      <c r="K5" s="1">
        <v>4</v>
      </c>
      <c r="L5" s="1">
        <v>4</v>
      </c>
      <c r="M5" s="1">
        <f>AVERAGE(K5:L5)</f>
        <v>4</v>
      </c>
      <c r="P5" s="1" t="s">
        <v>8</v>
      </c>
      <c r="Q5" s="1"/>
      <c r="R5" s="1">
        <v>5</v>
      </c>
      <c r="S5" s="1">
        <v>4</v>
      </c>
      <c r="T5" s="1">
        <f>AVERAGE(R5:S5)</f>
        <v>4.5</v>
      </c>
    </row>
    <row r="6" spans="2:20" x14ac:dyDescent="0.35">
      <c r="B6" s="1" t="s">
        <v>9</v>
      </c>
      <c r="C6" s="1"/>
      <c r="D6" s="1">
        <v>4</v>
      </c>
      <c r="E6" s="1">
        <v>5</v>
      </c>
      <c r="F6" s="1">
        <f t="shared" ref="F6:F16" si="0">AVERAGE(D6:E6)</f>
        <v>4.5</v>
      </c>
      <c r="I6" s="1" t="s">
        <v>9</v>
      </c>
      <c r="J6" s="1"/>
      <c r="K6" s="1">
        <v>4</v>
      </c>
      <c r="L6" s="1">
        <v>4</v>
      </c>
      <c r="M6" s="1">
        <f t="shared" ref="M6:M16" si="1">AVERAGE(K6:L6)</f>
        <v>4</v>
      </c>
      <c r="P6" s="1" t="s">
        <v>9</v>
      </c>
      <c r="Q6" s="1"/>
      <c r="R6" s="1">
        <v>4</v>
      </c>
      <c r="S6" s="1">
        <v>4</v>
      </c>
      <c r="T6" s="1">
        <f t="shared" ref="T6:T16" si="2">AVERAGE(R6:S6)</f>
        <v>4</v>
      </c>
    </row>
    <row r="7" spans="2:20" x14ac:dyDescent="0.35">
      <c r="B7" s="1" t="s">
        <v>10</v>
      </c>
      <c r="C7" s="1"/>
      <c r="D7" s="1">
        <v>4</v>
      </c>
      <c r="E7" s="1">
        <v>4</v>
      </c>
      <c r="F7" s="1">
        <f t="shared" si="0"/>
        <v>4</v>
      </c>
      <c r="I7" s="1" t="s">
        <v>10</v>
      </c>
      <c r="J7" s="1"/>
      <c r="K7" s="1">
        <v>4</v>
      </c>
      <c r="L7" s="1">
        <v>4</v>
      </c>
      <c r="M7" s="1">
        <f t="shared" si="1"/>
        <v>4</v>
      </c>
      <c r="P7" s="1" t="s">
        <v>10</v>
      </c>
      <c r="Q7" s="1"/>
      <c r="R7" s="1">
        <v>4</v>
      </c>
      <c r="S7" s="1">
        <v>4</v>
      </c>
      <c r="T7" s="1">
        <f t="shared" si="2"/>
        <v>4</v>
      </c>
    </row>
    <row r="8" spans="2:20" x14ac:dyDescent="0.35">
      <c r="B8" s="1" t="s">
        <v>11</v>
      </c>
      <c r="C8" s="1"/>
      <c r="D8" s="1">
        <v>4</v>
      </c>
      <c r="E8" s="1">
        <v>4</v>
      </c>
      <c r="F8" s="1">
        <f t="shared" si="0"/>
        <v>4</v>
      </c>
      <c r="I8" s="1" t="s">
        <v>11</v>
      </c>
      <c r="J8" s="1"/>
      <c r="K8" s="1">
        <v>4</v>
      </c>
      <c r="L8" s="1">
        <v>4</v>
      </c>
      <c r="M8" s="1">
        <f t="shared" si="1"/>
        <v>4</v>
      </c>
      <c r="P8" s="1" t="s">
        <v>11</v>
      </c>
      <c r="Q8" s="1"/>
      <c r="R8" s="1">
        <v>4</v>
      </c>
      <c r="S8" s="1">
        <v>4</v>
      </c>
      <c r="T8" s="1">
        <f t="shared" si="2"/>
        <v>4</v>
      </c>
    </row>
    <row r="9" spans="2:20" x14ac:dyDescent="0.35">
      <c r="B9" s="1" t="s">
        <v>12</v>
      </c>
      <c r="C9" s="1"/>
      <c r="D9" s="1">
        <v>4</v>
      </c>
      <c r="E9" s="1">
        <v>4</v>
      </c>
      <c r="F9" s="1">
        <f t="shared" si="0"/>
        <v>4</v>
      </c>
      <c r="I9" s="1" t="s">
        <v>12</v>
      </c>
      <c r="J9" s="1"/>
      <c r="K9" s="1">
        <v>5</v>
      </c>
      <c r="L9" s="1">
        <v>4</v>
      </c>
      <c r="M9" s="1">
        <f t="shared" si="1"/>
        <v>4.5</v>
      </c>
      <c r="P9" s="1" t="s">
        <v>12</v>
      </c>
      <c r="Q9" s="1"/>
      <c r="R9" s="1">
        <v>4</v>
      </c>
      <c r="S9" s="1">
        <v>5</v>
      </c>
      <c r="T9" s="1">
        <f t="shared" si="2"/>
        <v>4.5</v>
      </c>
    </row>
    <row r="10" spans="2:20" x14ac:dyDescent="0.35">
      <c r="B10" s="1" t="s">
        <v>13</v>
      </c>
      <c r="C10" s="1"/>
      <c r="D10" s="1">
        <v>4</v>
      </c>
      <c r="E10" s="1">
        <v>4</v>
      </c>
      <c r="F10" s="1">
        <f t="shared" si="0"/>
        <v>4</v>
      </c>
      <c r="I10" s="1" t="s">
        <v>13</v>
      </c>
      <c r="J10" s="1"/>
      <c r="K10" s="1">
        <v>4</v>
      </c>
      <c r="L10" s="1">
        <v>4</v>
      </c>
      <c r="M10" s="1">
        <f t="shared" si="1"/>
        <v>4</v>
      </c>
      <c r="P10" s="1" t="s">
        <v>13</v>
      </c>
      <c r="Q10" s="1"/>
      <c r="R10" s="1">
        <v>4</v>
      </c>
      <c r="S10" s="1">
        <v>4</v>
      </c>
      <c r="T10" s="1">
        <f t="shared" si="2"/>
        <v>4</v>
      </c>
    </row>
    <row r="11" spans="2:20" x14ac:dyDescent="0.35">
      <c r="B11" s="1" t="s">
        <v>14</v>
      </c>
      <c r="C11" s="1"/>
      <c r="D11" s="1">
        <v>5</v>
      </c>
      <c r="E11" s="1">
        <v>4</v>
      </c>
      <c r="F11" s="1">
        <f t="shared" si="0"/>
        <v>4.5</v>
      </c>
      <c r="I11" s="1" t="s">
        <v>14</v>
      </c>
      <c r="J11" s="1"/>
      <c r="K11" s="1">
        <v>4</v>
      </c>
      <c r="L11" s="1">
        <v>4</v>
      </c>
      <c r="M11" s="1">
        <f t="shared" si="1"/>
        <v>4</v>
      </c>
      <c r="P11" s="1" t="s">
        <v>14</v>
      </c>
      <c r="Q11" s="1"/>
      <c r="R11" s="1">
        <v>4</v>
      </c>
      <c r="S11" s="1">
        <v>4</v>
      </c>
      <c r="T11" s="1">
        <f t="shared" si="2"/>
        <v>4</v>
      </c>
    </row>
    <row r="12" spans="2:20" x14ac:dyDescent="0.35">
      <c r="B12" s="1" t="s">
        <v>15</v>
      </c>
      <c r="C12" s="1"/>
      <c r="D12" s="1">
        <v>4</v>
      </c>
      <c r="E12" s="1">
        <v>4</v>
      </c>
      <c r="F12" s="1">
        <f t="shared" si="0"/>
        <v>4</v>
      </c>
      <c r="I12" s="1" t="s">
        <v>15</v>
      </c>
      <c r="J12" s="1"/>
      <c r="K12" s="1">
        <v>5</v>
      </c>
      <c r="L12" s="1">
        <v>4</v>
      </c>
      <c r="M12" s="1">
        <f t="shared" si="1"/>
        <v>4.5</v>
      </c>
      <c r="P12" s="1" t="s">
        <v>15</v>
      </c>
      <c r="Q12" s="1"/>
      <c r="R12" s="1">
        <v>4</v>
      </c>
      <c r="S12" s="1">
        <v>5</v>
      </c>
      <c r="T12" s="1">
        <f t="shared" si="2"/>
        <v>4.5</v>
      </c>
    </row>
    <row r="13" spans="2:20" x14ac:dyDescent="0.35">
      <c r="B13" s="1" t="s">
        <v>16</v>
      </c>
      <c r="C13" s="1"/>
      <c r="D13" s="1">
        <v>4</v>
      </c>
      <c r="E13" s="1">
        <v>5</v>
      </c>
      <c r="F13" s="1">
        <f t="shared" si="0"/>
        <v>4.5</v>
      </c>
      <c r="I13" s="1" t="s">
        <v>16</v>
      </c>
      <c r="J13" s="1"/>
      <c r="K13" s="1">
        <v>4</v>
      </c>
      <c r="L13" s="1">
        <v>5</v>
      </c>
      <c r="M13" s="1">
        <f t="shared" si="1"/>
        <v>4.5</v>
      </c>
      <c r="P13" s="1" t="s">
        <v>16</v>
      </c>
      <c r="Q13" s="1"/>
      <c r="R13" s="1">
        <v>4</v>
      </c>
      <c r="S13" s="1">
        <v>5</v>
      </c>
      <c r="T13" s="1">
        <f t="shared" si="2"/>
        <v>4.5</v>
      </c>
    </row>
    <row r="14" spans="2:20" x14ac:dyDescent="0.35">
      <c r="B14" s="1" t="s">
        <v>17</v>
      </c>
      <c r="C14" s="1"/>
      <c r="D14" s="1">
        <v>5</v>
      </c>
      <c r="E14" s="1">
        <v>5</v>
      </c>
      <c r="F14" s="1">
        <f t="shared" si="0"/>
        <v>5</v>
      </c>
      <c r="I14" s="1" t="s">
        <v>17</v>
      </c>
      <c r="J14" s="1"/>
      <c r="K14" s="1">
        <v>5</v>
      </c>
      <c r="L14" s="1">
        <v>5</v>
      </c>
      <c r="M14" s="1">
        <f t="shared" si="1"/>
        <v>5</v>
      </c>
      <c r="P14" s="1" t="s">
        <v>17</v>
      </c>
      <c r="Q14" s="1"/>
      <c r="R14" s="1">
        <v>5</v>
      </c>
      <c r="S14" s="1">
        <v>5</v>
      </c>
      <c r="T14" s="1">
        <f t="shared" si="2"/>
        <v>5</v>
      </c>
    </row>
    <row r="15" spans="2:20" x14ac:dyDescent="0.35">
      <c r="B15" s="1" t="s">
        <v>18</v>
      </c>
      <c r="C15" s="1"/>
      <c r="D15" s="1">
        <v>5</v>
      </c>
      <c r="E15" s="1">
        <v>5</v>
      </c>
      <c r="F15" s="1">
        <f t="shared" si="0"/>
        <v>5</v>
      </c>
      <c r="I15" s="1" t="s">
        <v>18</v>
      </c>
      <c r="J15" s="1"/>
      <c r="K15" s="1">
        <v>4</v>
      </c>
      <c r="L15" s="1">
        <v>4</v>
      </c>
      <c r="M15" s="1">
        <f t="shared" si="1"/>
        <v>4</v>
      </c>
      <c r="P15" s="1" t="s">
        <v>18</v>
      </c>
      <c r="Q15" s="1"/>
      <c r="R15" s="1">
        <v>4</v>
      </c>
      <c r="S15" s="1">
        <v>4</v>
      </c>
      <c r="T15" s="1">
        <f t="shared" si="2"/>
        <v>4</v>
      </c>
    </row>
    <row r="16" spans="2:20" x14ac:dyDescent="0.35">
      <c r="B16" s="1" t="s">
        <v>19</v>
      </c>
      <c r="C16" s="1"/>
      <c r="D16" s="1">
        <v>4</v>
      </c>
      <c r="E16" s="1">
        <v>5</v>
      </c>
      <c r="F16" s="1">
        <f t="shared" si="0"/>
        <v>4.5</v>
      </c>
      <c r="I16" s="1" t="s">
        <v>19</v>
      </c>
      <c r="J16" s="1"/>
      <c r="K16" s="1">
        <v>4</v>
      </c>
      <c r="L16" s="1">
        <v>4</v>
      </c>
      <c r="M16" s="1">
        <f t="shared" si="1"/>
        <v>4</v>
      </c>
      <c r="P16" s="1" t="s">
        <v>19</v>
      </c>
      <c r="Q16" s="1"/>
      <c r="R16" s="1">
        <v>5</v>
      </c>
      <c r="S16" s="1">
        <v>5</v>
      </c>
      <c r="T16" s="1">
        <f t="shared" si="2"/>
        <v>5</v>
      </c>
    </row>
    <row r="19" spans="2:20" x14ac:dyDescent="0.35">
      <c r="B19" s="1" t="s">
        <v>4</v>
      </c>
      <c r="C19" s="1"/>
      <c r="D19" s="1" t="s">
        <v>20</v>
      </c>
      <c r="E19" s="1" t="s">
        <v>21</v>
      </c>
      <c r="F19" s="1" t="s">
        <v>22</v>
      </c>
      <c r="G19" s="1" t="s">
        <v>23</v>
      </c>
      <c r="H19" s="1" t="s">
        <v>24</v>
      </c>
    </row>
    <row r="20" spans="2:20" x14ac:dyDescent="0.35">
      <c r="B20" s="1" t="s">
        <v>8</v>
      </c>
      <c r="C20" s="1"/>
      <c r="D20" s="1">
        <f>AVERAGE(D5:E5)</f>
        <v>5</v>
      </c>
      <c r="E20" s="1">
        <f>AVERAGE(K5:L5)</f>
        <v>4</v>
      </c>
      <c r="F20" s="1">
        <f>AVERAGE(R5:S5)</f>
        <v>4.5</v>
      </c>
      <c r="G20" s="1">
        <f>SUM(D20:F20)</f>
        <v>13.5</v>
      </c>
      <c r="H20" s="2">
        <f>AVERAGE(D20:F20)</f>
        <v>4.5</v>
      </c>
    </row>
    <row r="21" spans="2:20" x14ac:dyDescent="0.35">
      <c r="B21" s="1" t="s">
        <v>9</v>
      </c>
      <c r="C21" s="1"/>
      <c r="D21" s="1">
        <f t="shared" ref="D21:D31" si="3">AVERAGE(D6:E6)</f>
        <v>4.5</v>
      </c>
      <c r="E21" s="1">
        <f t="shared" ref="E21:E31" si="4">AVERAGE(K6:L6)</f>
        <v>4</v>
      </c>
      <c r="F21" s="1">
        <f t="shared" ref="F21:F31" si="5">AVERAGE(R6:S6)</f>
        <v>4</v>
      </c>
      <c r="G21" s="1">
        <f t="shared" ref="G21:G28" si="6">SUM(D21:F21)</f>
        <v>12.5</v>
      </c>
      <c r="H21" s="2">
        <f>AVERAGE(D21:F21)</f>
        <v>4.166666666666667</v>
      </c>
    </row>
    <row r="22" spans="2:20" x14ac:dyDescent="0.35">
      <c r="B22" s="1" t="s">
        <v>10</v>
      </c>
      <c r="C22" s="1"/>
      <c r="D22" s="1">
        <f t="shared" si="3"/>
        <v>4</v>
      </c>
      <c r="E22" s="1">
        <f t="shared" si="4"/>
        <v>4</v>
      </c>
      <c r="F22" s="1">
        <f t="shared" si="5"/>
        <v>4</v>
      </c>
      <c r="G22" s="1">
        <f>SUM(D22:F22)</f>
        <v>12</v>
      </c>
      <c r="H22" s="2">
        <f t="shared" ref="H22:H30" si="7">AVERAGE(D22:F22)</f>
        <v>4</v>
      </c>
    </row>
    <row r="23" spans="2:20" x14ac:dyDescent="0.35">
      <c r="B23" s="1" t="s">
        <v>11</v>
      </c>
      <c r="C23" s="1"/>
      <c r="D23" s="1">
        <f t="shared" si="3"/>
        <v>4</v>
      </c>
      <c r="E23" s="1">
        <f t="shared" si="4"/>
        <v>4</v>
      </c>
      <c r="F23" s="1">
        <f t="shared" si="5"/>
        <v>4</v>
      </c>
      <c r="G23" s="1">
        <f t="shared" si="6"/>
        <v>12</v>
      </c>
      <c r="H23" s="2">
        <f t="shared" si="7"/>
        <v>4</v>
      </c>
    </row>
    <row r="24" spans="2:20" x14ac:dyDescent="0.35">
      <c r="B24" s="1" t="s">
        <v>12</v>
      </c>
      <c r="C24" s="1"/>
      <c r="D24" s="1">
        <f t="shared" si="3"/>
        <v>4</v>
      </c>
      <c r="E24" s="1">
        <f t="shared" si="4"/>
        <v>4.5</v>
      </c>
      <c r="F24" s="1">
        <f t="shared" si="5"/>
        <v>4.5</v>
      </c>
      <c r="G24" s="1">
        <f t="shared" si="6"/>
        <v>13</v>
      </c>
      <c r="H24" s="2">
        <f t="shared" si="7"/>
        <v>4.333333333333333</v>
      </c>
    </row>
    <row r="25" spans="2:20" x14ac:dyDescent="0.35">
      <c r="B25" s="1" t="s">
        <v>13</v>
      </c>
      <c r="C25" s="1"/>
      <c r="D25" s="1">
        <f t="shared" si="3"/>
        <v>4</v>
      </c>
      <c r="E25" s="1">
        <f t="shared" si="4"/>
        <v>4</v>
      </c>
      <c r="F25" s="1">
        <f t="shared" si="5"/>
        <v>4</v>
      </c>
      <c r="G25" s="1">
        <f t="shared" si="6"/>
        <v>12</v>
      </c>
      <c r="H25" s="2">
        <f t="shared" si="7"/>
        <v>4</v>
      </c>
    </row>
    <row r="26" spans="2:20" x14ac:dyDescent="0.35">
      <c r="B26" s="1" t="s">
        <v>14</v>
      </c>
      <c r="C26" s="1"/>
      <c r="D26" s="1">
        <f t="shared" si="3"/>
        <v>4.5</v>
      </c>
      <c r="E26" s="1">
        <f t="shared" si="4"/>
        <v>4</v>
      </c>
      <c r="F26" s="1">
        <f t="shared" si="5"/>
        <v>4</v>
      </c>
      <c r="G26" s="1">
        <f t="shared" si="6"/>
        <v>12.5</v>
      </c>
      <c r="H26" s="2">
        <f t="shared" si="7"/>
        <v>4.166666666666667</v>
      </c>
      <c r="J26" t="s">
        <v>25</v>
      </c>
      <c r="L26">
        <v>6</v>
      </c>
    </row>
    <row r="27" spans="2:20" x14ac:dyDescent="0.35">
      <c r="B27" s="1" t="s">
        <v>15</v>
      </c>
      <c r="C27" s="1"/>
      <c r="D27" s="1">
        <f t="shared" si="3"/>
        <v>4</v>
      </c>
      <c r="E27" s="1">
        <f t="shared" si="4"/>
        <v>4.5</v>
      </c>
      <c r="F27" s="1">
        <f t="shared" si="5"/>
        <v>4.5</v>
      </c>
      <c r="G27" s="1">
        <f t="shared" si="6"/>
        <v>13</v>
      </c>
      <c r="H27" s="2">
        <f t="shared" si="7"/>
        <v>4.333333333333333</v>
      </c>
      <c r="J27" t="s">
        <v>26</v>
      </c>
      <c r="L27">
        <v>2</v>
      </c>
    </row>
    <row r="28" spans="2:20" x14ac:dyDescent="0.35">
      <c r="B28" s="1" t="s">
        <v>16</v>
      </c>
      <c r="C28" s="1"/>
      <c r="D28" s="1">
        <f t="shared" si="3"/>
        <v>4.5</v>
      </c>
      <c r="E28" s="1">
        <f t="shared" si="4"/>
        <v>4.5</v>
      </c>
      <c r="F28" s="1">
        <f t="shared" si="5"/>
        <v>4.5</v>
      </c>
      <c r="G28" s="1">
        <f t="shared" si="6"/>
        <v>13.5</v>
      </c>
      <c r="H28" s="2">
        <f t="shared" si="7"/>
        <v>4.5</v>
      </c>
      <c r="J28" t="s">
        <v>27</v>
      </c>
      <c r="L28">
        <v>3</v>
      </c>
    </row>
    <row r="29" spans="2:20" x14ac:dyDescent="0.35">
      <c r="B29" s="3" t="s">
        <v>17</v>
      </c>
      <c r="C29" s="3"/>
      <c r="D29" s="3">
        <f t="shared" si="3"/>
        <v>5</v>
      </c>
      <c r="E29" s="3">
        <f t="shared" si="4"/>
        <v>5</v>
      </c>
      <c r="F29" s="3">
        <f t="shared" si="5"/>
        <v>5</v>
      </c>
      <c r="G29" s="3">
        <f>SUM(D29:F29)</f>
        <v>15</v>
      </c>
      <c r="H29" s="4">
        <f t="shared" si="7"/>
        <v>5</v>
      </c>
      <c r="J29" t="s">
        <v>28</v>
      </c>
      <c r="L29">
        <f>G32^2/(12*3)</f>
        <v>671.67361111111109</v>
      </c>
    </row>
    <row r="30" spans="2:20" x14ac:dyDescent="0.35">
      <c r="B30" s="1" t="s">
        <v>18</v>
      </c>
      <c r="C30" s="1"/>
      <c r="D30" s="1">
        <f t="shared" si="3"/>
        <v>5</v>
      </c>
      <c r="E30" s="1">
        <f t="shared" si="4"/>
        <v>4</v>
      </c>
      <c r="F30" s="1">
        <f t="shared" si="5"/>
        <v>4</v>
      </c>
      <c r="G30" s="1">
        <f>SUM(D30:F30)</f>
        <v>13</v>
      </c>
      <c r="H30" s="2">
        <f t="shared" si="7"/>
        <v>4.333333333333333</v>
      </c>
    </row>
    <row r="31" spans="2:20" x14ac:dyDescent="0.35">
      <c r="B31" s="1" t="s">
        <v>19</v>
      </c>
      <c r="C31" s="1"/>
      <c r="D31" s="1">
        <f t="shared" si="3"/>
        <v>4.5</v>
      </c>
      <c r="E31" s="1">
        <f t="shared" si="4"/>
        <v>4</v>
      </c>
      <c r="F31" s="1">
        <f t="shared" si="5"/>
        <v>5</v>
      </c>
      <c r="G31" s="1">
        <f>SUM(D31:F31)</f>
        <v>13.5</v>
      </c>
      <c r="H31" s="2">
        <f>AVERAGE(D31:F31)</f>
        <v>4.5</v>
      </c>
    </row>
    <row r="32" spans="2:20" x14ac:dyDescent="0.35">
      <c r="B32" s="5" t="s">
        <v>23</v>
      </c>
      <c r="C32" s="1"/>
      <c r="D32" s="5">
        <f>SUM(D20:D31)</f>
        <v>53</v>
      </c>
      <c r="E32" s="5">
        <f>SUM(E20:E31)</f>
        <v>50.5</v>
      </c>
      <c r="F32" s="5">
        <f>SUM(F20:F31)</f>
        <v>52</v>
      </c>
      <c r="G32" s="5">
        <f>SUM(G20:G31)</f>
        <v>155.5</v>
      </c>
      <c r="H32" s="1"/>
      <c r="M32" s="1" t="s">
        <v>29</v>
      </c>
      <c r="N32" s="1" t="s">
        <v>30</v>
      </c>
      <c r="O32" s="1" t="s">
        <v>31</v>
      </c>
      <c r="P32" s="1" t="s">
        <v>32</v>
      </c>
      <c r="Q32" s="1" t="s">
        <v>33</v>
      </c>
      <c r="R32" s="1" t="s">
        <v>34</v>
      </c>
      <c r="S32" s="1" t="s">
        <v>35</v>
      </c>
      <c r="T32" s="1" t="s">
        <v>36</v>
      </c>
    </row>
    <row r="33" spans="2:20" x14ac:dyDescent="0.35">
      <c r="B33" s="5" t="s">
        <v>24</v>
      </c>
      <c r="C33" s="1"/>
      <c r="D33" s="6">
        <f>AVERAGE(D20:D31)</f>
        <v>4.416666666666667</v>
      </c>
      <c r="E33" s="6">
        <f>AVERAGE(E20:E31)</f>
        <v>4.208333333333333</v>
      </c>
      <c r="F33" s="6">
        <f>AVERAGE(F20:F31)</f>
        <v>4.333333333333333</v>
      </c>
      <c r="G33" s="6"/>
      <c r="H33" s="1"/>
      <c r="M33" s="1" t="s">
        <v>37</v>
      </c>
      <c r="N33" s="1">
        <v>2</v>
      </c>
      <c r="O33" s="7">
        <f>SUMSQ(D32:F32)/12-L29</f>
        <v>0.26388888888891415</v>
      </c>
      <c r="P33" s="7">
        <f t="shared" ref="P33:P38" si="8">O33/N33</f>
        <v>0.13194444444445708</v>
      </c>
      <c r="Q33" s="7">
        <f>P33/P38</f>
        <v>1.402684563758515</v>
      </c>
      <c r="R33" s="1" t="str">
        <f>IF(Q33&lt;S33,"tn",IF(Q33&lt;T33,"*","**"))</f>
        <v>tn</v>
      </c>
      <c r="S33" s="1">
        <v>3.4430000000000001</v>
      </c>
      <c r="T33" s="1">
        <v>5.7190000000000003</v>
      </c>
    </row>
    <row r="34" spans="2:20" x14ac:dyDescent="0.35">
      <c r="M34" s="1" t="s">
        <v>38</v>
      </c>
      <c r="N34" s="1">
        <f>12-1</f>
        <v>11</v>
      </c>
      <c r="O34" s="7">
        <f>SUMSQ(G20:G31)/3-L29</f>
        <v>2.7430555555555429</v>
      </c>
      <c r="P34" s="7">
        <f t="shared" si="8"/>
        <v>0.24936868686868571</v>
      </c>
      <c r="Q34" s="7">
        <f>P34/P38</f>
        <v>2.6510067114093676</v>
      </c>
      <c r="R34" s="8" t="str">
        <f>IF(Q34&lt;S34,"tn",IF(Q34&lt;T34,"*","**"))</f>
        <v>*</v>
      </c>
      <c r="S34" s="1">
        <v>2.2589999999999999</v>
      </c>
      <c r="T34" s="1">
        <v>3.1840000000000002</v>
      </c>
    </row>
    <row r="35" spans="2:20" x14ac:dyDescent="0.35">
      <c r="B35" t="s">
        <v>39</v>
      </c>
      <c r="M35" s="1" t="s">
        <v>25</v>
      </c>
      <c r="N35" s="1">
        <f>6-1</f>
        <v>5</v>
      </c>
      <c r="O35" s="7">
        <f>SUMSQ(D39:I39)/6-L29</f>
        <v>1.9513888888889142</v>
      </c>
      <c r="P35" s="7">
        <f t="shared" si="8"/>
        <v>0.39027777777778283</v>
      </c>
      <c r="Q35" s="7">
        <f>P35/P38</f>
        <v>4.1489932885906322</v>
      </c>
      <c r="R35" s="8" t="str">
        <f>IF(Q35&lt;S35,"tn",IF(Q35&lt;T35,"*","**"))</f>
        <v>**</v>
      </c>
      <c r="S35" s="1">
        <v>2.661</v>
      </c>
      <c r="T35" s="1">
        <v>3.988</v>
      </c>
    </row>
    <row r="36" spans="2:20" x14ac:dyDescent="0.35">
      <c r="B36" s="1" t="s">
        <v>4</v>
      </c>
      <c r="C36" s="1"/>
      <c r="D36" s="1" t="s">
        <v>40</v>
      </c>
      <c r="E36" s="1" t="s">
        <v>41</v>
      </c>
      <c r="F36" s="1" t="s">
        <v>42</v>
      </c>
      <c r="G36" s="1" t="s">
        <v>43</v>
      </c>
      <c r="H36" s="1" t="s">
        <v>44</v>
      </c>
      <c r="I36" s="1" t="s">
        <v>45</v>
      </c>
      <c r="J36" s="1" t="s">
        <v>23</v>
      </c>
      <c r="K36" s="1" t="s">
        <v>24</v>
      </c>
      <c r="M36" s="1" t="s">
        <v>26</v>
      </c>
      <c r="N36" s="1">
        <f>2-1</f>
        <v>1</v>
      </c>
      <c r="O36" s="7">
        <f>SUMSQ(J37:J38)/18-L29</f>
        <v>6.9444444444570763E-3</v>
      </c>
      <c r="P36" s="7">
        <f t="shared" si="8"/>
        <v>6.9444444444570763E-3</v>
      </c>
      <c r="Q36" s="7">
        <f>P36/P38</f>
        <v>7.3825503355838526E-2</v>
      </c>
      <c r="R36" s="1" t="str">
        <f>IF(Q36&lt;S36,"tn",IF(Q36&lt;T36,"*","**"))</f>
        <v>tn</v>
      </c>
      <c r="S36" s="1">
        <v>4.3010000000000002</v>
      </c>
      <c r="T36" s="1">
        <v>7.9450000000000003</v>
      </c>
    </row>
    <row r="37" spans="2:20" x14ac:dyDescent="0.35">
      <c r="B37" s="1" t="s">
        <v>46</v>
      </c>
      <c r="C37" s="1"/>
      <c r="D37" s="1">
        <f>SUM(D20:F20)</f>
        <v>13.5</v>
      </c>
      <c r="E37" s="1">
        <f>SUM(D22:F22)</f>
        <v>12</v>
      </c>
      <c r="F37" s="1">
        <f>SUM(D24:F24)</f>
        <v>13</v>
      </c>
      <c r="G37" s="1">
        <f>SUM(D26:F26)</f>
        <v>12.5</v>
      </c>
      <c r="H37" s="1">
        <f>SUM(D28:F28)</f>
        <v>13.5</v>
      </c>
      <c r="I37" s="1">
        <f>SUM(D30:F30)</f>
        <v>13</v>
      </c>
      <c r="J37" s="1">
        <f>SUM(D37:I37)</f>
        <v>77.5</v>
      </c>
      <c r="K37" s="7">
        <f>J37/18</f>
        <v>4.3055555555555554</v>
      </c>
      <c r="M37" s="1" t="s">
        <v>47</v>
      </c>
      <c r="N37" s="1">
        <f>N35*N36</f>
        <v>5</v>
      </c>
      <c r="O37" s="7">
        <f>O34-O35-O36</f>
        <v>0.78472222222217169</v>
      </c>
      <c r="P37" s="7">
        <f t="shared" si="8"/>
        <v>0.15694444444443434</v>
      </c>
      <c r="Q37" s="7">
        <f>P37/P38</f>
        <v>1.6684563758388085</v>
      </c>
      <c r="R37" s="1" t="str">
        <f>IF(Q37&lt;S37,"tn",IF(Q37&lt;T37,"*","**"))</f>
        <v>tn</v>
      </c>
      <c r="S37" s="1">
        <v>2.661</v>
      </c>
      <c r="T37" s="1">
        <v>3.988</v>
      </c>
    </row>
    <row r="38" spans="2:20" x14ac:dyDescent="0.35">
      <c r="B38" s="1" t="s">
        <v>48</v>
      </c>
      <c r="C38" s="1"/>
      <c r="D38" s="1">
        <f>SUM(D21:F21)</f>
        <v>12.5</v>
      </c>
      <c r="E38" s="1">
        <f>SUM(D23:F23)</f>
        <v>12</v>
      </c>
      <c r="F38" s="1">
        <f>SUM(D25:F25)</f>
        <v>12</v>
      </c>
      <c r="G38" s="1">
        <f>SUM(D27:F27)</f>
        <v>13</v>
      </c>
      <c r="H38" s="1">
        <f>SUM(D29:F29)</f>
        <v>15</v>
      </c>
      <c r="I38" s="1">
        <f>SUM(D31:F31)</f>
        <v>13.5</v>
      </c>
      <c r="J38" s="1">
        <f>SUM(D38:I38)</f>
        <v>78</v>
      </c>
      <c r="K38" s="7">
        <f>J38/18</f>
        <v>4.333333333333333</v>
      </c>
      <c r="M38" s="1" t="s">
        <v>49</v>
      </c>
      <c r="N38" s="1">
        <f>N39-N33-N34</f>
        <v>22</v>
      </c>
      <c r="O38" s="7">
        <f>O39-O33-O34</f>
        <v>2.0694444444444571</v>
      </c>
      <c r="P38" s="7">
        <f t="shared" si="8"/>
        <v>9.4065656565657144E-2</v>
      </c>
      <c r="Q38" s="9"/>
      <c r="R38" s="10"/>
      <c r="S38" s="10"/>
      <c r="T38" s="10"/>
    </row>
    <row r="39" spans="2:20" x14ac:dyDescent="0.35">
      <c r="B39" s="1" t="s">
        <v>23</v>
      </c>
      <c r="C39" s="1"/>
      <c r="D39" s="1">
        <f t="shared" ref="D39:I39" si="9">SUM(D37:D38)</f>
        <v>26</v>
      </c>
      <c r="E39" s="1">
        <f t="shared" si="9"/>
        <v>24</v>
      </c>
      <c r="F39" s="1">
        <f t="shared" si="9"/>
        <v>25</v>
      </c>
      <c r="G39" s="1">
        <f t="shared" si="9"/>
        <v>25.5</v>
      </c>
      <c r="H39" s="1">
        <f t="shared" si="9"/>
        <v>28.5</v>
      </c>
      <c r="I39" s="1">
        <f t="shared" si="9"/>
        <v>26.5</v>
      </c>
      <c r="J39" s="1"/>
      <c r="K39" s="1"/>
      <c r="M39" s="1" t="s">
        <v>50</v>
      </c>
      <c r="N39" s="1">
        <f>6*2*3-1</f>
        <v>35</v>
      </c>
      <c r="O39" s="7">
        <f>SUMSQ(D20:F31)-L29</f>
        <v>5.0763888888889142</v>
      </c>
      <c r="P39" s="9"/>
      <c r="Q39" s="9"/>
      <c r="R39" s="10"/>
      <c r="S39" s="10"/>
      <c r="T39" s="10"/>
    </row>
    <row r="40" spans="2:20" x14ac:dyDescent="0.35">
      <c r="B40" s="1" t="s">
        <v>24</v>
      </c>
      <c r="C40" s="1"/>
      <c r="D40" s="7">
        <f t="shared" ref="D40:I40" si="10">D39/6</f>
        <v>4.333333333333333</v>
      </c>
      <c r="E40" s="1">
        <f t="shared" si="10"/>
        <v>4</v>
      </c>
      <c r="F40" s="7">
        <f t="shared" si="10"/>
        <v>4.166666666666667</v>
      </c>
      <c r="G40" s="7">
        <f t="shared" si="10"/>
        <v>4.25</v>
      </c>
      <c r="H40" s="7">
        <f t="shared" si="10"/>
        <v>4.75</v>
      </c>
      <c r="I40" s="1">
        <f t="shared" si="10"/>
        <v>4.416666666666667</v>
      </c>
      <c r="J40" s="1"/>
      <c r="K40" s="1"/>
    </row>
    <row r="43" spans="2:20" x14ac:dyDescent="0.35">
      <c r="M43" t="s">
        <v>4</v>
      </c>
    </row>
    <row r="44" spans="2:20" x14ac:dyDescent="0.35">
      <c r="M44" t="s">
        <v>25</v>
      </c>
    </row>
    <row r="45" spans="2:20" x14ac:dyDescent="0.35">
      <c r="M45" t="s">
        <v>41</v>
      </c>
      <c r="N45" s="11">
        <v>4</v>
      </c>
      <c r="O45" t="s">
        <v>51</v>
      </c>
      <c r="P45" s="11">
        <f>N45+N51</f>
        <v>4.5521772504450837</v>
      </c>
    </row>
    <row r="46" spans="2:20" x14ac:dyDescent="0.35">
      <c r="M46" t="s">
        <v>42</v>
      </c>
      <c r="N46">
        <v>4.17</v>
      </c>
      <c r="O46" t="s">
        <v>52</v>
      </c>
      <c r="P46" s="11">
        <f>N46+N51</f>
        <v>4.7221772504450836</v>
      </c>
    </row>
    <row r="47" spans="2:20" x14ac:dyDescent="0.35">
      <c r="M47" t="s">
        <v>43</v>
      </c>
      <c r="N47" s="11">
        <v>4.25</v>
      </c>
      <c r="O47" t="s">
        <v>56</v>
      </c>
      <c r="P47" s="11">
        <f>N47+N51</f>
        <v>4.8021772504450837</v>
      </c>
    </row>
    <row r="48" spans="2:20" x14ac:dyDescent="0.35">
      <c r="M48" t="s">
        <v>40</v>
      </c>
      <c r="N48" s="11">
        <v>4.33</v>
      </c>
      <c r="O48" t="s">
        <v>56</v>
      </c>
    </row>
    <row r="49" spans="11:15" x14ac:dyDescent="0.35">
      <c r="M49" t="s">
        <v>45</v>
      </c>
      <c r="N49" s="11">
        <v>4.42</v>
      </c>
      <c r="O49" t="s">
        <v>56</v>
      </c>
    </row>
    <row r="50" spans="11:15" x14ac:dyDescent="0.35">
      <c r="M50" t="s">
        <v>44</v>
      </c>
      <c r="N50" s="11">
        <v>4.75</v>
      </c>
      <c r="O50" t="s">
        <v>57</v>
      </c>
    </row>
    <row r="51" spans="11:15" x14ac:dyDescent="0.35">
      <c r="K51" t="s">
        <v>54</v>
      </c>
      <c r="L51">
        <v>4.41</v>
      </c>
      <c r="M51" t="s">
        <v>55</v>
      </c>
      <c r="N51" s="11">
        <f>L51*(P38/(L28*L27))^0.5</f>
        <v>0.5521772504450837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54"/>
  <sheetViews>
    <sheetView topLeftCell="E38" workbookViewId="0">
      <selection activeCell="J58" sqref="J58"/>
    </sheetView>
  </sheetViews>
  <sheetFormatPr defaultRowHeight="14.5" x14ac:dyDescent="0.35"/>
  <sheetData>
    <row r="2" spans="2:20" x14ac:dyDescent="0.35">
      <c r="B2" t="s">
        <v>58</v>
      </c>
    </row>
    <row r="3" spans="2:20" x14ac:dyDescent="0.35">
      <c r="B3" t="s">
        <v>1</v>
      </c>
      <c r="I3" t="s">
        <v>2</v>
      </c>
      <c r="P3" t="s">
        <v>3</v>
      </c>
    </row>
    <row r="4" spans="2:20" x14ac:dyDescent="0.35">
      <c r="B4" s="1" t="s">
        <v>4</v>
      </c>
      <c r="C4" s="1"/>
      <c r="D4" s="1" t="s">
        <v>5</v>
      </c>
      <c r="E4" s="1" t="s">
        <v>6</v>
      </c>
      <c r="F4" s="1" t="s">
        <v>7</v>
      </c>
      <c r="I4" s="1" t="s">
        <v>4</v>
      </c>
      <c r="J4" s="1"/>
      <c r="K4" s="1" t="s">
        <v>5</v>
      </c>
      <c r="L4" s="1" t="s">
        <v>6</v>
      </c>
      <c r="M4" s="1" t="s">
        <v>7</v>
      </c>
      <c r="P4" s="1" t="s">
        <v>4</v>
      </c>
      <c r="Q4" s="1"/>
      <c r="R4" s="1" t="s">
        <v>5</v>
      </c>
      <c r="S4" s="1" t="s">
        <v>6</v>
      </c>
      <c r="T4" s="1" t="s">
        <v>7</v>
      </c>
    </row>
    <row r="5" spans="2:20" x14ac:dyDescent="0.35">
      <c r="B5" s="1" t="s">
        <v>8</v>
      </c>
      <c r="C5" s="1"/>
      <c r="D5" s="1">
        <v>6</v>
      </c>
      <c r="E5" s="1">
        <v>6</v>
      </c>
      <c r="F5" s="1">
        <f>AVERAGE(D5:E5)</f>
        <v>6</v>
      </c>
      <c r="I5" s="1" t="s">
        <v>8</v>
      </c>
      <c r="J5" s="1"/>
      <c r="K5" s="1">
        <v>6</v>
      </c>
      <c r="L5" s="1">
        <v>7</v>
      </c>
      <c r="M5" s="1">
        <f>AVERAGE(K5:L5)</f>
        <v>6.5</v>
      </c>
      <c r="P5" s="1" t="s">
        <v>8</v>
      </c>
      <c r="Q5" s="1"/>
      <c r="R5" s="1">
        <v>6</v>
      </c>
      <c r="S5" s="1">
        <v>6</v>
      </c>
      <c r="T5" s="1">
        <f>AVERAGE(R5:S5)</f>
        <v>6</v>
      </c>
    </row>
    <row r="6" spans="2:20" x14ac:dyDescent="0.35">
      <c r="B6" s="1" t="s">
        <v>9</v>
      </c>
      <c r="C6" s="1"/>
      <c r="D6" s="1">
        <v>6</v>
      </c>
      <c r="E6" s="1">
        <v>7</v>
      </c>
      <c r="F6" s="1">
        <f t="shared" ref="F6:F16" si="0">AVERAGE(D6:E6)</f>
        <v>6.5</v>
      </c>
      <c r="I6" s="1" t="s">
        <v>9</v>
      </c>
      <c r="J6" s="1"/>
      <c r="K6" s="1">
        <v>6</v>
      </c>
      <c r="L6" s="1">
        <v>6</v>
      </c>
      <c r="M6" s="1">
        <f t="shared" ref="M6:M16" si="1">AVERAGE(K6:L6)</f>
        <v>6</v>
      </c>
      <c r="P6" s="1" t="s">
        <v>9</v>
      </c>
      <c r="Q6" s="1"/>
      <c r="R6" s="1">
        <v>6</v>
      </c>
      <c r="S6" s="1">
        <v>6</v>
      </c>
      <c r="T6" s="1">
        <f t="shared" ref="T6:T16" si="2">AVERAGE(R6:S6)</f>
        <v>6</v>
      </c>
    </row>
    <row r="7" spans="2:20" x14ac:dyDescent="0.35">
      <c r="B7" s="1" t="s">
        <v>10</v>
      </c>
      <c r="C7" s="1"/>
      <c r="D7" s="1">
        <v>7</v>
      </c>
      <c r="E7" s="1">
        <v>6</v>
      </c>
      <c r="F7" s="1">
        <f t="shared" si="0"/>
        <v>6.5</v>
      </c>
      <c r="I7" s="1" t="s">
        <v>10</v>
      </c>
      <c r="J7" s="1"/>
      <c r="K7" s="1">
        <v>5</v>
      </c>
      <c r="L7" s="1">
        <v>6</v>
      </c>
      <c r="M7" s="1">
        <f t="shared" si="1"/>
        <v>5.5</v>
      </c>
      <c r="P7" s="1" t="s">
        <v>10</v>
      </c>
      <c r="Q7" s="1"/>
      <c r="R7" s="1">
        <v>6</v>
      </c>
      <c r="S7" s="1">
        <v>5</v>
      </c>
      <c r="T7" s="1">
        <f t="shared" si="2"/>
        <v>5.5</v>
      </c>
    </row>
    <row r="8" spans="2:20" x14ac:dyDescent="0.35">
      <c r="B8" s="1" t="s">
        <v>11</v>
      </c>
      <c r="C8" s="1"/>
      <c r="D8" s="1">
        <v>6</v>
      </c>
      <c r="E8" s="1">
        <v>6</v>
      </c>
      <c r="F8" s="1">
        <f t="shared" si="0"/>
        <v>6</v>
      </c>
      <c r="I8" s="1" t="s">
        <v>11</v>
      </c>
      <c r="J8" s="1"/>
      <c r="K8" s="1">
        <v>6</v>
      </c>
      <c r="L8" s="1">
        <v>7</v>
      </c>
      <c r="M8" s="1">
        <f t="shared" si="1"/>
        <v>6.5</v>
      </c>
      <c r="P8" s="1" t="s">
        <v>11</v>
      </c>
      <c r="Q8" s="1"/>
      <c r="R8" s="1">
        <v>6</v>
      </c>
      <c r="S8" s="1">
        <v>6</v>
      </c>
      <c r="T8" s="1">
        <f t="shared" si="2"/>
        <v>6</v>
      </c>
    </row>
    <row r="9" spans="2:20" x14ac:dyDescent="0.35">
      <c r="B9" s="1" t="s">
        <v>12</v>
      </c>
      <c r="C9" s="1"/>
      <c r="D9" s="1">
        <v>6</v>
      </c>
      <c r="E9" s="1">
        <v>6</v>
      </c>
      <c r="F9" s="1">
        <f t="shared" si="0"/>
        <v>6</v>
      </c>
      <c r="I9" s="1" t="s">
        <v>12</v>
      </c>
      <c r="J9" s="1"/>
      <c r="K9" s="1">
        <v>5</v>
      </c>
      <c r="L9" s="1">
        <v>5</v>
      </c>
      <c r="M9" s="1">
        <f t="shared" si="1"/>
        <v>5</v>
      </c>
      <c r="P9" s="1" t="s">
        <v>12</v>
      </c>
      <c r="Q9" s="1"/>
      <c r="R9" s="1">
        <v>4</v>
      </c>
      <c r="S9" s="1">
        <v>5</v>
      </c>
      <c r="T9" s="1">
        <f t="shared" si="2"/>
        <v>4.5</v>
      </c>
    </row>
    <row r="10" spans="2:20" x14ac:dyDescent="0.35">
      <c r="B10" s="1" t="s">
        <v>13</v>
      </c>
      <c r="C10" s="1"/>
      <c r="D10" s="1">
        <v>6</v>
      </c>
      <c r="E10" s="1">
        <v>6</v>
      </c>
      <c r="F10" s="1">
        <f t="shared" si="0"/>
        <v>6</v>
      </c>
      <c r="I10" s="1" t="s">
        <v>13</v>
      </c>
      <c r="J10" s="1"/>
      <c r="K10" s="1">
        <v>6</v>
      </c>
      <c r="L10" s="1">
        <v>5</v>
      </c>
      <c r="M10" s="1">
        <f t="shared" si="1"/>
        <v>5.5</v>
      </c>
      <c r="P10" s="1" t="s">
        <v>13</v>
      </c>
      <c r="Q10" s="1"/>
      <c r="R10" s="1">
        <v>5</v>
      </c>
      <c r="S10" s="1">
        <v>6</v>
      </c>
      <c r="T10" s="1">
        <f t="shared" si="2"/>
        <v>5.5</v>
      </c>
    </row>
    <row r="11" spans="2:20" x14ac:dyDescent="0.35">
      <c r="B11" s="1" t="s">
        <v>14</v>
      </c>
      <c r="C11" s="1"/>
      <c r="D11" s="1">
        <v>6</v>
      </c>
      <c r="E11" s="1">
        <v>7</v>
      </c>
      <c r="F11" s="1">
        <f t="shared" si="0"/>
        <v>6.5</v>
      </c>
      <c r="I11" s="1" t="s">
        <v>14</v>
      </c>
      <c r="J11" s="1"/>
      <c r="K11" s="1">
        <v>6</v>
      </c>
      <c r="L11" s="1">
        <v>6</v>
      </c>
      <c r="M11" s="1">
        <f t="shared" si="1"/>
        <v>6</v>
      </c>
      <c r="P11" s="1" t="s">
        <v>14</v>
      </c>
      <c r="Q11" s="1"/>
      <c r="R11" s="1">
        <v>6</v>
      </c>
      <c r="S11" s="1">
        <v>6</v>
      </c>
      <c r="T11" s="1">
        <f t="shared" si="2"/>
        <v>6</v>
      </c>
    </row>
    <row r="12" spans="2:20" x14ac:dyDescent="0.35">
      <c r="B12" s="1" t="s">
        <v>15</v>
      </c>
      <c r="C12" s="1"/>
      <c r="D12" s="1">
        <v>6</v>
      </c>
      <c r="E12" s="1">
        <v>6</v>
      </c>
      <c r="F12" s="1">
        <f t="shared" si="0"/>
        <v>6</v>
      </c>
      <c r="I12" s="1" t="s">
        <v>15</v>
      </c>
      <c r="J12" s="1"/>
      <c r="K12" s="1">
        <v>5</v>
      </c>
      <c r="L12" s="1">
        <v>5</v>
      </c>
      <c r="M12" s="1">
        <f t="shared" si="1"/>
        <v>5</v>
      </c>
      <c r="P12" s="1" t="s">
        <v>15</v>
      </c>
      <c r="Q12" s="1"/>
      <c r="R12" s="1">
        <v>5</v>
      </c>
      <c r="S12" s="1">
        <v>6</v>
      </c>
      <c r="T12" s="1">
        <f t="shared" si="2"/>
        <v>5.5</v>
      </c>
    </row>
    <row r="13" spans="2:20" x14ac:dyDescent="0.35">
      <c r="B13" s="1" t="s">
        <v>16</v>
      </c>
      <c r="C13" s="1"/>
      <c r="D13" s="1">
        <v>6</v>
      </c>
      <c r="E13" s="1">
        <v>6</v>
      </c>
      <c r="F13" s="1">
        <f t="shared" si="0"/>
        <v>6</v>
      </c>
      <c r="I13" s="1" t="s">
        <v>16</v>
      </c>
      <c r="J13" s="1"/>
      <c r="K13" s="1">
        <v>5</v>
      </c>
      <c r="L13" s="1">
        <v>5</v>
      </c>
      <c r="M13" s="1">
        <f t="shared" si="1"/>
        <v>5</v>
      </c>
      <c r="P13" s="1" t="s">
        <v>16</v>
      </c>
      <c r="Q13" s="1"/>
      <c r="R13" s="1">
        <v>6</v>
      </c>
      <c r="S13" s="1">
        <v>6</v>
      </c>
      <c r="T13" s="1">
        <f t="shared" si="2"/>
        <v>6</v>
      </c>
    </row>
    <row r="14" spans="2:20" x14ac:dyDescent="0.35">
      <c r="B14" s="1" t="s">
        <v>17</v>
      </c>
      <c r="C14" s="1"/>
      <c r="D14" s="1">
        <v>6</v>
      </c>
      <c r="E14" s="1">
        <v>6</v>
      </c>
      <c r="F14" s="1">
        <f t="shared" si="0"/>
        <v>6</v>
      </c>
      <c r="I14" s="1" t="s">
        <v>17</v>
      </c>
      <c r="J14" s="1"/>
      <c r="K14" s="1">
        <v>5</v>
      </c>
      <c r="L14" s="1">
        <v>6</v>
      </c>
      <c r="M14" s="1">
        <f t="shared" si="1"/>
        <v>5.5</v>
      </c>
      <c r="P14" s="1" t="s">
        <v>17</v>
      </c>
      <c r="Q14" s="1"/>
      <c r="R14" s="1">
        <v>6</v>
      </c>
      <c r="S14" s="1">
        <v>6</v>
      </c>
      <c r="T14" s="1">
        <f t="shared" si="2"/>
        <v>6</v>
      </c>
    </row>
    <row r="15" spans="2:20" x14ac:dyDescent="0.35">
      <c r="B15" s="1" t="s">
        <v>18</v>
      </c>
      <c r="C15" s="1"/>
      <c r="D15" s="1">
        <v>6</v>
      </c>
      <c r="E15" s="1">
        <v>7</v>
      </c>
      <c r="F15" s="1">
        <f t="shared" si="0"/>
        <v>6.5</v>
      </c>
      <c r="I15" s="1" t="s">
        <v>18</v>
      </c>
      <c r="J15" s="1"/>
      <c r="K15" s="1">
        <v>6</v>
      </c>
      <c r="L15" s="1">
        <v>6</v>
      </c>
      <c r="M15" s="1">
        <f t="shared" si="1"/>
        <v>6</v>
      </c>
      <c r="P15" s="1" t="s">
        <v>18</v>
      </c>
      <c r="Q15" s="1"/>
      <c r="R15" s="1">
        <v>6</v>
      </c>
      <c r="S15" s="1">
        <v>5</v>
      </c>
      <c r="T15" s="1">
        <f t="shared" si="2"/>
        <v>5.5</v>
      </c>
    </row>
    <row r="16" spans="2:20" x14ac:dyDescent="0.35">
      <c r="B16" s="1" t="s">
        <v>19</v>
      </c>
      <c r="C16" s="1"/>
      <c r="D16" s="1">
        <v>6</v>
      </c>
      <c r="E16" s="1">
        <v>6</v>
      </c>
      <c r="F16" s="1">
        <f t="shared" si="0"/>
        <v>6</v>
      </c>
      <c r="I16" s="1" t="s">
        <v>19</v>
      </c>
      <c r="J16" s="1"/>
      <c r="K16" s="1">
        <v>5</v>
      </c>
      <c r="L16" s="1">
        <v>5</v>
      </c>
      <c r="M16" s="1">
        <f t="shared" si="1"/>
        <v>5</v>
      </c>
      <c r="P16" s="1" t="s">
        <v>19</v>
      </c>
      <c r="Q16" s="1"/>
      <c r="R16" s="1">
        <v>6</v>
      </c>
      <c r="S16" s="1">
        <v>5</v>
      </c>
      <c r="T16" s="1">
        <f t="shared" si="2"/>
        <v>5.5</v>
      </c>
    </row>
    <row r="18" spans="2:12" x14ac:dyDescent="0.35">
      <c r="B18" s="1" t="s">
        <v>4</v>
      </c>
      <c r="C18" s="1"/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</row>
    <row r="19" spans="2:12" x14ac:dyDescent="0.35">
      <c r="B19" s="1" t="s">
        <v>8</v>
      </c>
      <c r="C19" s="1"/>
      <c r="D19" s="1">
        <f>AVERAGE(D5:E5)</f>
        <v>6</v>
      </c>
      <c r="E19" s="1">
        <f>AVERAGE(K5:L5)</f>
        <v>6.5</v>
      </c>
      <c r="F19" s="1">
        <f>AVERAGE(R5:S5)</f>
        <v>6</v>
      </c>
      <c r="G19" s="1">
        <f>SUM(D19:F19)</f>
        <v>18.5</v>
      </c>
      <c r="H19" s="7">
        <f>AVERAGE(D19:F19)</f>
        <v>6.166666666666667</v>
      </c>
    </row>
    <row r="20" spans="2:12" x14ac:dyDescent="0.35">
      <c r="B20" s="1" t="s">
        <v>9</v>
      </c>
      <c r="C20" s="1"/>
      <c r="D20" s="1">
        <f t="shared" ref="D20:D30" si="3">AVERAGE(D6:E6)</f>
        <v>6.5</v>
      </c>
      <c r="E20" s="1">
        <f t="shared" ref="E20:E30" si="4">AVERAGE(K6:L6)</f>
        <v>6</v>
      </c>
      <c r="F20" s="1">
        <f t="shared" ref="F20:F30" si="5">AVERAGE(R6:S6)</f>
        <v>6</v>
      </c>
      <c r="G20" s="1">
        <f>SUM(D20:F20)</f>
        <v>18.5</v>
      </c>
      <c r="H20" s="7">
        <f>AVERAGE(D20:F20)</f>
        <v>6.166666666666667</v>
      </c>
    </row>
    <row r="21" spans="2:12" x14ac:dyDescent="0.35">
      <c r="B21" s="1" t="s">
        <v>10</v>
      </c>
      <c r="C21" s="1"/>
      <c r="D21" s="1">
        <f t="shared" si="3"/>
        <v>6.5</v>
      </c>
      <c r="E21" s="1">
        <f t="shared" si="4"/>
        <v>5.5</v>
      </c>
      <c r="F21" s="1">
        <f t="shared" si="5"/>
        <v>5.5</v>
      </c>
      <c r="G21" s="1">
        <f>SUM(D21:F21)</f>
        <v>17.5</v>
      </c>
      <c r="H21" s="7">
        <f t="shared" ref="H21:H29" si="6">AVERAGE(D21:F21)</f>
        <v>5.833333333333333</v>
      </c>
    </row>
    <row r="22" spans="2:12" x14ac:dyDescent="0.35">
      <c r="B22" s="1" t="s">
        <v>11</v>
      </c>
      <c r="C22" s="1"/>
      <c r="D22" s="1">
        <f t="shared" si="3"/>
        <v>6</v>
      </c>
      <c r="E22" s="1">
        <f t="shared" si="4"/>
        <v>6.5</v>
      </c>
      <c r="F22" s="1">
        <f t="shared" si="5"/>
        <v>6</v>
      </c>
      <c r="G22" s="1">
        <f t="shared" ref="G22:G27" si="7">SUM(D22:F22)</f>
        <v>18.5</v>
      </c>
      <c r="H22" s="7">
        <f t="shared" si="6"/>
        <v>6.166666666666667</v>
      </c>
    </row>
    <row r="23" spans="2:12" x14ac:dyDescent="0.35">
      <c r="B23" s="1" t="s">
        <v>12</v>
      </c>
      <c r="C23" s="1"/>
      <c r="D23" s="1">
        <f t="shared" si="3"/>
        <v>6</v>
      </c>
      <c r="E23" s="1">
        <f t="shared" si="4"/>
        <v>5</v>
      </c>
      <c r="F23" s="1">
        <f t="shared" si="5"/>
        <v>4.5</v>
      </c>
      <c r="G23" s="1">
        <f t="shared" si="7"/>
        <v>15.5</v>
      </c>
      <c r="H23" s="7">
        <f t="shared" si="6"/>
        <v>5.166666666666667</v>
      </c>
    </row>
    <row r="24" spans="2:12" x14ac:dyDescent="0.35">
      <c r="B24" s="1" t="s">
        <v>13</v>
      </c>
      <c r="C24" s="1"/>
      <c r="D24" s="1">
        <f t="shared" si="3"/>
        <v>6</v>
      </c>
      <c r="E24" s="1">
        <f t="shared" si="4"/>
        <v>5.5</v>
      </c>
      <c r="F24" s="1">
        <f t="shared" si="5"/>
        <v>5.5</v>
      </c>
      <c r="G24" s="1">
        <f t="shared" si="7"/>
        <v>17</v>
      </c>
      <c r="H24" s="7">
        <f t="shared" si="6"/>
        <v>5.666666666666667</v>
      </c>
    </row>
    <row r="25" spans="2:12" x14ac:dyDescent="0.35">
      <c r="B25" s="1" t="s">
        <v>14</v>
      </c>
      <c r="C25" s="1"/>
      <c r="D25" s="1">
        <f t="shared" si="3"/>
        <v>6.5</v>
      </c>
      <c r="E25" s="1">
        <f t="shared" si="4"/>
        <v>6</v>
      </c>
      <c r="F25" s="1">
        <f t="shared" si="5"/>
        <v>6</v>
      </c>
      <c r="G25" s="1">
        <f t="shared" si="7"/>
        <v>18.5</v>
      </c>
      <c r="H25" s="7">
        <f t="shared" si="6"/>
        <v>6.166666666666667</v>
      </c>
      <c r="J25" t="s">
        <v>25</v>
      </c>
      <c r="L25">
        <v>6</v>
      </c>
    </row>
    <row r="26" spans="2:12" x14ac:dyDescent="0.35">
      <c r="B26" s="1" t="s">
        <v>15</v>
      </c>
      <c r="C26" s="1"/>
      <c r="D26" s="1">
        <f t="shared" si="3"/>
        <v>6</v>
      </c>
      <c r="E26" s="1">
        <f t="shared" si="4"/>
        <v>5</v>
      </c>
      <c r="F26" s="1">
        <f t="shared" si="5"/>
        <v>5.5</v>
      </c>
      <c r="G26" s="1">
        <f t="shared" si="7"/>
        <v>16.5</v>
      </c>
      <c r="H26" s="7">
        <f t="shared" si="6"/>
        <v>5.5</v>
      </c>
      <c r="J26" t="s">
        <v>26</v>
      </c>
      <c r="L26">
        <v>2</v>
      </c>
    </row>
    <row r="27" spans="2:12" x14ac:dyDescent="0.35">
      <c r="B27" s="1" t="s">
        <v>16</v>
      </c>
      <c r="C27" s="1"/>
      <c r="D27" s="1">
        <f t="shared" si="3"/>
        <v>6</v>
      </c>
      <c r="E27" s="1">
        <f t="shared" si="4"/>
        <v>5</v>
      </c>
      <c r="F27" s="1">
        <f t="shared" si="5"/>
        <v>6</v>
      </c>
      <c r="G27" s="1">
        <f t="shared" si="7"/>
        <v>17</v>
      </c>
      <c r="H27" s="7">
        <f t="shared" si="6"/>
        <v>5.666666666666667</v>
      </c>
      <c r="J27" t="s">
        <v>27</v>
      </c>
      <c r="L27">
        <v>3</v>
      </c>
    </row>
    <row r="28" spans="2:12" x14ac:dyDescent="0.35">
      <c r="B28" s="1" t="s">
        <v>17</v>
      </c>
      <c r="C28" s="1"/>
      <c r="D28" s="1">
        <f t="shared" si="3"/>
        <v>6</v>
      </c>
      <c r="E28" s="1">
        <f t="shared" si="4"/>
        <v>5.5</v>
      </c>
      <c r="F28" s="1">
        <f t="shared" si="5"/>
        <v>6</v>
      </c>
      <c r="G28" s="1">
        <f>SUM(D28:F28)</f>
        <v>17.5</v>
      </c>
      <c r="H28" s="7">
        <f t="shared" si="6"/>
        <v>5.833333333333333</v>
      </c>
      <c r="J28" t="s">
        <v>28</v>
      </c>
      <c r="L28">
        <f>G31^2/(12*3)</f>
        <v>1219.1736111111111</v>
      </c>
    </row>
    <row r="29" spans="2:12" x14ac:dyDescent="0.35">
      <c r="B29" s="1" t="s">
        <v>18</v>
      </c>
      <c r="C29" s="1"/>
      <c r="D29" s="1">
        <f t="shared" si="3"/>
        <v>6.5</v>
      </c>
      <c r="E29" s="1">
        <f t="shared" si="4"/>
        <v>6</v>
      </c>
      <c r="F29" s="1">
        <f t="shared" si="5"/>
        <v>5.5</v>
      </c>
      <c r="G29" s="1">
        <f>SUM(D29:F29)</f>
        <v>18</v>
      </c>
      <c r="H29" s="7">
        <f t="shared" si="6"/>
        <v>6</v>
      </c>
    </row>
    <row r="30" spans="2:12" x14ac:dyDescent="0.35">
      <c r="B30" s="1" t="s">
        <v>19</v>
      </c>
      <c r="C30" s="1"/>
      <c r="D30" s="1">
        <f t="shared" si="3"/>
        <v>6</v>
      </c>
      <c r="E30" s="1">
        <f t="shared" si="4"/>
        <v>5</v>
      </c>
      <c r="F30" s="1">
        <f t="shared" si="5"/>
        <v>5.5</v>
      </c>
      <c r="G30" s="1">
        <f>SUM(D30:F30)</f>
        <v>16.5</v>
      </c>
      <c r="H30" s="7">
        <f>AVERAGE(D30:F30)</f>
        <v>5.5</v>
      </c>
    </row>
    <row r="31" spans="2:12" x14ac:dyDescent="0.35">
      <c r="B31" s="5" t="s">
        <v>23</v>
      </c>
      <c r="C31" s="1"/>
      <c r="D31" s="5">
        <f>SUM(D19:D30)</f>
        <v>74</v>
      </c>
      <c r="E31" s="5">
        <f>SUM(E19:E30)</f>
        <v>67.5</v>
      </c>
      <c r="F31" s="5">
        <f>SUM(F19:F30)</f>
        <v>68</v>
      </c>
      <c r="G31" s="5">
        <f>SUM(G19:G30)</f>
        <v>209.5</v>
      </c>
      <c r="H31" s="1"/>
    </row>
    <row r="32" spans="2:12" x14ac:dyDescent="0.35">
      <c r="B32" s="5" t="s">
        <v>24</v>
      </c>
      <c r="C32" s="1"/>
      <c r="D32" s="6">
        <f>AVERAGE(D19:D30)</f>
        <v>6.166666666666667</v>
      </c>
      <c r="E32" s="6">
        <f>AVERAGE(E19:E30)</f>
        <v>5.625</v>
      </c>
      <c r="F32" s="6">
        <f>AVERAGE(F19:F30)</f>
        <v>5.666666666666667</v>
      </c>
      <c r="G32" s="6"/>
      <c r="H32" s="1"/>
    </row>
    <row r="35" spans="2:20" x14ac:dyDescent="0.35">
      <c r="B35" t="s">
        <v>39</v>
      </c>
    </row>
    <row r="36" spans="2:20" x14ac:dyDescent="0.35">
      <c r="B36" s="1" t="s">
        <v>4</v>
      </c>
      <c r="C36" s="1"/>
      <c r="D36" s="1" t="s">
        <v>40</v>
      </c>
      <c r="E36" s="1" t="s">
        <v>41</v>
      </c>
      <c r="F36" s="1" t="s">
        <v>42</v>
      </c>
      <c r="G36" s="1" t="s">
        <v>43</v>
      </c>
      <c r="H36" s="1" t="s">
        <v>44</v>
      </c>
      <c r="I36" s="1" t="s">
        <v>45</v>
      </c>
      <c r="J36" s="1" t="s">
        <v>23</v>
      </c>
      <c r="K36" s="1" t="s">
        <v>24</v>
      </c>
      <c r="M36" s="1" t="s">
        <v>29</v>
      </c>
      <c r="N36" s="1" t="s">
        <v>30</v>
      </c>
      <c r="O36" s="1" t="s">
        <v>31</v>
      </c>
      <c r="P36" s="1" t="s">
        <v>32</v>
      </c>
      <c r="Q36" s="1" t="s">
        <v>33</v>
      </c>
      <c r="R36" s="1" t="s">
        <v>34</v>
      </c>
      <c r="S36" s="1" t="s">
        <v>35</v>
      </c>
      <c r="T36" s="1" t="s">
        <v>36</v>
      </c>
    </row>
    <row r="37" spans="2:20" x14ac:dyDescent="0.35">
      <c r="B37" s="1" t="s">
        <v>46</v>
      </c>
      <c r="C37" s="1"/>
      <c r="D37" s="1">
        <f>SUM(D19:F19)</f>
        <v>18.5</v>
      </c>
      <c r="E37" s="1">
        <f>SUM(D21:F21)</f>
        <v>17.5</v>
      </c>
      <c r="F37" s="1">
        <f>SUM(D23:F23)</f>
        <v>15.5</v>
      </c>
      <c r="G37" s="1">
        <f>SUM(D25:F25)</f>
        <v>18.5</v>
      </c>
      <c r="H37" s="1">
        <f>SUM(D27:F27)</f>
        <v>17</v>
      </c>
      <c r="I37" s="1">
        <f>SUM(D29:F29)</f>
        <v>18</v>
      </c>
      <c r="J37" s="1">
        <f>SUM(D37:I37)</f>
        <v>105</v>
      </c>
      <c r="K37" s="7">
        <f>J37/18</f>
        <v>5.833333333333333</v>
      </c>
      <c r="M37" s="1" t="s">
        <v>37</v>
      </c>
      <c r="N37" s="1">
        <v>2</v>
      </c>
      <c r="O37" s="7">
        <f>SUMSQ(D31:F31)/12-L28</f>
        <v>2.1805555555556566</v>
      </c>
      <c r="P37" s="7">
        <f t="shared" ref="P37:P42" si="8">O37/N37</f>
        <v>1.0902777777778283</v>
      </c>
      <c r="Q37" s="7">
        <f>P37/P42</f>
        <v>8.5073891625622764</v>
      </c>
      <c r="R37" s="8" t="str">
        <f>IF(Q37&lt;S37,"tn",IF(Q37&lt;T37,"*","**"))</f>
        <v>**</v>
      </c>
      <c r="S37" s="1">
        <v>3.4430000000000001</v>
      </c>
      <c r="T37" s="1">
        <v>5.7190000000000003</v>
      </c>
    </row>
    <row r="38" spans="2:20" x14ac:dyDescent="0.35">
      <c r="B38" s="1" t="s">
        <v>48</v>
      </c>
      <c r="C38" s="1"/>
      <c r="D38" s="1">
        <f>SUM(D20:F20)</f>
        <v>18.5</v>
      </c>
      <c r="E38" s="1">
        <f>SUM(D22:F22)</f>
        <v>18.5</v>
      </c>
      <c r="F38" s="1">
        <f>SUM(D24:F24)</f>
        <v>17</v>
      </c>
      <c r="G38" s="1">
        <f>SUM(D26:F26)</f>
        <v>16.5</v>
      </c>
      <c r="H38" s="1">
        <f>SUM(D28:F28)</f>
        <v>17.5</v>
      </c>
      <c r="I38" s="1">
        <f>SUM(D30:F30)</f>
        <v>16.5</v>
      </c>
      <c r="J38" s="1">
        <f>SUM(D38:I38)</f>
        <v>104.5</v>
      </c>
      <c r="K38" s="7">
        <f>J38/18</f>
        <v>5.8055555555555554</v>
      </c>
      <c r="M38" s="1" t="s">
        <v>38</v>
      </c>
      <c r="N38" s="1">
        <f>12-1</f>
        <v>11</v>
      </c>
      <c r="O38" s="7">
        <f>SUMSQ(G19:G30)/3-L28</f>
        <v>3.5763888888889142</v>
      </c>
      <c r="P38" s="7">
        <f t="shared" si="8"/>
        <v>0.32512626262626493</v>
      </c>
      <c r="Q38" s="7">
        <f>P38/P42</f>
        <v>2.5369458128079909</v>
      </c>
      <c r="R38" s="8" t="str">
        <f>IF(Q38&lt;S38,"tn",IF(Q38&lt;T38,"*","**"))</f>
        <v>*</v>
      </c>
      <c r="S38" s="1">
        <v>2.2589999999999999</v>
      </c>
      <c r="T38" s="1">
        <v>3.1840000000000002</v>
      </c>
    </row>
    <row r="39" spans="2:20" x14ac:dyDescent="0.35">
      <c r="B39" s="1" t="s">
        <v>23</v>
      </c>
      <c r="C39" s="1"/>
      <c r="D39" s="1">
        <f t="shared" ref="D39:I39" si="9">SUM(D37:D38)</f>
        <v>37</v>
      </c>
      <c r="E39" s="1">
        <f t="shared" si="9"/>
        <v>36</v>
      </c>
      <c r="F39" s="1">
        <f t="shared" si="9"/>
        <v>32.5</v>
      </c>
      <c r="G39" s="1">
        <f t="shared" si="9"/>
        <v>35</v>
      </c>
      <c r="H39" s="1">
        <f t="shared" si="9"/>
        <v>34.5</v>
      </c>
      <c r="I39" s="1">
        <f t="shared" si="9"/>
        <v>34.5</v>
      </c>
      <c r="J39" s="1"/>
      <c r="K39" s="1"/>
      <c r="M39" s="1" t="s">
        <v>25</v>
      </c>
      <c r="N39" s="1">
        <f>6-1</f>
        <v>5</v>
      </c>
      <c r="O39" s="7">
        <f>SUMSQ(D39:I39)/6-L28</f>
        <v>1.9513888888889142</v>
      </c>
      <c r="P39" s="7">
        <f t="shared" si="8"/>
        <v>0.39027777777778283</v>
      </c>
      <c r="Q39" s="7">
        <f>P39/P42</f>
        <v>3.0453201970444836</v>
      </c>
      <c r="R39" s="8" t="str">
        <f>IF(Q39&lt;S39,"tn",IF(Q39&lt;T39,"*","**"))</f>
        <v>*</v>
      </c>
      <c r="S39" s="1">
        <v>2.661</v>
      </c>
      <c r="T39" s="1">
        <v>3.988</v>
      </c>
    </row>
    <row r="40" spans="2:20" x14ac:dyDescent="0.35">
      <c r="B40" s="1" t="s">
        <v>24</v>
      </c>
      <c r="C40" s="1"/>
      <c r="D40" s="7">
        <f t="shared" ref="D40:I40" si="10">D39/6</f>
        <v>6.166666666666667</v>
      </c>
      <c r="E40" s="1">
        <f t="shared" si="10"/>
        <v>6</v>
      </c>
      <c r="F40" s="7">
        <f t="shared" si="10"/>
        <v>5.416666666666667</v>
      </c>
      <c r="G40" s="7">
        <f t="shared" si="10"/>
        <v>5.833333333333333</v>
      </c>
      <c r="H40" s="7">
        <f t="shared" si="10"/>
        <v>5.75</v>
      </c>
      <c r="I40" s="1">
        <f t="shared" si="10"/>
        <v>5.75</v>
      </c>
      <c r="J40" s="1"/>
      <c r="K40" s="1"/>
      <c r="M40" s="1" t="s">
        <v>26</v>
      </c>
      <c r="N40" s="1">
        <f>2-1</f>
        <v>1</v>
      </c>
      <c r="O40" s="7">
        <f>SUMSQ(J37:J38)/18-L28</f>
        <v>6.9444444445707632E-3</v>
      </c>
      <c r="P40" s="7">
        <f t="shared" si="8"/>
        <v>6.9444444445707632E-3</v>
      </c>
      <c r="Q40" s="7">
        <f>P40/P42</f>
        <v>5.4187192119214203E-2</v>
      </c>
      <c r="R40" s="1" t="str">
        <f>IF(Q40&lt;S40,"tn",IF(Q40&lt;T40,"*","**"))</f>
        <v>tn</v>
      </c>
      <c r="S40" s="1">
        <v>4.3010000000000002</v>
      </c>
      <c r="T40" s="1">
        <v>7.9450000000000003</v>
      </c>
    </row>
    <row r="41" spans="2:20" x14ac:dyDescent="0.35">
      <c r="M41" s="1" t="s">
        <v>47</v>
      </c>
      <c r="N41" s="1">
        <f>N39*N40</f>
        <v>5</v>
      </c>
      <c r="O41" s="7">
        <f>O38-O39-O40</f>
        <v>1.6180555555554292</v>
      </c>
      <c r="P41" s="7">
        <f t="shared" si="8"/>
        <v>0.32361111111108587</v>
      </c>
      <c r="Q41" s="7">
        <f>P41/P42</f>
        <v>2.5251231527092535</v>
      </c>
      <c r="R41" s="1" t="str">
        <f>IF(Q41&lt;S41,"tn",IF(Q41&lt;T41,"*","**"))</f>
        <v>tn</v>
      </c>
      <c r="S41" s="1">
        <v>2.661</v>
      </c>
      <c r="T41" s="1">
        <v>3.988</v>
      </c>
    </row>
    <row r="42" spans="2:20" x14ac:dyDescent="0.35">
      <c r="M42" s="1" t="s">
        <v>49</v>
      </c>
      <c r="N42" s="1">
        <f>N43-N37-N38</f>
        <v>22</v>
      </c>
      <c r="O42" s="7">
        <f>O43-O37-O38</f>
        <v>2.8194444444443434</v>
      </c>
      <c r="P42" s="7">
        <f t="shared" si="8"/>
        <v>0.12815656565656106</v>
      </c>
      <c r="Q42" s="9"/>
      <c r="R42" s="10"/>
      <c r="S42" s="10"/>
      <c r="T42" s="10"/>
    </row>
    <row r="43" spans="2:20" x14ac:dyDescent="0.35">
      <c r="M43" s="1" t="s">
        <v>50</v>
      </c>
      <c r="N43" s="1">
        <f>6*2*3-1</f>
        <v>35</v>
      </c>
      <c r="O43" s="7">
        <f>SUMSQ(D19:F30)-L28</f>
        <v>8.5763888888889142</v>
      </c>
      <c r="P43" s="9"/>
      <c r="Q43" s="9"/>
      <c r="R43" s="10"/>
      <c r="S43" s="10"/>
      <c r="T43" s="10"/>
    </row>
    <row r="46" spans="2:20" x14ac:dyDescent="0.35">
      <c r="M46" t="s">
        <v>59</v>
      </c>
    </row>
    <row r="47" spans="2:20" x14ac:dyDescent="0.35">
      <c r="M47" t="s">
        <v>25</v>
      </c>
    </row>
    <row r="48" spans="2:20" x14ac:dyDescent="0.35">
      <c r="M48" t="s">
        <v>42</v>
      </c>
      <c r="N48" s="11">
        <f>F40</f>
        <v>5.416666666666667</v>
      </c>
      <c r="O48" t="s">
        <v>51</v>
      </c>
      <c r="P48">
        <v>6.06</v>
      </c>
    </row>
    <row r="49" spans="11:16" x14ac:dyDescent="0.35">
      <c r="M49" t="s">
        <v>44</v>
      </c>
      <c r="N49" s="11">
        <f>H40</f>
        <v>5.75</v>
      </c>
      <c r="O49" t="s">
        <v>52</v>
      </c>
      <c r="P49">
        <v>9.39</v>
      </c>
    </row>
    <row r="50" spans="11:16" x14ac:dyDescent="0.35">
      <c r="M50" t="s">
        <v>45</v>
      </c>
      <c r="N50">
        <f>I40</f>
        <v>5.75</v>
      </c>
      <c r="O50" t="s">
        <v>52</v>
      </c>
    </row>
    <row r="51" spans="11:16" x14ac:dyDescent="0.35">
      <c r="M51" t="s">
        <v>43</v>
      </c>
      <c r="N51" s="11">
        <f>G40</f>
        <v>5.833333333333333</v>
      </c>
      <c r="O51" t="s">
        <v>52</v>
      </c>
    </row>
    <row r="52" spans="11:16" x14ac:dyDescent="0.35">
      <c r="M52" t="s">
        <v>41</v>
      </c>
      <c r="N52">
        <f>E40</f>
        <v>6</v>
      </c>
      <c r="O52" t="s">
        <v>52</v>
      </c>
    </row>
    <row r="53" spans="11:16" x14ac:dyDescent="0.35">
      <c r="M53" t="s">
        <v>40</v>
      </c>
      <c r="N53" s="11">
        <f>D40</f>
        <v>6.166666666666667</v>
      </c>
      <c r="O53" t="s">
        <v>53</v>
      </c>
    </row>
    <row r="54" spans="11:16" x14ac:dyDescent="0.35">
      <c r="K54" t="s">
        <v>54</v>
      </c>
      <c r="L54">
        <v>4.41</v>
      </c>
      <c r="M54" t="s">
        <v>60</v>
      </c>
      <c r="N54" s="11">
        <f>L54*(P42/(L27*L26))^0.5</f>
        <v>0.64451554216395301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9" workbookViewId="0">
      <selection activeCell="A24" sqref="A24:G29"/>
    </sheetView>
  </sheetViews>
  <sheetFormatPr defaultRowHeight="14.5" x14ac:dyDescent="0.35"/>
  <sheetData>
    <row r="1" spans="1:5" x14ac:dyDescent="0.35">
      <c r="A1" t="s">
        <v>68</v>
      </c>
    </row>
    <row r="2" spans="1:5" ht="15" thickBot="1" x14ac:dyDescent="0.4"/>
    <row r="3" spans="1:5" x14ac:dyDescent="0.35">
      <c r="A3" s="32" t="s">
        <v>69</v>
      </c>
      <c r="B3" s="32" t="s">
        <v>70</v>
      </c>
      <c r="C3" s="32" t="s">
        <v>71</v>
      </c>
      <c r="D3" s="32" t="s">
        <v>72</v>
      </c>
      <c r="E3" s="32" t="s">
        <v>73</v>
      </c>
    </row>
    <row r="4" spans="1:5" x14ac:dyDescent="0.35">
      <c r="A4" s="30" t="s">
        <v>74</v>
      </c>
      <c r="B4" s="30">
        <v>4</v>
      </c>
      <c r="C4" s="30">
        <v>53</v>
      </c>
      <c r="D4" s="30">
        <v>13.25</v>
      </c>
      <c r="E4" s="30">
        <v>78.25</v>
      </c>
    </row>
    <row r="5" spans="1:5" x14ac:dyDescent="0.35">
      <c r="A5" s="30" t="s">
        <v>75</v>
      </c>
      <c r="B5" s="30">
        <v>4</v>
      </c>
      <c r="C5" s="30">
        <v>54</v>
      </c>
      <c r="D5" s="30">
        <v>13.5</v>
      </c>
      <c r="E5" s="30">
        <v>81</v>
      </c>
    </row>
    <row r="6" spans="1:5" x14ac:dyDescent="0.35">
      <c r="A6" s="30" t="s">
        <v>76</v>
      </c>
      <c r="B6" s="30">
        <v>4</v>
      </c>
      <c r="C6" s="30">
        <v>53</v>
      </c>
      <c r="D6" s="30">
        <v>13.25</v>
      </c>
      <c r="E6" s="30">
        <v>78.083333333333329</v>
      </c>
    </row>
    <row r="7" spans="1:5" x14ac:dyDescent="0.35">
      <c r="A7" s="30" t="s">
        <v>77</v>
      </c>
      <c r="B7" s="30">
        <v>4</v>
      </c>
      <c r="C7" s="30">
        <v>55</v>
      </c>
      <c r="D7" s="30">
        <v>13.75</v>
      </c>
      <c r="E7" s="30">
        <v>84.083333333333329</v>
      </c>
    </row>
    <row r="8" spans="1:5" x14ac:dyDescent="0.35">
      <c r="A8" s="30" t="s">
        <v>78</v>
      </c>
      <c r="B8" s="30">
        <v>4</v>
      </c>
      <c r="C8" s="30">
        <v>52</v>
      </c>
      <c r="D8" s="30">
        <v>13</v>
      </c>
      <c r="E8" s="30">
        <v>75.166666666666671</v>
      </c>
    </row>
    <row r="9" spans="1:5" x14ac:dyDescent="0.35">
      <c r="A9" s="30" t="s">
        <v>79</v>
      </c>
      <c r="B9" s="30">
        <v>4</v>
      </c>
      <c r="C9" s="30">
        <v>51</v>
      </c>
      <c r="D9" s="30">
        <v>12.75</v>
      </c>
      <c r="E9" s="30">
        <v>72.25</v>
      </c>
    </row>
    <row r="10" spans="1:5" x14ac:dyDescent="0.35">
      <c r="A10" s="30" t="s">
        <v>80</v>
      </c>
      <c r="B10" s="30">
        <v>4</v>
      </c>
      <c r="C10" s="30">
        <v>56</v>
      </c>
      <c r="D10" s="30">
        <v>14</v>
      </c>
      <c r="E10" s="30">
        <v>87.166666666666671</v>
      </c>
    </row>
    <row r="11" spans="1:5" x14ac:dyDescent="0.35">
      <c r="A11" s="30" t="s">
        <v>81</v>
      </c>
      <c r="B11" s="30">
        <v>4</v>
      </c>
      <c r="C11" s="30">
        <v>55</v>
      </c>
      <c r="D11" s="30">
        <v>13.75</v>
      </c>
      <c r="E11" s="30">
        <v>84.083333333333329</v>
      </c>
    </row>
    <row r="12" spans="1:5" x14ac:dyDescent="0.35">
      <c r="A12" s="30" t="s">
        <v>82</v>
      </c>
      <c r="B12" s="30">
        <v>4</v>
      </c>
      <c r="C12" s="30">
        <v>52</v>
      </c>
      <c r="D12" s="30">
        <v>13</v>
      </c>
      <c r="E12" s="30">
        <v>75.166666666666671</v>
      </c>
    </row>
    <row r="13" spans="1:5" x14ac:dyDescent="0.35">
      <c r="A13" s="30" t="s">
        <v>83</v>
      </c>
      <c r="B13" s="30">
        <v>4</v>
      </c>
      <c r="C13" s="30">
        <v>56</v>
      </c>
      <c r="D13" s="30">
        <v>14</v>
      </c>
      <c r="E13" s="30">
        <v>87.166666666666671</v>
      </c>
    </row>
    <row r="14" spans="1:5" x14ac:dyDescent="0.35">
      <c r="A14" s="30" t="s">
        <v>84</v>
      </c>
      <c r="B14" s="30">
        <v>4</v>
      </c>
      <c r="C14" s="30">
        <v>53</v>
      </c>
      <c r="D14" s="30">
        <v>13.25</v>
      </c>
      <c r="E14" s="30">
        <v>78.416666666666671</v>
      </c>
    </row>
    <row r="15" spans="1:5" x14ac:dyDescent="0.35">
      <c r="A15" s="30" t="s">
        <v>85</v>
      </c>
      <c r="B15" s="30">
        <v>4</v>
      </c>
      <c r="C15" s="30">
        <v>57</v>
      </c>
      <c r="D15" s="30">
        <v>14.25</v>
      </c>
      <c r="E15" s="30">
        <v>90.25</v>
      </c>
    </row>
    <row r="16" spans="1:5" x14ac:dyDescent="0.35">
      <c r="A16" s="30"/>
      <c r="B16" s="30"/>
      <c r="C16" s="30"/>
      <c r="D16" s="30"/>
      <c r="E16" s="30"/>
    </row>
    <row r="17" spans="1:7" x14ac:dyDescent="0.35">
      <c r="A17" s="30" t="s">
        <v>86</v>
      </c>
      <c r="B17" s="30">
        <v>12</v>
      </c>
      <c r="C17" s="30">
        <v>110</v>
      </c>
      <c r="D17" s="30">
        <v>9.1666666666666661</v>
      </c>
      <c r="E17" s="30">
        <v>0.19696969696969699</v>
      </c>
    </row>
    <row r="18" spans="1:7" x14ac:dyDescent="0.35">
      <c r="A18" s="30" t="s">
        <v>87</v>
      </c>
      <c r="B18" s="30">
        <v>12</v>
      </c>
      <c r="C18" s="30">
        <v>106.5</v>
      </c>
      <c r="D18" s="30">
        <v>8.875</v>
      </c>
      <c r="E18" s="30">
        <v>0.23295454545454544</v>
      </c>
    </row>
    <row r="19" spans="1:7" x14ac:dyDescent="0.35">
      <c r="A19" s="30" t="s">
        <v>88</v>
      </c>
      <c r="B19" s="30">
        <v>12</v>
      </c>
      <c r="C19" s="30">
        <v>107</v>
      </c>
      <c r="D19" s="30">
        <v>8.9166666666666661</v>
      </c>
      <c r="E19" s="30">
        <v>8.3333333333333315E-2</v>
      </c>
    </row>
    <row r="20" spans="1:7" ht="15" thickBot="1" x14ac:dyDescent="0.4">
      <c r="A20" s="31" t="s">
        <v>89</v>
      </c>
      <c r="B20" s="31">
        <v>12</v>
      </c>
      <c r="C20" s="31">
        <v>323.5</v>
      </c>
      <c r="D20" s="31">
        <v>26.958333333333332</v>
      </c>
      <c r="E20" s="31">
        <v>0.88446969696969713</v>
      </c>
    </row>
    <row r="23" spans="1:7" ht="15" thickBot="1" x14ac:dyDescent="0.4">
      <c r="A23" t="s">
        <v>90</v>
      </c>
    </row>
    <row r="24" spans="1:7" x14ac:dyDescent="0.35">
      <c r="A24" s="32" t="s">
        <v>91</v>
      </c>
      <c r="B24" s="32" t="s">
        <v>92</v>
      </c>
      <c r="C24" s="32" t="s">
        <v>93</v>
      </c>
      <c r="D24" s="32" t="s">
        <v>94</v>
      </c>
      <c r="E24" s="32" t="s">
        <v>95</v>
      </c>
      <c r="F24" s="32" t="s">
        <v>96</v>
      </c>
      <c r="G24" s="32" t="s">
        <v>97</v>
      </c>
    </row>
    <row r="25" spans="1:7" x14ac:dyDescent="0.35">
      <c r="A25" s="30" t="s">
        <v>98</v>
      </c>
      <c r="B25" s="30">
        <v>9.7291666666678793</v>
      </c>
      <c r="C25" s="30">
        <v>11</v>
      </c>
      <c r="D25" s="30">
        <v>0.88446969696980726</v>
      </c>
      <c r="E25" s="30">
        <v>5.1697416974187291</v>
      </c>
      <c r="F25" s="30">
        <v>1.1235578004645818E-4</v>
      </c>
      <c r="G25" s="30">
        <v>2.0932544106276221</v>
      </c>
    </row>
    <row r="26" spans="1:7" x14ac:dyDescent="0.35">
      <c r="A26" s="30" t="s">
        <v>99</v>
      </c>
      <c r="B26" s="30">
        <v>2907.6041666666679</v>
      </c>
      <c r="C26" s="30">
        <v>3</v>
      </c>
      <c r="D26" s="30">
        <v>969.20138888888926</v>
      </c>
      <c r="E26" s="30">
        <v>5665.0000000012187</v>
      </c>
      <c r="F26" s="30">
        <v>8.1612217966637243E-45</v>
      </c>
      <c r="G26" s="30">
        <v>2.8915635173483616</v>
      </c>
    </row>
    <row r="27" spans="1:7" x14ac:dyDescent="0.35">
      <c r="A27" s="30" t="s">
        <v>100</v>
      </c>
      <c r="B27" s="30">
        <v>5.6458333333321207</v>
      </c>
      <c r="C27" s="30">
        <v>33</v>
      </c>
      <c r="D27" s="30">
        <v>0.17108585858582184</v>
      </c>
      <c r="E27" s="30"/>
      <c r="F27" s="30"/>
      <c r="G27" s="30"/>
    </row>
    <row r="28" spans="1:7" x14ac:dyDescent="0.35">
      <c r="A28" s="30"/>
      <c r="B28" s="30"/>
      <c r="C28" s="30"/>
      <c r="D28" s="30"/>
      <c r="E28" s="30"/>
      <c r="F28" s="30"/>
      <c r="G28" s="30"/>
    </row>
    <row r="29" spans="1:7" ht="15" thickBot="1" x14ac:dyDescent="0.4">
      <c r="A29" s="31" t="s">
        <v>50</v>
      </c>
      <c r="B29" s="31">
        <v>2922.9791666666679</v>
      </c>
      <c r="C29" s="31">
        <v>47</v>
      </c>
      <c r="D29" s="31"/>
      <c r="E29" s="31"/>
      <c r="F29" s="31"/>
      <c r="G29" s="3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9" workbookViewId="0">
      <selection activeCell="A23" sqref="A23:G28"/>
    </sheetView>
  </sheetViews>
  <sheetFormatPr defaultRowHeight="14.5" x14ac:dyDescent="0.35"/>
  <sheetData>
    <row r="1" spans="1:5" x14ac:dyDescent="0.35">
      <c r="A1" t="s">
        <v>68</v>
      </c>
    </row>
    <row r="2" spans="1:5" ht="15" thickBot="1" x14ac:dyDescent="0.4"/>
    <row r="3" spans="1:5" x14ac:dyDescent="0.35">
      <c r="A3" s="32" t="s">
        <v>69</v>
      </c>
      <c r="B3" s="32" t="s">
        <v>70</v>
      </c>
      <c r="C3" s="32" t="s">
        <v>71</v>
      </c>
      <c r="D3" s="32" t="s">
        <v>72</v>
      </c>
      <c r="E3" s="32" t="s">
        <v>73</v>
      </c>
    </row>
    <row r="4" spans="1:5" x14ac:dyDescent="0.35">
      <c r="A4" s="30" t="s">
        <v>74</v>
      </c>
      <c r="B4" s="30">
        <v>3</v>
      </c>
      <c r="C4" s="30">
        <v>26.5</v>
      </c>
      <c r="D4" s="30">
        <v>8.8333333333333339</v>
      </c>
      <c r="E4" s="30">
        <v>0.33333333333333331</v>
      </c>
    </row>
    <row r="5" spans="1:5" x14ac:dyDescent="0.35">
      <c r="A5" s="30" t="s">
        <v>75</v>
      </c>
      <c r="B5" s="30">
        <v>3</v>
      </c>
      <c r="C5" s="30">
        <v>27</v>
      </c>
      <c r="D5" s="30">
        <v>9</v>
      </c>
      <c r="E5" s="30">
        <v>0</v>
      </c>
    </row>
    <row r="6" spans="1:5" x14ac:dyDescent="0.35">
      <c r="A6" s="30" t="s">
        <v>76</v>
      </c>
      <c r="B6" s="30">
        <v>3</v>
      </c>
      <c r="C6" s="30">
        <v>26.5</v>
      </c>
      <c r="D6" s="30">
        <v>8.8333333333333339</v>
      </c>
      <c r="E6" s="30">
        <v>8.3333333333333343E-2</v>
      </c>
    </row>
    <row r="7" spans="1:5" x14ac:dyDescent="0.35">
      <c r="A7" s="30" t="s">
        <v>77</v>
      </c>
      <c r="B7" s="30">
        <v>3</v>
      </c>
      <c r="C7" s="30">
        <v>27.5</v>
      </c>
      <c r="D7" s="30">
        <v>9.1666666666666661</v>
      </c>
      <c r="E7" s="30">
        <v>8.3333333333333343E-2</v>
      </c>
    </row>
    <row r="8" spans="1:5" x14ac:dyDescent="0.35">
      <c r="A8" s="30" t="s">
        <v>78</v>
      </c>
      <c r="B8" s="30">
        <v>3</v>
      </c>
      <c r="C8" s="30">
        <v>26</v>
      </c>
      <c r="D8" s="30">
        <v>8.6666666666666661</v>
      </c>
      <c r="E8" s="30">
        <v>8.3333333333333343E-2</v>
      </c>
    </row>
    <row r="9" spans="1:5" x14ac:dyDescent="0.35">
      <c r="A9" s="30" t="s">
        <v>79</v>
      </c>
      <c r="B9" s="30">
        <v>3</v>
      </c>
      <c r="C9" s="30">
        <v>25.5</v>
      </c>
      <c r="D9" s="30">
        <v>8.5</v>
      </c>
      <c r="E9" s="30">
        <v>0</v>
      </c>
    </row>
    <row r="10" spans="1:5" x14ac:dyDescent="0.35">
      <c r="A10" s="30" t="s">
        <v>80</v>
      </c>
      <c r="B10" s="30">
        <v>3</v>
      </c>
      <c r="C10" s="30">
        <v>28</v>
      </c>
      <c r="D10" s="30">
        <v>9.3333333333333339</v>
      </c>
      <c r="E10" s="30">
        <v>8.3333333333333343E-2</v>
      </c>
    </row>
    <row r="11" spans="1:5" x14ac:dyDescent="0.35">
      <c r="A11" s="30" t="s">
        <v>81</v>
      </c>
      <c r="B11" s="30">
        <v>3</v>
      </c>
      <c r="C11" s="30">
        <v>27.5</v>
      </c>
      <c r="D11" s="30">
        <v>9.1666666666666661</v>
      </c>
      <c r="E11" s="30">
        <v>8.3333333333333343E-2</v>
      </c>
    </row>
    <row r="12" spans="1:5" x14ac:dyDescent="0.35">
      <c r="A12" s="30" t="s">
        <v>82</v>
      </c>
      <c r="B12" s="30">
        <v>3</v>
      </c>
      <c r="C12" s="30">
        <v>26</v>
      </c>
      <c r="D12" s="30">
        <v>8.6666666666666661</v>
      </c>
      <c r="E12" s="30">
        <v>8.3333333333333343E-2</v>
      </c>
    </row>
    <row r="13" spans="1:5" x14ac:dyDescent="0.35">
      <c r="A13" s="30" t="s">
        <v>83</v>
      </c>
      <c r="B13" s="30">
        <v>3</v>
      </c>
      <c r="C13" s="30">
        <v>28</v>
      </c>
      <c r="D13" s="30">
        <v>9.3333333333333339</v>
      </c>
      <c r="E13" s="30">
        <v>8.3333333333333343E-2</v>
      </c>
    </row>
    <row r="14" spans="1:5" x14ac:dyDescent="0.35">
      <c r="A14" s="30" t="s">
        <v>84</v>
      </c>
      <c r="B14" s="30">
        <v>3</v>
      </c>
      <c r="C14" s="30">
        <v>26.5</v>
      </c>
      <c r="D14" s="30">
        <v>8.8333333333333339</v>
      </c>
      <c r="E14" s="30">
        <v>0.58333333333333337</v>
      </c>
    </row>
    <row r="15" spans="1:5" x14ac:dyDescent="0.35">
      <c r="A15" s="30" t="s">
        <v>85</v>
      </c>
      <c r="B15" s="30">
        <v>3</v>
      </c>
      <c r="C15" s="30">
        <v>28.5</v>
      </c>
      <c r="D15" s="30">
        <v>9.5</v>
      </c>
      <c r="E15" s="30">
        <v>0</v>
      </c>
    </row>
    <row r="16" spans="1:5" x14ac:dyDescent="0.35">
      <c r="A16" s="30"/>
      <c r="B16" s="30"/>
      <c r="C16" s="30"/>
      <c r="D16" s="30"/>
      <c r="E16" s="30"/>
    </row>
    <row r="17" spans="1:7" x14ac:dyDescent="0.35">
      <c r="A17" s="30" t="s">
        <v>86</v>
      </c>
      <c r="B17" s="30">
        <v>12</v>
      </c>
      <c r="C17" s="30">
        <v>110</v>
      </c>
      <c r="D17" s="30">
        <v>9.1666666666666661</v>
      </c>
      <c r="E17" s="30">
        <v>0.19696969696969699</v>
      </c>
    </row>
    <row r="18" spans="1:7" x14ac:dyDescent="0.35">
      <c r="A18" s="30" t="s">
        <v>87</v>
      </c>
      <c r="B18" s="30">
        <v>12</v>
      </c>
      <c r="C18" s="30">
        <v>106.5</v>
      </c>
      <c r="D18" s="30">
        <v>8.875</v>
      </c>
      <c r="E18" s="30">
        <v>0.23295454545454544</v>
      </c>
    </row>
    <row r="19" spans="1:7" ht="15" thickBot="1" x14ac:dyDescent="0.4">
      <c r="A19" s="31" t="s">
        <v>88</v>
      </c>
      <c r="B19" s="31">
        <v>12</v>
      </c>
      <c r="C19" s="31">
        <v>107</v>
      </c>
      <c r="D19" s="31">
        <v>8.9166666666666661</v>
      </c>
      <c r="E19" s="31">
        <v>8.3333333333333315E-2</v>
      </c>
    </row>
    <row r="22" spans="1:7" ht="15" thickBot="1" x14ac:dyDescent="0.4">
      <c r="A22" t="s">
        <v>90</v>
      </c>
    </row>
    <row r="23" spans="1:7" x14ac:dyDescent="0.35">
      <c r="A23" s="32" t="s">
        <v>91</v>
      </c>
      <c r="B23" s="32" t="s">
        <v>92</v>
      </c>
      <c r="C23" s="32" t="s">
        <v>93</v>
      </c>
      <c r="D23" s="32" t="s">
        <v>94</v>
      </c>
      <c r="E23" s="32" t="s">
        <v>95</v>
      </c>
      <c r="F23" s="32" t="s">
        <v>96</v>
      </c>
      <c r="G23" s="32" t="s">
        <v>97</v>
      </c>
    </row>
    <row r="24" spans="1:7" x14ac:dyDescent="0.35">
      <c r="A24" s="30" t="s">
        <v>98</v>
      </c>
      <c r="B24" s="30">
        <v>3.2430555555555576</v>
      </c>
      <c r="C24" s="30">
        <v>11</v>
      </c>
      <c r="D24" s="30">
        <v>0.29482323232323249</v>
      </c>
      <c r="E24" s="30">
        <v>2.6994219653179221</v>
      </c>
      <c r="F24" s="30">
        <v>2.2802920315188029E-2</v>
      </c>
      <c r="G24" s="30">
        <v>2.2585183566229916</v>
      </c>
    </row>
    <row r="25" spans="1:7" x14ac:dyDescent="0.35">
      <c r="A25" s="30" t="s">
        <v>99</v>
      </c>
      <c r="B25" s="30">
        <v>0.5972222222222241</v>
      </c>
      <c r="C25" s="30">
        <v>2</v>
      </c>
      <c r="D25" s="30">
        <v>0.29861111111111205</v>
      </c>
      <c r="E25" s="30">
        <v>2.7341040462427846</v>
      </c>
      <c r="F25" s="30">
        <v>8.6999322731761197E-2</v>
      </c>
      <c r="G25" s="30">
        <v>3.4433567793667246</v>
      </c>
    </row>
    <row r="26" spans="1:7" x14ac:dyDescent="0.35">
      <c r="A26" s="30" t="s">
        <v>100</v>
      </c>
      <c r="B26" s="30">
        <v>2.4027777777777763</v>
      </c>
      <c r="C26" s="30">
        <v>22</v>
      </c>
      <c r="D26" s="30">
        <v>0.10921717171717166</v>
      </c>
      <c r="E26" s="30"/>
      <c r="F26" s="30"/>
      <c r="G26" s="30"/>
    </row>
    <row r="27" spans="1:7" x14ac:dyDescent="0.35">
      <c r="A27" s="30"/>
      <c r="B27" s="30"/>
      <c r="C27" s="30"/>
      <c r="D27" s="30"/>
      <c r="E27" s="30"/>
      <c r="F27" s="30"/>
      <c r="G27" s="30"/>
    </row>
    <row r="28" spans="1:7" ht="15" thickBot="1" x14ac:dyDescent="0.4">
      <c r="A28" s="31" t="s">
        <v>50</v>
      </c>
      <c r="B28" s="31">
        <v>6.243055555555558</v>
      </c>
      <c r="C28" s="31">
        <v>35</v>
      </c>
      <c r="D28" s="31"/>
      <c r="E28" s="31"/>
      <c r="F28" s="31"/>
      <c r="G28" s="3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57"/>
  <sheetViews>
    <sheetView topLeftCell="C35" zoomScale="84" workbookViewId="0">
      <selection activeCell="R49" sqref="R49"/>
    </sheetView>
  </sheetViews>
  <sheetFormatPr defaultRowHeight="14.5" x14ac:dyDescent="0.35"/>
  <sheetData>
    <row r="3" spans="2:20" x14ac:dyDescent="0.35">
      <c r="B3" t="s">
        <v>1</v>
      </c>
      <c r="I3" t="s">
        <v>2</v>
      </c>
      <c r="P3" t="s">
        <v>3</v>
      </c>
    </row>
    <row r="4" spans="2:20" x14ac:dyDescent="0.35">
      <c r="B4" s="1" t="s">
        <v>4</v>
      </c>
      <c r="C4" s="1"/>
      <c r="D4" s="1" t="s">
        <v>5</v>
      </c>
      <c r="E4" s="1" t="s">
        <v>6</v>
      </c>
      <c r="F4" s="1" t="s">
        <v>7</v>
      </c>
      <c r="I4" s="1" t="s">
        <v>4</v>
      </c>
      <c r="J4" s="1"/>
      <c r="K4" s="1" t="s">
        <v>5</v>
      </c>
      <c r="L4" s="1" t="s">
        <v>6</v>
      </c>
      <c r="M4" s="1" t="s">
        <v>7</v>
      </c>
      <c r="P4" s="1" t="s">
        <v>4</v>
      </c>
      <c r="Q4" s="1"/>
      <c r="R4" s="1" t="s">
        <v>5</v>
      </c>
      <c r="S4" s="1" t="s">
        <v>6</v>
      </c>
      <c r="T4" s="1" t="s">
        <v>7</v>
      </c>
    </row>
    <row r="5" spans="2:20" x14ac:dyDescent="0.35">
      <c r="B5" s="1" t="s">
        <v>8</v>
      </c>
      <c r="C5" s="1"/>
      <c r="D5" s="1">
        <v>10</v>
      </c>
      <c r="E5" s="1">
        <v>9</v>
      </c>
      <c r="F5" s="1">
        <f>AVERAGE(D5:E5)</f>
        <v>9.5</v>
      </c>
      <c r="I5" s="1" t="s">
        <v>8</v>
      </c>
      <c r="J5" s="1"/>
      <c r="K5" s="1">
        <v>9</v>
      </c>
      <c r="L5" s="1">
        <v>8</v>
      </c>
      <c r="M5" s="1">
        <f>AVERAGE(K5:L5)</f>
        <v>8.5</v>
      </c>
      <c r="P5" s="1" t="s">
        <v>8</v>
      </c>
      <c r="Q5" s="1"/>
      <c r="R5" s="1">
        <v>8</v>
      </c>
      <c r="S5" s="1">
        <v>9</v>
      </c>
      <c r="T5" s="1">
        <f>AVERAGE(R5:S5)</f>
        <v>8.5</v>
      </c>
    </row>
    <row r="6" spans="2:20" x14ac:dyDescent="0.35">
      <c r="B6" s="1" t="s">
        <v>9</v>
      </c>
      <c r="C6" s="1"/>
      <c r="D6" s="1">
        <v>9</v>
      </c>
      <c r="E6" s="1">
        <v>9</v>
      </c>
      <c r="F6" s="1">
        <f t="shared" ref="F6:F16" si="0">AVERAGE(D6:E6)</f>
        <v>9</v>
      </c>
      <c r="I6" s="1" t="s">
        <v>9</v>
      </c>
      <c r="J6" s="1"/>
      <c r="K6" s="1">
        <v>8</v>
      </c>
      <c r="L6" s="1">
        <v>10</v>
      </c>
      <c r="M6" s="1">
        <f t="shared" ref="M6:M16" si="1">AVERAGE(K6:L6)</f>
        <v>9</v>
      </c>
      <c r="P6" s="1" t="s">
        <v>9</v>
      </c>
      <c r="Q6" s="1"/>
      <c r="R6" s="1">
        <v>10</v>
      </c>
      <c r="S6" s="1">
        <v>8</v>
      </c>
      <c r="T6" s="1">
        <f t="shared" ref="T6:T16" si="2">AVERAGE(R6:S6)</f>
        <v>9</v>
      </c>
    </row>
    <row r="7" spans="2:20" x14ac:dyDescent="0.35">
      <c r="B7" s="1" t="s">
        <v>10</v>
      </c>
      <c r="C7" s="1"/>
      <c r="D7" s="1">
        <v>8</v>
      </c>
      <c r="E7" s="1">
        <v>9</v>
      </c>
      <c r="F7" s="1">
        <f t="shared" si="0"/>
        <v>8.5</v>
      </c>
      <c r="I7" s="1" t="s">
        <v>10</v>
      </c>
      <c r="J7" s="1"/>
      <c r="K7" s="1">
        <v>9</v>
      </c>
      <c r="L7" s="1">
        <v>9</v>
      </c>
      <c r="M7" s="1">
        <f t="shared" si="1"/>
        <v>9</v>
      </c>
      <c r="P7" s="1" t="s">
        <v>10</v>
      </c>
      <c r="Q7" s="1"/>
      <c r="R7" s="1">
        <v>8</v>
      </c>
      <c r="S7" s="1">
        <v>10</v>
      </c>
      <c r="T7" s="1">
        <f t="shared" si="2"/>
        <v>9</v>
      </c>
    </row>
    <row r="8" spans="2:20" x14ac:dyDescent="0.35">
      <c r="B8" s="1" t="s">
        <v>11</v>
      </c>
      <c r="C8" s="1"/>
      <c r="D8" s="1">
        <v>10</v>
      </c>
      <c r="E8" s="1">
        <v>9</v>
      </c>
      <c r="F8" s="1">
        <f t="shared" si="0"/>
        <v>9.5</v>
      </c>
      <c r="I8" s="1" t="s">
        <v>11</v>
      </c>
      <c r="J8" s="1"/>
      <c r="K8" s="1">
        <v>9</v>
      </c>
      <c r="L8" s="1">
        <v>9</v>
      </c>
      <c r="M8" s="1">
        <f t="shared" si="1"/>
        <v>9</v>
      </c>
      <c r="P8" s="1" t="s">
        <v>11</v>
      </c>
      <c r="Q8" s="1"/>
      <c r="R8" s="1">
        <v>9</v>
      </c>
      <c r="S8" s="1">
        <v>9</v>
      </c>
      <c r="T8" s="1">
        <f t="shared" si="2"/>
        <v>9</v>
      </c>
    </row>
    <row r="9" spans="2:20" x14ac:dyDescent="0.35">
      <c r="B9" s="1" t="s">
        <v>12</v>
      </c>
      <c r="C9" s="1"/>
      <c r="D9" s="1">
        <v>9</v>
      </c>
      <c r="E9" s="1">
        <v>9</v>
      </c>
      <c r="F9" s="1">
        <f t="shared" si="0"/>
        <v>9</v>
      </c>
      <c r="I9" s="1" t="s">
        <v>12</v>
      </c>
      <c r="J9" s="1"/>
      <c r="K9" s="1">
        <v>9</v>
      </c>
      <c r="L9" s="1">
        <v>8</v>
      </c>
      <c r="M9" s="1">
        <f t="shared" si="1"/>
        <v>8.5</v>
      </c>
      <c r="P9" s="1" t="s">
        <v>12</v>
      </c>
      <c r="Q9" s="1"/>
      <c r="R9" s="1">
        <v>8</v>
      </c>
      <c r="S9" s="1">
        <v>9</v>
      </c>
      <c r="T9" s="1">
        <f t="shared" si="2"/>
        <v>8.5</v>
      </c>
    </row>
    <row r="10" spans="2:20" x14ac:dyDescent="0.35">
      <c r="B10" s="1" t="s">
        <v>13</v>
      </c>
      <c r="C10" s="1"/>
      <c r="D10" s="1">
        <v>9</v>
      </c>
      <c r="E10" s="1">
        <v>8</v>
      </c>
      <c r="F10" s="1">
        <f t="shared" si="0"/>
        <v>8.5</v>
      </c>
      <c r="I10" s="1" t="s">
        <v>13</v>
      </c>
      <c r="J10" s="1"/>
      <c r="K10" s="1">
        <v>9</v>
      </c>
      <c r="L10" s="1">
        <v>8</v>
      </c>
      <c r="M10" s="1">
        <f t="shared" si="1"/>
        <v>8.5</v>
      </c>
      <c r="P10" s="1" t="s">
        <v>13</v>
      </c>
      <c r="Q10" s="1"/>
      <c r="R10" s="1">
        <v>8</v>
      </c>
      <c r="S10" s="1">
        <v>9</v>
      </c>
      <c r="T10" s="1">
        <f t="shared" si="2"/>
        <v>8.5</v>
      </c>
    </row>
    <row r="11" spans="2:20" x14ac:dyDescent="0.35">
      <c r="B11" s="1" t="s">
        <v>14</v>
      </c>
      <c r="C11" s="1"/>
      <c r="D11" s="1">
        <v>9</v>
      </c>
      <c r="E11" s="1">
        <v>10</v>
      </c>
      <c r="F11" s="1">
        <f t="shared" si="0"/>
        <v>9.5</v>
      </c>
      <c r="I11" s="1" t="s">
        <v>14</v>
      </c>
      <c r="J11" s="1"/>
      <c r="K11" s="1">
        <v>10</v>
      </c>
      <c r="L11" s="1">
        <v>9</v>
      </c>
      <c r="M11" s="1">
        <f t="shared" si="1"/>
        <v>9.5</v>
      </c>
      <c r="P11" s="1" t="s">
        <v>14</v>
      </c>
      <c r="Q11" s="1"/>
      <c r="R11" s="1">
        <v>10</v>
      </c>
      <c r="S11" s="1">
        <v>8</v>
      </c>
      <c r="T11" s="1">
        <f t="shared" si="2"/>
        <v>9</v>
      </c>
    </row>
    <row r="12" spans="2:20" x14ac:dyDescent="0.35">
      <c r="B12" s="1" t="s">
        <v>15</v>
      </c>
      <c r="C12" s="1"/>
      <c r="D12" s="1">
        <v>9</v>
      </c>
      <c r="E12" s="1">
        <v>10</v>
      </c>
      <c r="F12" s="1">
        <f t="shared" si="0"/>
        <v>9.5</v>
      </c>
      <c r="I12" s="1" t="s">
        <v>15</v>
      </c>
      <c r="J12" s="1"/>
      <c r="K12" s="1">
        <v>9</v>
      </c>
      <c r="L12" s="1">
        <v>9</v>
      </c>
      <c r="M12" s="1">
        <f t="shared" si="1"/>
        <v>9</v>
      </c>
      <c r="P12" s="1" t="s">
        <v>15</v>
      </c>
      <c r="Q12" s="1"/>
      <c r="R12" s="1">
        <v>9</v>
      </c>
      <c r="S12" s="1">
        <v>9</v>
      </c>
      <c r="T12" s="1">
        <f t="shared" si="2"/>
        <v>9</v>
      </c>
    </row>
    <row r="13" spans="2:20" x14ac:dyDescent="0.35">
      <c r="B13" s="1" t="s">
        <v>16</v>
      </c>
      <c r="C13" s="1"/>
      <c r="D13" s="1">
        <v>8</v>
      </c>
      <c r="E13" s="1">
        <v>9</v>
      </c>
      <c r="F13" s="1">
        <f t="shared" si="0"/>
        <v>8.5</v>
      </c>
      <c r="I13" s="1" t="s">
        <v>16</v>
      </c>
      <c r="J13" s="1"/>
      <c r="K13" s="1">
        <v>8</v>
      </c>
      <c r="L13" s="1">
        <v>9</v>
      </c>
      <c r="M13" s="1">
        <f t="shared" si="1"/>
        <v>8.5</v>
      </c>
      <c r="P13" s="1" t="s">
        <v>16</v>
      </c>
      <c r="Q13" s="1"/>
      <c r="R13" s="1">
        <v>9</v>
      </c>
      <c r="S13" s="1">
        <v>9</v>
      </c>
      <c r="T13" s="1">
        <f t="shared" si="2"/>
        <v>9</v>
      </c>
    </row>
    <row r="14" spans="2:20" x14ac:dyDescent="0.35">
      <c r="B14" s="1" t="s">
        <v>17</v>
      </c>
      <c r="C14" s="1"/>
      <c r="D14" s="1">
        <v>10</v>
      </c>
      <c r="E14" s="1">
        <v>9</v>
      </c>
      <c r="F14" s="1">
        <f t="shared" si="0"/>
        <v>9.5</v>
      </c>
      <c r="I14" s="1" t="s">
        <v>17</v>
      </c>
      <c r="J14" s="1"/>
      <c r="K14" s="1">
        <v>10</v>
      </c>
      <c r="L14" s="1">
        <v>9</v>
      </c>
      <c r="M14" s="1">
        <f t="shared" si="1"/>
        <v>9.5</v>
      </c>
      <c r="P14" s="1" t="s">
        <v>17</v>
      </c>
      <c r="Q14" s="1"/>
      <c r="R14" s="1">
        <v>10</v>
      </c>
      <c r="S14" s="1">
        <v>8</v>
      </c>
      <c r="T14" s="1">
        <f t="shared" si="2"/>
        <v>9</v>
      </c>
    </row>
    <row r="15" spans="2:20" x14ac:dyDescent="0.35">
      <c r="B15" s="1" t="s">
        <v>18</v>
      </c>
      <c r="C15" s="1"/>
      <c r="D15" s="1">
        <v>10</v>
      </c>
      <c r="E15" s="1">
        <v>9</v>
      </c>
      <c r="F15" s="1">
        <f t="shared" si="0"/>
        <v>9.5</v>
      </c>
      <c r="I15" s="1" t="s">
        <v>18</v>
      </c>
      <c r="J15" s="1"/>
      <c r="K15" s="1">
        <v>8</v>
      </c>
      <c r="L15" s="1">
        <v>8</v>
      </c>
      <c r="M15" s="1">
        <f t="shared" si="1"/>
        <v>8</v>
      </c>
      <c r="P15" s="1" t="s">
        <v>18</v>
      </c>
      <c r="Q15" s="1"/>
      <c r="R15" s="1">
        <v>9</v>
      </c>
      <c r="S15" s="1">
        <v>9</v>
      </c>
      <c r="T15" s="1">
        <f t="shared" si="2"/>
        <v>9</v>
      </c>
    </row>
    <row r="16" spans="2:20" x14ac:dyDescent="0.35">
      <c r="B16" s="1" t="s">
        <v>19</v>
      </c>
      <c r="C16" s="1"/>
      <c r="D16" s="1">
        <v>9</v>
      </c>
      <c r="E16" s="1">
        <v>10</v>
      </c>
      <c r="F16" s="1">
        <f t="shared" si="0"/>
        <v>9.5</v>
      </c>
      <c r="I16" s="1" t="s">
        <v>19</v>
      </c>
      <c r="J16" s="1"/>
      <c r="K16" s="1">
        <v>9</v>
      </c>
      <c r="L16" s="1">
        <v>10</v>
      </c>
      <c r="M16" s="1">
        <f t="shared" si="1"/>
        <v>9.5</v>
      </c>
      <c r="P16" s="1" t="s">
        <v>19</v>
      </c>
      <c r="Q16" s="1"/>
      <c r="R16" s="1">
        <v>9</v>
      </c>
      <c r="S16" s="1">
        <v>10</v>
      </c>
      <c r="T16" s="1">
        <f t="shared" si="2"/>
        <v>9.5</v>
      </c>
    </row>
    <row r="18" spans="2:19" x14ac:dyDescent="0.35">
      <c r="B18" s="1" t="s">
        <v>4</v>
      </c>
      <c r="C18" s="1"/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</row>
    <row r="19" spans="2:19" x14ac:dyDescent="0.35">
      <c r="B19" s="1" t="s">
        <v>8</v>
      </c>
      <c r="C19" s="1"/>
      <c r="D19" s="1">
        <f>AVERAGE(D5:E5)</f>
        <v>9.5</v>
      </c>
      <c r="E19" s="1">
        <f>AVERAGE(K5:L5)</f>
        <v>8.5</v>
      </c>
      <c r="F19" s="1">
        <f>AVERAGE(R5:S5)</f>
        <v>8.5</v>
      </c>
      <c r="G19" s="1">
        <f>SUM(D19:F19)</f>
        <v>26.5</v>
      </c>
      <c r="H19" s="7">
        <f>AVERAGE(D19:F19)</f>
        <v>8.8333333333333339</v>
      </c>
    </row>
    <row r="20" spans="2:19" x14ac:dyDescent="0.35">
      <c r="B20" s="1" t="s">
        <v>9</v>
      </c>
      <c r="C20" s="1"/>
      <c r="D20" s="1">
        <f t="shared" ref="D20:D30" si="3">AVERAGE(D6:E6)</f>
        <v>9</v>
      </c>
      <c r="E20" s="1">
        <f t="shared" ref="E20:E30" si="4">AVERAGE(K6:L6)</f>
        <v>9</v>
      </c>
      <c r="F20" s="1">
        <f t="shared" ref="F20:F30" si="5">AVERAGE(R6:S6)</f>
        <v>9</v>
      </c>
      <c r="G20" s="1">
        <f>SUM(D20:F20)</f>
        <v>27</v>
      </c>
      <c r="H20" s="7">
        <f>AVERAGE(D20:F20)</f>
        <v>9</v>
      </c>
    </row>
    <row r="21" spans="2:19" x14ac:dyDescent="0.35">
      <c r="B21" s="1" t="s">
        <v>10</v>
      </c>
      <c r="C21" s="1"/>
      <c r="D21" s="1">
        <f t="shared" si="3"/>
        <v>8.5</v>
      </c>
      <c r="E21" s="1">
        <f t="shared" si="4"/>
        <v>9</v>
      </c>
      <c r="F21" s="1">
        <f t="shared" si="5"/>
        <v>9</v>
      </c>
      <c r="G21" s="1">
        <f>SUM(D21:F21)</f>
        <v>26.5</v>
      </c>
      <c r="H21" s="7">
        <f t="shared" ref="H21:H29" si="6">AVERAGE(D21:F21)</f>
        <v>8.8333333333333339</v>
      </c>
    </row>
    <row r="22" spans="2:19" x14ac:dyDescent="0.35">
      <c r="B22" s="1" t="s">
        <v>11</v>
      </c>
      <c r="C22" s="1"/>
      <c r="D22" s="1">
        <f t="shared" si="3"/>
        <v>9.5</v>
      </c>
      <c r="E22" s="1">
        <f t="shared" si="4"/>
        <v>9</v>
      </c>
      <c r="F22" s="1">
        <f t="shared" si="5"/>
        <v>9</v>
      </c>
      <c r="G22" s="1">
        <f t="shared" ref="G22:G27" si="7">SUM(D22:F22)</f>
        <v>27.5</v>
      </c>
      <c r="H22" s="7">
        <f t="shared" si="6"/>
        <v>9.1666666666666661</v>
      </c>
    </row>
    <row r="23" spans="2:19" x14ac:dyDescent="0.35">
      <c r="B23" s="1" t="s">
        <v>12</v>
      </c>
      <c r="C23" s="1"/>
      <c r="D23" s="1">
        <f t="shared" si="3"/>
        <v>9</v>
      </c>
      <c r="E23" s="1">
        <f t="shared" si="4"/>
        <v>8.5</v>
      </c>
      <c r="F23" s="1">
        <f t="shared" si="5"/>
        <v>8.5</v>
      </c>
      <c r="G23" s="1">
        <f t="shared" si="7"/>
        <v>26</v>
      </c>
      <c r="H23" s="7">
        <f t="shared" si="6"/>
        <v>8.6666666666666661</v>
      </c>
    </row>
    <row r="24" spans="2:19" x14ac:dyDescent="0.35">
      <c r="B24" s="1" t="s">
        <v>13</v>
      </c>
      <c r="C24" s="1"/>
      <c r="D24" s="1">
        <f t="shared" si="3"/>
        <v>8.5</v>
      </c>
      <c r="E24" s="1">
        <f t="shared" si="4"/>
        <v>8.5</v>
      </c>
      <c r="F24" s="1">
        <f t="shared" si="5"/>
        <v>8.5</v>
      </c>
      <c r="G24" s="1">
        <f t="shared" si="7"/>
        <v>25.5</v>
      </c>
      <c r="H24" s="7">
        <f t="shared" si="6"/>
        <v>8.5</v>
      </c>
    </row>
    <row r="25" spans="2:19" x14ac:dyDescent="0.35">
      <c r="B25" s="1" t="s">
        <v>14</v>
      </c>
      <c r="C25" s="1"/>
      <c r="D25" s="1">
        <f t="shared" si="3"/>
        <v>9.5</v>
      </c>
      <c r="E25" s="1">
        <f t="shared" si="4"/>
        <v>9.5</v>
      </c>
      <c r="F25" s="1">
        <f t="shared" si="5"/>
        <v>9</v>
      </c>
      <c r="G25" s="1">
        <f t="shared" si="7"/>
        <v>28</v>
      </c>
      <c r="H25" s="7">
        <f t="shared" si="6"/>
        <v>9.3333333333333339</v>
      </c>
      <c r="J25" t="s">
        <v>25</v>
      </c>
      <c r="L25">
        <v>6</v>
      </c>
    </row>
    <row r="26" spans="2:19" x14ac:dyDescent="0.35">
      <c r="B26" s="1" t="s">
        <v>15</v>
      </c>
      <c r="C26" s="1"/>
      <c r="D26" s="1">
        <f t="shared" si="3"/>
        <v>9.5</v>
      </c>
      <c r="E26" s="1">
        <f t="shared" si="4"/>
        <v>9</v>
      </c>
      <c r="F26" s="1">
        <f t="shared" si="5"/>
        <v>9</v>
      </c>
      <c r="G26" s="1">
        <f t="shared" si="7"/>
        <v>27.5</v>
      </c>
      <c r="H26" s="7">
        <f t="shared" si="6"/>
        <v>9.1666666666666661</v>
      </c>
      <c r="J26" t="s">
        <v>26</v>
      </c>
      <c r="L26">
        <v>2</v>
      </c>
    </row>
    <row r="27" spans="2:19" x14ac:dyDescent="0.35">
      <c r="B27" s="1" t="s">
        <v>16</v>
      </c>
      <c r="C27" s="1"/>
      <c r="D27" s="1">
        <f t="shared" si="3"/>
        <v>8.5</v>
      </c>
      <c r="E27" s="1">
        <f t="shared" si="4"/>
        <v>8.5</v>
      </c>
      <c r="F27" s="1">
        <f t="shared" si="5"/>
        <v>9</v>
      </c>
      <c r="G27" s="1">
        <f t="shared" si="7"/>
        <v>26</v>
      </c>
      <c r="H27" s="7">
        <f t="shared" si="6"/>
        <v>8.6666666666666661</v>
      </c>
      <c r="J27" t="s">
        <v>27</v>
      </c>
      <c r="L27">
        <v>3</v>
      </c>
    </row>
    <row r="28" spans="2:19" x14ac:dyDescent="0.35">
      <c r="B28" s="1" t="s">
        <v>17</v>
      </c>
      <c r="C28" s="1"/>
      <c r="D28" s="1">
        <f t="shared" si="3"/>
        <v>9.5</v>
      </c>
      <c r="E28" s="1">
        <f>AVERAGE(K14:L14)</f>
        <v>9.5</v>
      </c>
      <c r="F28" s="1">
        <f t="shared" si="5"/>
        <v>9</v>
      </c>
      <c r="G28" s="1">
        <f>SUM(D28:F28)</f>
        <v>28</v>
      </c>
      <c r="H28" s="7">
        <f t="shared" si="6"/>
        <v>9.3333333333333339</v>
      </c>
      <c r="J28" t="s">
        <v>28</v>
      </c>
      <c r="L28">
        <f>G31^2/(12*3)</f>
        <v>2907.0069444444443</v>
      </c>
    </row>
    <row r="29" spans="2:19" ht="15" thickBot="1" x14ac:dyDescent="0.4">
      <c r="B29" s="1" t="s">
        <v>18</v>
      </c>
      <c r="C29" s="1"/>
      <c r="D29" s="1">
        <f t="shared" si="3"/>
        <v>9.5</v>
      </c>
      <c r="E29" s="1">
        <f t="shared" si="4"/>
        <v>8</v>
      </c>
      <c r="F29" s="1">
        <f t="shared" si="5"/>
        <v>9</v>
      </c>
      <c r="G29" s="1">
        <f>SUM(D29:F29)</f>
        <v>26.5</v>
      </c>
      <c r="H29" s="7">
        <f t="shared" si="6"/>
        <v>8.8333333333333339</v>
      </c>
    </row>
    <row r="30" spans="2:19" x14ac:dyDescent="0.35">
      <c r="B30" s="1" t="s">
        <v>19</v>
      </c>
      <c r="C30" s="1"/>
      <c r="D30" s="1">
        <f t="shared" si="3"/>
        <v>9.5</v>
      </c>
      <c r="E30" s="1">
        <f t="shared" si="4"/>
        <v>9.5</v>
      </c>
      <c r="F30" s="1">
        <f t="shared" si="5"/>
        <v>9.5</v>
      </c>
      <c r="G30" s="1">
        <f>SUM(D30:F30)</f>
        <v>28.5</v>
      </c>
      <c r="H30" s="7">
        <f>AVERAGE(D30:F30)</f>
        <v>9.5</v>
      </c>
      <c r="M30" s="32" t="s">
        <v>91</v>
      </c>
      <c r="N30" s="32" t="s">
        <v>92</v>
      </c>
      <c r="O30" s="32" t="s">
        <v>93</v>
      </c>
      <c r="P30" s="32" t="s">
        <v>94</v>
      </c>
      <c r="Q30" s="32" t="s">
        <v>95</v>
      </c>
      <c r="R30" s="32" t="s">
        <v>96</v>
      </c>
      <c r="S30" s="32" t="s">
        <v>97</v>
      </c>
    </row>
    <row r="31" spans="2:19" x14ac:dyDescent="0.35">
      <c r="B31" s="5" t="s">
        <v>23</v>
      </c>
      <c r="C31" s="1"/>
      <c r="D31" s="5">
        <f>SUM(D19:D30)</f>
        <v>110</v>
      </c>
      <c r="E31" s="5">
        <f>SUM(E19:E30)</f>
        <v>106.5</v>
      </c>
      <c r="F31" s="5">
        <f>SUM(F19:F30)</f>
        <v>107</v>
      </c>
      <c r="G31" s="5">
        <f>SUM(G19:G30)</f>
        <v>323.5</v>
      </c>
      <c r="H31" s="1"/>
      <c r="M31" s="30" t="s">
        <v>98</v>
      </c>
      <c r="N31" s="30">
        <v>3.2430555555555576</v>
      </c>
      <c r="O31" s="30">
        <v>11</v>
      </c>
      <c r="P31" s="30">
        <v>0.29482323232323249</v>
      </c>
      <c r="Q31" s="30">
        <v>2.6994219653179221</v>
      </c>
      <c r="R31" s="30">
        <v>2.2802920315188029E-2</v>
      </c>
      <c r="S31" s="30">
        <v>2.2585183566229916</v>
      </c>
    </row>
    <row r="32" spans="2:19" x14ac:dyDescent="0.35">
      <c r="B32" s="5" t="s">
        <v>24</v>
      </c>
      <c r="C32" s="1"/>
      <c r="D32" s="6">
        <f>AVERAGE(D19:D30)</f>
        <v>9.1666666666666661</v>
      </c>
      <c r="E32" s="6">
        <f>AVERAGE(E19:E30)</f>
        <v>8.875</v>
      </c>
      <c r="F32" s="6">
        <f>AVERAGE(F19:F30)</f>
        <v>8.9166666666666661</v>
      </c>
      <c r="G32" s="6"/>
      <c r="H32" s="1"/>
      <c r="M32" s="30" t="s">
        <v>99</v>
      </c>
      <c r="N32" s="30">
        <v>0.5972222222222241</v>
      </c>
      <c r="O32" s="30">
        <v>2</v>
      </c>
      <c r="P32" s="30">
        <v>0.29861111111111205</v>
      </c>
      <c r="Q32" s="30">
        <v>2.7341040462427846</v>
      </c>
      <c r="R32" s="30">
        <v>8.6999322731761197E-2</v>
      </c>
      <c r="S32" s="30">
        <v>3.4433567793667246</v>
      </c>
    </row>
    <row r="33" spans="2:20" x14ac:dyDescent="0.35">
      <c r="M33" s="30" t="s">
        <v>100</v>
      </c>
      <c r="N33" s="30">
        <v>2.4027777777777763</v>
      </c>
      <c r="O33" s="30">
        <v>22</v>
      </c>
      <c r="P33" s="30">
        <v>0.10921717171717166</v>
      </c>
      <c r="Q33" s="30"/>
      <c r="R33" s="30"/>
      <c r="S33" s="30"/>
    </row>
    <row r="34" spans="2:20" x14ac:dyDescent="0.35">
      <c r="M34" s="30"/>
      <c r="N34" s="30"/>
      <c r="O34" s="30"/>
      <c r="P34" s="30"/>
      <c r="Q34" s="30"/>
      <c r="R34" s="30"/>
      <c r="S34" s="30"/>
    </row>
    <row r="35" spans="2:20" ht="15" thickBot="1" x14ac:dyDescent="0.4">
      <c r="B35" t="s">
        <v>39</v>
      </c>
      <c r="M35" s="31" t="s">
        <v>50</v>
      </c>
      <c r="N35" s="31">
        <v>6.243055555555558</v>
      </c>
      <c r="O35" s="31">
        <v>35</v>
      </c>
      <c r="P35" s="31"/>
      <c r="Q35" s="31"/>
      <c r="R35" s="31"/>
      <c r="S35" s="31"/>
    </row>
    <row r="36" spans="2:20" x14ac:dyDescent="0.35">
      <c r="B36" s="1" t="s">
        <v>4</v>
      </c>
      <c r="C36" s="1"/>
      <c r="D36" s="1" t="s">
        <v>40</v>
      </c>
      <c r="E36" s="1" t="s">
        <v>41</v>
      </c>
      <c r="F36" s="1" t="s">
        <v>42</v>
      </c>
      <c r="G36" s="1" t="s">
        <v>43</v>
      </c>
      <c r="H36" s="1" t="s">
        <v>44</v>
      </c>
      <c r="I36" s="1" t="s">
        <v>45</v>
      </c>
      <c r="J36" s="1" t="s">
        <v>23</v>
      </c>
      <c r="K36" s="1" t="s">
        <v>24</v>
      </c>
      <c r="M36" s="1" t="s">
        <v>29</v>
      </c>
      <c r="N36" s="1" t="s">
        <v>30</v>
      </c>
      <c r="O36" s="1" t="s">
        <v>31</v>
      </c>
      <c r="P36" s="1" t="s">
        <v>32</v>
      </c>
      <c r="Q36" s="1" t="s">
        <v>33</v>
      </c>
      <c r="R36" s="1" t="s">
        <v>34</v>
      </c>
      <c r="S36" s="1" t="s">
        <v>35</v>
      </c>
      <c r="T36" s="1" t="s">
        <v>36</v>
      </c>
    </row>
    <row r="37" spans="2:20" x14ac:dyDescent="0.35">
      <c r="B37" s="1" t="s">
        <v>46</v>
      </c>
      <c r="C37" s="1"/>
      <c r="D37" s="1">
        <f>SUM(D19:F19)</f>
        <v>26.5</v>
      </c>
      <c r="E37" s="1">
        <f>SUM(D21:F21)</f>
        <v>26.5</v>
      </c>
      <c r="F37" s="1">
        <f>SUM(D23:F23)</f>
        <v>26</v>
      </c>
      <c r="G37" s="1">
        <f>SUM(D25:F25)</f>
        <v>28</v>
      </c>
      <c r="H37" s="1">
        <f>SUM(D27:F27)</f>
        <v>26</v>
      </c>
      <c r="I37" s="1">
        <f>SUM(D29:F29)</f>
        <v>26.5</v>
      </c>
      <c r="J37" s="1">
        <f>SUM(D37:I37)</f>
        <v>159.5</v>
      </c>
      <c r="K37" s="7">
        <f>J37/18</f>
        <v>8.8611111111111107</v>
      </c>
      <c r="M37" s="1" t="s">
        <v>37</v>
      </c>
      <c r="N37" s="1">
        <v>2</v>
      </c>
      <c r="O37" s="29">
        <f>SUMSQ(D31:F31)/12-L28</f>
        <v>0.59722222222217169</v>
      </c>
      <c r="P37" s="29">
        <f t="shared" ref="P37:P42" si="8">O37/N37</f>
        <v>0.29861111111108585</v>
      </c>
      <c r="Q37" s="29">
        <f>P37/P42</f>
        <v>2.7341040462424857</v>
      </c>
      <c r="R37" s="1" t="str">
        <f>IF(Q37&lt;S37,"tn",IF(Q37&lt;T37,"*","**"))</f>
        <v>tn</v>
      </c>
      <c r="S37" s="1">
        <v>3.4430000000000001</v>
      </c>
      <c r="T37" s="1">
        <v>5.7190000000000003</v>
      </c>
    </row>
    <row r="38" spans="2:20" x14ac:dyDescent="0.35">
      <c r="B38" s="1" t="s">
        <v>48</v>
      </c>
      <c r="C38" s="1"/>
      <c r="D38" s="1">
        <f>SUM(D20:F20)</f>
        <v>27</v>
      </c>
      <c r="E38" s="1">
        <f>SUM(D22:F22)</f>
        <v>27.5</v>
      </c>
      <c r="F38" s="1">
        <f>SUM(D24:F24)</f>
        <v>25.5</v>
      </c>
      <c r="G38" s="1">
        <f>SUM(D26:F26)</f>
        <v>27.5</v>
      </c>
      <c r="H38" s="1">
        <f>SUM(D28:F28)</f>
        <v>28</v>
      </c>
      <c r="I38" s="1">
        <f>SUM(D30:F30)</f>
        <v>28.5</v>
      </c>
      <c r="J38" s="1">
        <f>SUM(D38:I38)</f>
        <v>164</v>
      </c>
      <c r="K38" s="7">
        <f>J38/18</f>
        <v>9.1111111111111107</v>
      </c>
      <c r="M38" s="1" t="s">
        <v>38</v>
      </c>
      <c r="N38" s="1">
        <f>12-1</f>
        <v>11</v>
      </c>
      <c r="O38" s="29">
        <f>SUMSQ(G19:G30)/3-L28</f>
        <v>3.2430555555556566</v>
      </c>
      <c r="P38" s="29">
        <f t="shared" si="8"/>
        <v>0.29482323232324154</v>
      </c>
      <c r="Q38" s="29">
        <f>P38/P42</f>
        <v>2.6994219653179465</v>
      </c>
      <c r="R38" s="8" t="str">
        <f>IF(Q38&lt;S38,"tn",IF(Q38&lt;T38,"*","**"))</f>
        <v>*</v>
      </c>
      <c r="S38" s="1">
        <v>2.2589999999999999</v>
      </c>
      <c r="T38" s="1">
        <v>3.1840000000000002</v>
      </c>
    </row>
    <row r="39" spans="2:20" x14ac:dyDescent="0.35">
      <c r="B39" s="1" t="s">
        <v>23</v>
      </c>
      <c r="C39" s="1"/>
      <c r="D39" s="1">
        <f t="shared" ref="D39:I39" si="9">SUM(D37:D38)</f>
        <v>53.5</v>
      </c>
      <c r="E39" s="1">
        <f t="shared" si="9"/>
        <v>54</v>
      </c>
      <c r="F39" s="1">
        <f t="shared" si="9"/>
        <v>51.5</v>
      </c>
      <c r="G39" s="1">
        <f t="shared" si="9"/>
        <v>55.5</v>
      </c>
      <c r="H39" s="1">
        <f t="shared" si="9"/>
        <v>54</v>
      </c>
      <c r="I39" s="1">
        <f t="shared" si="9"/>
        <v>55</v>
      </c>
      <c r="J39" s="1">
        <f>SUM(D39:I39)</f>
        <v>323.5</v>
      </c>
      <c r="K39" s="1"/>
      <c r="M39" s="1" t="s">
        <v>25</v>
      </c>
      <c r="N39" s="1">
        <f>6-1</f>
        <v>5</v>
      </c>
      <c r="O39" s="29">
        <f>SUMSQ(D39:I39)/6-L28</f>
        <v>1.6180555555556566</v>
      </c>
      <c r="P39" s="29">
        <f t="shared" si="8"/>
        <v>0.32361111111113133</v>
      </c>
      <c r="Q39" s="29">
        <f>P39/P42</f>
        <v>2.9630057803469434</v>
      </c>
      <c r="R39" s="8" t="str">
        <f>IF(Q39&lt;S39,"tn",IF(Q39&lt;T39,"*","**"))</f>
        <v>*</v>
      </c>
      <c r="S39" s="1">
        <v>2.661</v>
      </c>
      <c r="T39" s="1">
        <v>3.988</v>
      </c>
    </row>
    <row r="40" spans="2:20" x14ac:dyDescent="0.35">
      <c r="B40" s="1" t="s">
        <v>24</v>
      </c>
      <c r="C40" s="1"/>
      <c r="D40" s="7">
        <f t="shared" ref="D40:I40" si="10">D39/6</f>
        <v>8.9166666666666661</v>
      </c>
      <c r="E40" s="1">
        <f t="shared" si="10"/>
        <v>9</v>
      </c>
      <c r="F40" s="7">
        <f t="shared" si="10"/>
        <v>8.5833333333333339</v>
      </c>
      <c r="G40" s="7">
        <f t="shared" si="10"/>
        <v>9.25</v>
      </c>
      <c r="H40" s="7">
        <f t="shared" si="10"/>
        <v>9</v>
      </c>
      <c r="I40" s="1">
        <f t="shared" si="10"/>
        <v>9.1666666666666661</v>
      </c>
      <c r="J40" s="1"/>
      <c r="K40" s="1"/>
      <c r="M40" s="1" t="s">
        <v>26</v>
      </c>
      <c r="N40" s="1">
        <f>2-1</f>
        <v>1</v>
      </c>
      <c r="O40" s="29">
        <f>SUMSQ(J37:J38)/18-L28</f>
        <v>0.5625</v>
      </c>
      <c r="P40" s="29">
        <f t="shared" si="8"/>
        <v>0.5625</v>
      </c>
      <c r="Q40" s="29">
        <f>P40/P42</f>
        <v>5.1502890173409321</v>
      </c>
      <c r="R40" s="8" t="str">
        <f>IF(Q40&lt;S40,"tn",IF(Q40&lt;T40,"*","**"))</f>
        <v>*</v>
      </c>
      <c r="S40" s="1">
        <v>4.3010000000000002</v>
      </c>
      <c r="T40" s="1">
        <v>7.9450000000000003</v>
      </c>
    </row>
    <row r="41" spans="2:20" x14ac:dyDescent="0.35">
      <c r="M41" s="1" t="s">
        <v>47</v>
      </c>
      <c r="N41" s="1">
        <f>N39*N40</f>
        <v>5</v>
      </c>
      <c r="O41" s="29">
        <f>O38-O39-O40</f>
        <v>1.0625</v>
      </c>
      <c r="P41" s="29">
        <f t="shared" si="8"/>
        <v>0.21249999999999999</v>
      </c>
      <c r="Q41" s="29">
        <f>P41/P42</f>
        <v>1.9456647398843521</v>
      </c>
      <c r="R41" s="1" t="str">
        <f>IF(Q41&lt;S41,"tn",IF(Q41&lt;T41,"*","**"))</f>
        <v>tn</v>
      </c>
      <c r="S41" s="1">
        <v>2.661</v>
      </c>
      <c r="T41" s="1">
        <v>3.988</v>
      </c>
    </row>
    <row r="42" spans="2:20" x14ac:dyDescent="0.35">
      <c r="M42" s="1" t="s">
        <v>49</v>
      </c>
      <c r="N42" s="1">
        <f>N43-N37-N38</f>
        <v>22</v>
      </c>
      <c r="O42" s="29">
        <f>O43-O37-O38</f>
        <v>2.4027777777778283</v>
      </c>
      <c r="P42" s="29">
        <f t="shared" si="8"/>
        <v>0.10921717171717402</v>
      </c>
      <c r="Q42" s="33"/>
      <c r="R42" s="10"/>
      <c r="S42" s="10"/>
      <c r="T42" s="10"/>
    </row>
    <row r="43" spans="2:20" x14ac:dyDescent="0.35">
      <c r="M43" s="1" t="s">
        <v>50</v>
      </c>
      <c r="N43" s="1">
        <f>6*2*3-1</f>
        <v>35</v>
      </c>
      <c r="O43" s="29">
        <f>SUMSQ(D19:F30)-L28</f>
        <v>6.2430555555556566</v>
      </c>
      <c r="P43" s="33"/>
      <c r="Q43" s="33"/>
      <c r="R43" s="10"/>
      <c r="S43" s="10"/>
      <c r="T43" s="10"/>
    </row>
    <row r="46" spans="2:20" x14ac:dyDescent="0.35">
      <c r="M46" t="s">
        <v>59</v>
      </c>
    </row>
    <row r="47" spans="2:20" x14ac:dyDescent="0.35">
      <c r="M47" s="1" t="s">
        <v>40</v>
      </c>
      <c r="N47" s="1"/>
      <c r="O47" s="29">
        <f>D40</f>
        <v>8.9166666666666661</v>
      </c>
      <c r="P47" s="1" t="s">
        <v>51</v>
      </c>
      <c r="R47" s="34">
        <f>O49+M53</f>
        <v>9.1783216353573831</v>
      </c>
      <c r="T47">
        <f>O49+M53</f>
        <v>9.1783216353573831</v>
      </c>
    </row>
    <row r="48" spans="2:20" x14ac:dyDescent="0.35">
      <c r="M48" s="1" t="s">
        <v>41</v>
      </c>
      <c r="N48" s="1"/>
      <c r="O48" s="29">
        <f>E40</f>
        <v>9</v>
      </c>
      <c r="P48" s="1" t="s">
        <v>51</v>
      </c>
      <c r="R48" s="34">
        <f>O47+M53</f>
        <v>9.5116549686907153</v>
      </c>
    </row>
    <row r="49" spans="11:20" x14ac:dyDescent="0.35">
      <c r="M49" s="1" t="s">
        <v>42</v>
      </c>
      <c r="N49" s="1"/>
      <c r="O49" s="29">
        <f>F40</f>
        <v>8.5833333333333339</v>
      </c>
      <c r="P49" s="1" t="s">
        <v>51</v>
      </c>
    </row>
    <row r="50" spans="11:20" x14ac:dyDescent="0.35">
      <c r="M50" s="1" t="s">
        <v>43</v>
      </c>
      <c r="N50" s="1"/>
      <c r="O50" s="29">
        <f>G40</f>
        <v>9.25</v>
      </c>
      <c r="P50" s="1" t="s">
        <v>51</v>
      </c>
    </row>
    <row r="51" spans="11:20" x14ac:dyDescent="0.35">
      <c r="M51" s="1" t="s">
        <v>44</v>
      </c>
      <c r="N51" s="1"/>
      <c r="O51" s="29">
        <f>H40</f>
        <v>9</v>
      </c>
      <c r="P51" s="1" t="s">
        <v>51</v>
      </c>
    </row>
    <row r="52" spans="11:20" x14ac:dyDescent="0.35">
      <c r="K52" t="s">
        <v>61</v>
      </c>
      <c r="L52">
        <v>4.41</v>
      </c>
      <c r="M52" s="1" t="s">
        <v>45</v>
      </c>
      <c r="N52" s="1"/>
      <c r="O52" s="29">
        <f>I40</f>
        <v>9.1666666666666661</v>
      </c>
      <c r="P52" s="1" t="s">
        <v>51</v>
      </c>
    </row>
    <row r="53" spans="11:20" x14ac:dyDescent="0.35">
      <c r="M53" s="26">
        <f>L52*(P42/6)^0.5</f>
        <v>0.59498830202404984</v>
      </c>
      <c r="N53" s="27"/>
      <c r="O53" s="27"/>
      <c r="P53" s="28"/>
    </row>
    <row r="55" spans="11:20" x14ac:dyDescent="0.35">
      <c r="M55" s="1" t="s">
        <v>46</v>
      </c>
      <c r="N55" s="1"/>
      <c r="O55" s="29">
        <f>K37</f>
        <v>8.8611111111111107</v>
      </c>
      <c r="P55" s="1" t="s">
        <v>51</v>
      </c>
      <c r="R55" s="11">
        <f>O55+M57</f>
        <v>9.0897327406695698</v>
      </c>
      <c r="T55">
        <f>O55+M57</f>
        <v>9.0897327406695698</v>
      </c>
    </row>
    <row r="56" spans="11:20" x14ac:dyDescent="0.35">
      <c r="M56" s="1" t="s">
        <v>48</v>
      </c>
      <c r="N56" s="1"/>
      <c r="O56" s="29">
        <f>K38</f>
        <v>9.1111111111111107</v>
      </c>
      <c r="P56" s="1" t="s">
        <v>51</v>
      </c>
    </row>
    <row r="57" spans="11:20" x14ac:dyDescent="0.35">
      <c r="K57" t="s">
        <v>62</v>
      </c>
      <c r="L57">
        <v>2.9350000000000001</v>
      </c>
      <c r="M57" s="26">
        <f>L57*(P42/18)^0.5</f>
        <v>0.22862162955845886</v>
      </c>
      <c r="N57" s="27"/>
      <c r="O57" s="27"/>
      <c r="P57" s="28"/>
    </row>
  </sheetData>
  <mergeCells count="2">
    <mergeCell ref="M53:P53"/>
    <mergeCell ref="M57:P5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V77"/>
  <sheetViews>
    <sheetView tabSelected="1" topLeftCell="A44" zoomScale="57" workbookViewId="0">
      <selection activeCell="F71" sqref="F71"/>
    </sheetView>
  </sheetViews>
  <sheetFormatPr defaultRowHeight="14.5" x14ac:dyDescent="0.35"/>
  <sheetData>
    <row r="4" spans="2:20" x14ac:dyDescent="0.35">
      <c r="B4" t="s">
        <v>1</v>
      </c>
      <c r="I4" t="s">
        <v>2</v>
      </c>
      <c r="P4" t="s">
        <v>3</v>
      </c>
    </row>
    <row r="5" spans="2:20" x14ac:dyDescent="0.35">
      <c r="B5" s="1" t="s">
        <v>4</v>
      </c>
      <c r="C5" s="1"/>
      <c r="D5" s="1" t="s">
        <v>5</v>
      </c>
      <c r="E5" s="1" t="s">
        <v>6</v>
      </c>
      <c r="F5" s="1" t="s">
        <v>7</v>
      </c>
      <c r="I5" s="1" t="s">
        <v>4</v>
      </c>
      <c r="J5" s="1"/>
      <c r="K5" s="1" t="s">
        <v>5</v>
      </c>
      <c r="L5" s="1" t="s">
        <v>6</v>
      </c>
      <c r="M5" s="1" t="s">
        <v>7</v>
      </c>
      <c r="P5" s="1" t="s">
        <v>4</v>
      </c>
      <c r="Q5" s="1"/>
      <c r="R5" s="1" t="s">
        <v>5</v>
      </c>
      <c r="S5" s="1" t="s">
        <v>6</v>
      </c>
      <c r="T5" s="1" t="s">
        <v>7</v>
      </c>
    </row>
    <row r="6" spans="2:20" x14ac:dyDescent="0.35">
      <c r="B6" s="1" t="s">
        <v>8</v>
      </c>
      <c r="C6" s="1"/>
      <c r="D6" s="1">
        <v>13</v>
      </c>
      <c r="E6" s="1">
        <v>12</v>
      </c>
      <c r="F6" s="1">
        <f>AVERAGE(D6:E6)</f>
        <v>12.5</v>
      </c>
      <c r="I6" s="1" t="s">
        <v>8</v>
      </c>
      <c r="J6" s="1"/>
      <c r="K6" s="1">
        <v>12</v>
      </c>
      <c r="L6" s="1">
        <v>12</v>
      </c>
      <c r="M6" s="1">
        <f>AVERAGE(K6:L6)</f>
        <v>12</v>
      </c>
      <c r="P6" s="1" t="s">
        <v>8</v>
      </c>
      <c r="Q6" s="1"/>
      <c r="R6" s="1">
        <v>11</v>
      </c>
      <c r="S6" s="1">
        <v>11</v>
      </c>
      <c r="T6" s="1">
        <f>AVERAGE(R6:S6)</f>
        <v>11</v>
      </c>
    </row>
    <row r="7" spans="2:20" x14ac:dyDescent="0.35">
      <c r="B7" s="1" t="s">
        <v>9</v>
      </c>
      <c r="C7" s="1"/>
      <c r="D7" s="1">
        <v>11</v>
      </c>
      <c r="E7" s="1">
        <v>12</v>
      </c>
      <c r="F7" s="1">
        <f t="shared" ref="F7:F17" si="0">AVERAGE(D7:E7)</f>
        <v>11.5</v>
      </c>
      <c r="I7" s="1" t="s">
        <v>9</v>
      </c>
      <c r="J7" s="1"/>
      <c r="K7" s="1">
        <v>12</v>
      </c>
      <c r="L7" s="1">
        <v>11</v>
      </c>
      <c r="M7" s="1">
        <f t="shared" ref="M7:M17" si="1">AVERAGE(K7:L7)</f>
        <v>11.5</v>
      </c>
      <c r="P7" s="1" t="s">
        <v>9</v>
      </c>
      <c r="Q7" s="1"/>
      <c r="R7" s="1">
        <v>11</v>
      </c>
      <c r="S7" s="1">
        <v>11</v>
      </c>
      <c r="T7" s="1">
        <f t="shared" ref="T7:T17" si="2">AVERAGE(R7:S7)</f>
        <v>11</v>
      </c>
    </row>
    <row r="8" spans="2:20" x14ac:dyDescent="0.35">
      <c r="B8" s="1" t="s">
        <v>10</v>
      </c>
      <c r="C8" s="1"/>
      <c r="D8" s="1">
        <v>12</v>
      </c>
      <c r="E8" s="1">
        <v>11</v>
      </c>
      <c r="F8" s="1">
        <f t="shared" si="0"/>
        <v>11.5</v>
      </c>
      <c r="I8" s="1" t="s">
        <v>10</v>
      </c>
      <c r="J8" s="1"/>
      <c r="K8" s="1">
        <v>12</v>
      </c>
      <c r="L8" s="1">
        <v>11</v>
      </c>
      <c r="M8" s="1">
        <f t="shared" si="1"/>
        <v>11.5</v>
      </c>
      <c r="P8" s="1" t="s">
        <v>10</v>
      </c>
      <c r="Q8" s="1"/>
      <c r="R8" s="1">
        <v>11</v>
      </c>
      <c r="S8" s="1">
        <v>11</v>
      </c>
      <c r="T8" s="1">
        <f t="shared" si="2"/>
        <v>11</v>
      </c>
    </row>
    <row r="9" spans="2:20" x14ac:dyDescent="0.35">
      <c r="B9" s="1" t="s">
        <v>11</v>
      </c>
      <c r="C9" s="1"/>
      <c r="D9" s="1">
        <v>12</v>
      </c>
      <c r="E9" s="1">
        <v>11</v>
      </c>
      <c r="F9" s="1">
        <f t="shared" si="0"/>
        <v>11.5</v>
      </c>
      <c r="I9" s="1" t="s">
        <v>11</v>
      </c>
      <c r="J9" s="1"/>
      <c r="K9" s="1">
        <v>12</v>
      </c>
      <c r="L9" s="1">
        <v>13</v>
      </c>
      <c r="M9" s="1">
        <f t="shared" si="1"/>
        <v>12.5</v>
      </c>
      <c r="P9" s="1" t="s">
        <v>11</v>
      </c>
      <c r="Q9" s="1"/>
      <c r="R9" s="1">
        <v>13</v>
      </c>
      <c r="S9" s="1">
        <v>11</v>
      </c>
      <c r="T9" s="1">
        <f t="shared" si="2"/>
        <v>12</v>
      </c>
    </row>
    <row r="10" spans="2:20" x14ac:dyDescent="0.35">
      <c r="B10" s="1" t="s">
        <v>12</v>
      </c>
      <c r="C10" s="1"/>
      <c r="D10" s="1">
        <v>12</v>
      </c>
      <c r="E10" s="1">
        <v>12</v>
      </c>
      <c r="F10" s="1">
        <f t="shared" si="0"/>
        <v>12</v>
      </c>
      <c r="I10" s="1" t="s">
        <v>12</v>
      </c>
      <c r="J10" s="1"/>
      <c r="K10" s="1">
        <v>12</v>
      </c>
      <c r="L10" s="1">
        <v>13</v>
      </c>
      <c r="M10" s="1">
        <f t="shared" si="1"/>
        <v>12.5</v>
      </c>
      <c r="P10" s="1" t="s">
        <v>12</v>
      </c>
      <c r="Q10" s="1"/>
      <c r="R10" s="1">
        <v>11</v>
      </c>
      <c r="S10" s="1">
        <v>12</v>
      </c>
      <c r="T10" s="1">
        <f t="shared" si="2"/>
        <v>11.5</v>
      </c>
    </row>
    <row r="11" spans="2:20" x14ac:dyDescent="0.35">
      <c r="B11" s="1" t="s">
        <v>13</v>
      </c>
      <c r="C11" s="1"/>
      <c r="D11" s="1">
        <v>11</v>
      </c>
      <c r="E11" s="1">
        <v>12</v>
      </c>
      <c r="F11" s="1">
        <f t="shared" si="0"/>
        <v>11.5</v>
      </c>
      <c r="I11" s="1" t="s">
        <v>13</v>
      </c>
      <c r="J11" s="1"/>
      <c r="K11" s="1">
        <v>12</v>
      </c>
      <c r="L11" s="1">
        <v>11</v>
      </c>
      <c r="M11" s="1">
        <f t="shared" si="1"/>
        <v>11.5</v>
      </c>
      <c r="P11" s="1" t="s">
        <v>13</v>
      </c>
      <c r="Q11" s="1"/>
      <c r="R11" s="1">
        <v>11</v>
      </c>
      <c r="S11" s="1">
        <v>11</v>
      </c>
      <c r="T11" s="1">
        <f t="shared" si="2"/>
        <v>11</v>
      </c>
    </row>
    <row r="12" spans="2:20" x14ac:dyDescent="0.35">
      <c r="B12" s="1" t="s">
        <v>14</v>
      </c>
      <c r="C12" s="1"/>
      <c r="D12" s="1">
        <v>12</v>
      </c>
      <c r="E12" s="1">
        <v>13</v>
      </c>
      <c r="F12" s="1">
        <f t="shared" si="0"/>
        <v>12.5</v>
      </c>
      <c r="I12" s="1" t="s">
        <v>14</v>
      </c>
      <c r="J12" s="1"/>
      <c r="K12" s="1">
        <v>12</v>
      </c>
      <c r="L12" s="1">
        <v>11</v>
      </c>
      <c r="M12" s="1">
        <f t="shared" si="1"/>
        <v>11.5</v>
      </c>
      <c r="P12" s="1" t="s">
        <v>14</v>
      </c>
      <c r="Q12" s="1"/>
      <c r="R12" s="1">
        <v>12</v>
      </c>
      <c r="S12" s="1">
        <v>12</v>
      </c>
      <c r="T12" s="1">
        <f t="shared" si="2"/>
        <v>12</v>
      </c>
    </row>
    <row r="13" spans="2:20" x14ac:dyDescent="0.35">
      <c r="B13" s="1" t="s">
        <v>15</v>
      </c>
      <c r="C13" s="1"/>
      <c r="D13" s="1">
        <v>13</v>
      </c>
      <c r="E13" s="1">
        <v>12</v>
      </c>
      <c r="F13" s="1">
        <f t="shared" si="0"/>
        <v>12.5</v>
      </c>
      <c r="I13" s="1" t="s">
        <v>15</v>
      </c>
      <c r="J13" s="1"/>
      <c r="K13" s="1">
        <v>13</v>
      </c>
      <c r="L13" s="1">
        <v>12</v>
      </c>
      <c r="M13" s="1">
        <f t="shared" si="1"/>
        <v>12.5</v>
      </c>
      <c r="P13" s="1" t="s">
        <v>15</v>
      </c>
      <c r="Q13" s="1"/>
      <c r="R13" s="1">
        <v>13</v>
      </c>
      <c r="S13" s="1">
        <v>11</v>
      </c>
      <c r="T13" s="1">
        <f t="shared" si="2"/>
        <v>12</v>
      </c>
    </row>
    <row r="14" spans="2:20" x14ac:dyDescent="0.35">
      <c r="B14" s="1" t="s">
        <v>16</v>
      </c>
      <c r="C14" s="1"/>
      <c r="D14" s="1">
        <v>13</v>
      </c>
      <c r="E14" s="1">
        <v>12</v>
      </c>
      <c r="F14" s="1">
        <f t="shared" si="0"/>
        <v>12.5</v>
      </c>
      <c r="I14" s="1" t="s">
        <v>16</v>
      </c>
      <c r="J14" s="1"/>
      <c r="K14" s="1">
        <v>10</v>
      </c>
      <c r="L14" s="1">
        <v>12</v>
      </c>
      <c r="M14" s="1">
        <f t="shared" si="1"/>
        <v>11</v>
      </c>
      <c r="P14" s="1" t="s">
        <v>16</v>
      </c>
      <c r="Q14" s="1"/>
      <c r="R14" s="1">
        <v>13</v>
      </c>
      <c r="S14" s="1">
        <v>12</v>
      </c>
      <c r="T14" s="1">
        <f t="shared" si="2"/>
        <v>12.5</v>
      </c>
    </row>
    <row r="15" spans="2:20" x14ac:dyDescent="0.35">
      <c r="B15" s="1" t="s">
        <v>17</v>
      </c>
      <c r="C15" s="1"/>
      <c r="D15" s="1">
        <v>11</v>
      </c>
      <c r="E15" s="1">
        <v>13</v>
      </c>
      <c r="F15" s="1">
        <f t="shared" si="0"/>
        <v>12</v>
      </c>
      <c r="I15" s="1" t="s">
        <v>17</v>
      </c>
      <c r="J15" s="1"/>
      <c r="K15" s="1">
        <v>11</v>
      </c>
      <c r="L15" s="1">
        <v>10</v>
      </c>
      <c r="M15" s="1">
        <f t="shared" si="1"/>
        <v>10.5</v>
      </c>
      <c r="P15" s="1" t="s">
        <v>17</v>
      </c>
      <c r="Q15" s="1"/>
      <c r="R15" s="1">
        <v>11</v>
      </c>
      <c r="S15" s="1">
        <v>11</v>
      </c>
      <c r="T15" s="1">
        <f t="shared" si="2"/>
        <v>11</v>
      </c>
    </row>
    <row r="16" spans="2:20" x14ac:dyDescent="0.35">
      <c r="B16" s="1" t="s">
        <v>18</v>
      </c>
      <c r="C16" s="1"/>
      <c r="D16" s="1">
        <v>11</v>
      </c>
      <c r="E16" s="1">
        <v>13</v>
      </c>
      <c r="F16" s="1">
        <f t="shared" si="0"/>
        <v>12</v>
      </c>
      <c r="I16" s="1" t="s">
        <v>18</v>
      </c>
      <c r="J16" s="1"/>
      <c r="K16" s="1">
        <v>11</v>
      </c>
      <c r="L16" s="1">
        <v>10</v>
      </c>
      <c r="M16" s="1">
        <f t="shared" si="1"/>
        <v>10.5</v>
      </c>
      <c r="P16" s="1" t="s">
        <v>18</v>
      </c>
      <c r="Q16" s="1"/>
      <c r="R16" s="1">
        <v>12</v>
      </c>
      <c r="S16" s="1">
        <v>11</v>
      </c>
      <c r="T16" s="1">
        <f t="shared" si="2"/>
        <v>11.5</v>
      </c>
    </row>
    <row r="17" spans="2:20" x14ac:dyDescent="0.35">
      <c r="B17" s="1" t="s">
        <v>19</v>
      </c>
      <c r="C17" s="1"/>
      <c r="D17" s="1">
        <v>12</v>
      </c>
      <c r="E17" s="1">
        <v>13</v>
      </c>
      <c r="F17" s="1">
        <f t="shared" si="0"/>
        <v>12.5</v>
      </c>
      <c r="I17" s="1" t="s">
        <v>19</v>
      </c>
      <c r="J17" s="1"/>
      <c r="K17" s="1">
        <v>11</v>
      </c>
      <c r="L17" s="1">
        <v>12</v>
      </c>
      <c r="M17" s="1">
        <f t="shared" si="1"/>
        <v>11.5</v>
      </c>
      <c r="P17" s="1" t="s">
        <v>19</v>
      </c>
      <c r="Q17" s="1"/>
      <c r="R17" s="1">
        <v>13</v>
      </c>
      <c r="S17" s="1">
        <v>11</v>
      </c>
      <c r="T17" s="1">
        <f t="shared" si="2"/>
        <v>12</v>
      </c>
    </row>
    <row r="20" spans="2:20" x14ac:dyDescent="0.35">
      <c r="B20" s="1" t="s">
        <v>4</v>
      </c>
      <c r="C20" s="1"/>
      <c r="D20" s="1" t="s">
        <v>20</v>
      </c>
      <c r="E20" s="1" t="s">
        <v>21</v>
      </c>
      <c r="F20" s="1" t="s">
        <v>22</v>
      </c>
      <c r="G20" s="1" t="s">
        <v>23</v>
      </c>
      <c r="H20" s="1" t="s">
        <v>24</v>
      </c>
    </row>
    <row r="21" spans="2:20" x14ac:dyDescent="0.35">
      <c r="B21" s="1" t="s">
        <v>8</v>
      </c>
      <c r="C21" s="1"/>
      <c r="D21" s="1">
        <f>AVERAGE(D6:E6)</f>
        <v>12.5</v>
      </c>
      <c r="E21" s="1">
        <f>AVERAGE(K6:L6)</f>
        <v>12</v>
      </c>
      <c r="F21" s="1">
        <f>AVERAGE(R6:S6)</f>
        <v>11</v>
      </c>
      <c r="G21" s="1">
        <f>SUM(D21:F21)</f>
        <v>35.5</v>
      </c>
      <c r="H21" s="7">
        <f>AVERAGE(D21:F21)</f>
        <v>11.833333333333334</v>
      </c>
    </row>
    <row r="22" spans="2:20" x14ac:dyDescent="0.35">
      <c r="B22" s="1" t="s">
        <v>9</v>
      </c>
      <c r="C22" s="1"/>
      <c r="D22" s="1">
        <f t="shared" ref="D22:D32" si="3">AVERAGE(D7:E7)</f>
        <v>11.5</v>
      </c>
      <c r="E22" s="1">
        <f t="shared" ref="E22:E32" si="4">AVERAGE(K7:L7)</f>
        <v>11.5</v>
      </c>
      <c r="F22" s="1">
        <f t="shared" ref="F22:F32" si="5">AVERAGE(R7:S7)</f>
        <v>11</v>
      </c>
      <c r="G22" s="1">
        <f>SUM(D22:F22)</f>
        <v>34</v>
      </c>
      <c r="H22" s="7">
        <f>AVERAGE(D22:F22)</f>
        <v>11.333333333333334</v>
      </c>
    </row>
    <row r="23" spans="2:20" x14ac:dyDescent="0.35">
      <c r="B23" s="1" t="s">
        <v>10</v>
      </c>
      <c r="C23" s="1"/>
      <c r="D23" s="1">
        <f t="shared" si="3"/>
        <v>11.5</v>
      </c>
      <c r="E23" s="1">
        <f t="shared" si="4"/>
        <v>11.5</v>
      </c>
      <c r="F23" s="1">
        <f t="shared" si="5"/>
        <v>11</v>
      </c>
      <c r="G23" s="1">
        <f>SUM(D23:F23)</f>
        <v>34</v>
      </c>
      <c r="H23" s="7">
        <f t="shared" ref="H23:H31" si="6">AVERAGE(D23:F23)</f>
        <v>11.333333333333334</v>
      </c>
    </row>
    <row r="24" spans="2:20" x14ac:dyDescent="0.35">
      <c r="B24" s="1" t="s">
        <v>11</v>
      </c>
      <c r="C24" s="1"/>
      <c r="D24" s="1">
        <f t="shared" si="3"/>
        <v>11.5</v>
      </c>
      <c r="E24" s="1">
        <f t="shared" si="4"/>
        <v>12.5</v>
      </c>
      <c r="F24" s="1">
        <f t="shared" si="5"/>
        <v>12</v>
      </c>
      <c r="G24" s="1">
        <f t="shared" ref="G24:G29" si="7">SUM(D24:F24)</f>
        <v>36</v>
      </c>
      <c r="H24" s="7">
        <f t="shared" si="6"/>
        <v>12</v>
      </c>
    </row>
    <row r="25" spans="2:20" x14ac:dyDescent="0.35">
      <c r="B25" s="1" t="s">
        <v>12</v>
      </c>
      <c r="C25" s="1"/>
      <c r="D25" s="1">
        <f t="shared" si="3"/>
        <v>12</v>
      </c>
      <c r="E25" s="1">
        <f t="shared" si="4"/>
        <v>12.5</v>
      </c>
      <c r="F25" s="1">
        <f t="shared" si="5"/>
        <v>11.5</v>
      </c>
      <c r="G25" s="1">
        <f t="shared" si="7"/>
        <v>36</v>
      </c>
      <c r="H25" s="7">
        <f t="shared" si="6"/>
        <v>12</v>
      </c>
    </row>
    <row r="26" spans="2:20" x14ac:dyDescent="0.35">
      <c r="B26" s="1" t="s">
        <v>13</v>
      </c>
      <c r="C26" s="1"/>
      <c r="D26" s="1">
        <f t="shared" si="3"/>
        <v>11.5</v>
      </c>
      <c r="E26" s="1">
        <f t="shared" si="4"/>
        <v>11.5</v>
      </c>
      <c r="F26" s="1">
        <f t="shared" si="5"/>
        <v>11</v>
      </c>
      <c r="G26" s="1">
        <f t="shared" si="7"/>
        <v>34</v>
      </c>
      <c r="H26" s="7">
        <f t="shared" si="6"/>
        <v>11.333333333333334</v>
      </c>
    </row>
    <row r="27" spans="2:20" x14ac:dyDescent="0.35">
      <c r="B27" s="1" t="s">
        <v>14</v>
      </c>
      <c r="C27" s="1"/>
      <c r="D27" s="1">
        <f t="shared" si="3"/>
        <v>12.5</v>
      </c>
      <c r="E27" s="1">
        <f t="shared" si="4"/>
        <v>11.5</v>
      </c>
      <c r="F27" s="1">
        <f t="shared" si="5"/>
        <v>12</v>
      </c>
      <c r="G27" s="1">
        <f t="shared" si="7"/>
        <v>36</v>
      </c>
      <c r="H27" s="7">
        <f t="shared" si="6"/>
        <v>12</v>
      </c>
    </row>
    <row r="28" spans="2:20" x14ac:dyDescent="0.35">
      <c r="B28" s="1" t="s">
        <v>15</v>
      </c>
      <c r="C28" s="1"/>
      <c r="D28" s="1">
        <f t="shared" si="3"/>
        <v>12.5</v>
      </c>
      <c r="E28" s="1">
        <f t="shared" si="4"/>
        <v>12.5</v>
      </c>
      <c r="F28" s="1">
        <f t="shared" si="5"/>
        <v>12</v>
      </c>
      <c r="G28" s="1">
        <f t="shared" si="7"/>
        <v>37</v>
      </c>
      <c r="H28" s="7">
        <f t="shared" si="6"/>
        <v>12.333333333333334</v>
      </c>
      <c r="J28" t="s">
        <v>25</v>
      </c>
      <c r="L28">
        <v>6</v>
      </c>
    </row>
    <row r="29" spans="2:20" x14ac:dyDescent="0.35">
      <c r="B29" s="1" t="s">
        <v>16</v>
      </c>
      <c r="C29" s="1"/>
      <c r="D29" s="1">
        <f t="shared" si="3"/>
        <v>12.5</v>
      </c>
      <c r="E29" s="1">
        <f t="shared" si="4"/>
        <v>11</v>
      </c>
      <c r="F29" s="1">
        <f t="shared" si="5"/>
        <v>12.5</v>
      </c>
      <c r="G29" s="1">
        <f t="shared" si="7"/>
        <v>36</v>
      </c>
      <c r="H29" s="7">
        <f t="shared" si="6"/>
        <v>12</v>
      </c>
      <c r="J29" t="s">
        <v>26</v>
      </c>
      <c r="L29">
        <v>2</v>
      </c>
    </row>
    <row r="30" spans="2:20" x14ac:dyDescent="0.35">
      <c r="B30" s="1" t="s">
        <v>17</v>
      </c>
      <c r="C30" s="1"/>
      <c r="D30" s="1">
        <f t="shared" si="3"/>
        <v>12</v>
      </c>
      <c r="E30" s="1">
        <f t="shared" si="4"/>
        <v>10.5</v>
      </c>
      <c r="F30" s="1">
        <f t="shared" si="5"/>
        <v>11</v>
      </c>
      <c r="G30" s="1">
        <f>SUM(D30:F30)</f>
        <v>33.5</v>
      </c>
      <c r="H30" s="7">
        <f t="shared" si="6"/>
        <v>11.166666666666666</v>
      </c>
      <c r="J30" t="s">
        <v>27</v>
      </c>
      <c r="L30">
        <v>3</v>
      </c>
    </row>
    <row r="31" spans="2:20" x14ac:dyDescent="0.35">
      <c r="B31" s="1" t="s">
        <v>18</v>
      </c>
      <c r="C31" s="1"/>
      <c r="D31" s="1">
        <f t="shared" si="3"/>
        <v>12</v>
      </c>
      <c r="E31" s="1">
        <f t="shared" si="4"/>
        <v>10.5</v>
      </c>
      <c r="F31" s="1">
        <f t="shared" si="5"/>
        <v>11.5</v>
      </c>
      <c r="G31" s="1">
        <f>SUM(D31:F31)</f>
        <v>34</v>
      </c>
      <c r="H31" s="7">
        <f t="shared" si="6"/>
        <v>11.333333333333334</v>
      </c>
      <c r="J31" t="s">
        <v>28</v>
      </c>
      <c r="L31">
        <f>G33^2/(12*3)</f>
        <v>4946.7777777777774</v>
      </c>
    </row>
    <row r="32" spans="2:20" x14ac:dyDescent="0.35">
      <c r="B32" s="1" t="s">
        <v>19</v>
      </c>
      <c r="C32" s="1"/>
      <c r="D32" s="1">
        <f t="shared" si="3"/>
        <v>12.5</v>
      </c>
      <c r="E32" s="1">
        <f t="shared" si="4"/>
        <v>11.5</v>
      </c>
      <c r="F32" s="1">
        <f t="shared" si="5"/>
        <v>12</v>
      </c>
      <c r="G32" s="1">
        <f>SUM(D32:F32)</f>
        <v>36</v>
      </c>
      <c r="H32" s="7">
        <f>AVERAGE(D32:F32)</f>
        <v>12</v>
      </c>
    </row>
    <row r="33" spans="2:21" x14ac:dyDescent="0.35">
      <c r="B33" s="5" t="s">
        <v>23</v>
      </c>
      <c r="C33" s="1"/>
      <c r="D33" s="5">
        <f>SUM(D21:D32)</f>
        <v>144.5</v>
      </c>
      <c r="E33" s="5">
        <f>SUM(E21:E32)</f>
        <v>139</v>
      </c>
      <c r="F33" s="5">
        <f>SUM(F21:F32)</f>
        <v>138.5</v>
      </c>
      <c r="G33" s="5">
        <f>SUM(G21:G32)</f>
        <v>422</v>
      </c>
      <c r="H33" s="1"/>
    </row>
    <row r="34" spans="2:21" x14ac:dyDescent="0.35">
      <c r="B34" s="5" t="s">
        <v>24</v>
      </c>
      <c r="C34" s="1"/>
      <c r="D34" s="6">
        <f>AVERAGE(D21:D32)</f>
        <v>12.041666666666666</v>
      </c>
      <c r="E34" s="6">
        <f>AVERAGE(E21:E32)</f>
        <v>11.583333333333334</v>
      </c>
      <c r="F34" s="6">
        <f>AVERAGE(F21:F32)</f>
        <v>11.541666666666666</v>
      </c>
      <c r="G34" s="6"/>
      <c r="H34" s="1"/>
      <c r="N34" s="1" t="s">
        <v>29</v>
      </c>
      <c r="O34" s="1" t="s">
        <v>30</v>
      </c>
      <c r="P34" s="1" t="s">
        <v>31</v>
      </c>
      <c r="Q34" s="1" t="s">
        <v>32</v>
      </c>
      <c r="R34" s="1" t="s">
        <v>33</v>
      </c>
      <c r="S34" s="1" t="s">
        <v>34</v>
      </c>
      <c r="T34" s="1" t="s">
        <v>35</v>
      </c>
      <c r="U34" s="1" t="s">
        <v>36</v>
      </c>
    </row>
    <row r="35" spans="2:21" x14ac:dyDescent="0.35">
      <c r="N35" s="1" t="s">
        <v>37</v>
      </c>
      <c r="O35" s="1">
        <v>2</v>
      </c>
      <c r="P35" s="7">
        <f>SUMSQ(D33:F33)/12-L31</f>
        <v>1.8472222222226264</v>
      </c>
      <c r="Q35" s="7">
        <f t="shared" ref="Q35:Q40" si="8">P35/O35</f>
        <v>0.92361111111131322</v>
      </c>
      <c r="R35" s="7">
        <f>Q35/Q40</f>
        <v>3.4916467780437839</v>
      </c>
      <c r="S35" s="8" t="str">
        <f>IF(R35&lt;T35,"tn",IF(R35&lt;U35,"*","**"))</f>
        <v>*</v>
      </c>
      <c r="T35" s="1">
        <v>3.4430000000000001</v>
      </c>
      <c r="U35" s="1">
        <v>5.7190000000000003</v>
      </c>
    </row>
    <row r="36" spans="2:21" x14ac:dyDescent="0.35">
      <c r="N36" s="1" t="s">
        <v>38</v>
      </c>
      <c r="O36" s="1">
        <f>12-1</f>
        <v>11</v>
      </c>
      <c r="P36" s="7">
        <f>SUMSQ(G21:G32)/3-L31</f>
        <v>5.0555555555556566</v>
      </c>
      <c r="Q36" s="7">
        <f t="shared" si="8"/>
        <v>0.45959595959596877</v>
      </c>
      <c r="R36" s="7">
        <f>Q36/Q40</f>
        <v>1.7374701670645039</v>
      </c>
      <c r="S36" s="1" t="str">
        <f>IF(R36&lt;T36,"tn",IF(R36&lt;U36,"*","**"))</f>
        <v>tn</v>
      </c>
      <c r="T36" s="1">
        <v>2.2589999999999999</v>
      </c>
      <c r="U36" s="1">
        <v>3.1840000000000002</v>
      </c>
    </row>
    <row r="37" spans="2:21" x14ac:dyDescent="0.35">
      <c r="B37" t="s">
        <v>39</v>
      </c>
      <c r="N37" s="1" t="s">
        <v>25</v>
      </c>
      <c r="O37" s="1">
        <f>6-1</f>
        <v>5</v>
      </c>
      <c r="P37" s="7">
        <f>SUMSQ(D41:I41)/6-L31</f>
        <v>1.4722222222226264</v>
      </c>
      <c r="Q37" s="7">
        <f t="shared" si="8"/>
        <v>0.29444444444452528</v>
      </c>
      <c r="R37" s="7">
        <f>Q37/Q40</f>
        <v>1.1131264916471029</v>
      </c>
      <c r="S37" s="1" t="str">
        <f>IF(R37&lt;T37,"tn",IF(R37&lt;U37,"*","**"))</f>
        <v>tn</v>
      </c>
      <c r="T37" s="1">
        <v>2.661</v>
      </c>
      <c r="U37" s="1">
        <v>3.988</v>
      </c>
    </row>
    <row r="38" spans="2:21" x14ac:dyDescent="0.35">
      <c r="B38" s="1" t="s">
        <v>4</v>
      </c>
      <c r="C38" s="1"/>
      <c r="D38" s="1" t="s">
        <v>40</v>
      </c>
      <c r="E38" s="1" t="s">
        <v>41</v>
      </c>
      <c r="F38" s="1" t="s">
        <v>42</v>
      </c>
      <c r="G38" s="1" t="s">
        <v>43</v>
      </c>
      <c r="H38" s="1" t="s">
        <v>44</v>
      </c>
      <c r="I38" s="1" t="s">
        <v>45</v>
      </c>
      <c r="J38" s="1" t="s">
        <v>23</v>
      </c>
      <c r="K38" s="1" t="s">
        <v>24</v>
      </c>
      <c r="N38" s="1" t="s">
        <v>26</v>
      </c>
      <c r="O38" s="1">
        <f>2-1</f>
        <v>1</v>
      </c>
      <c r="P38" s="7">
        <f>SUMSQ(J39:J40)/18-L31</f>
        <v>2.7777777778283053E-2</v>
      </c>
      <c r="Q38" s="7">
        <f t="shared" si="8"/>
        <v>2.7777777778283053E-2</v>
      </c>
      <c r="R38" s="7">
        <f>Q38/Q40</f>
        <v>0.10501193317613632</v>
      </c>
      <c r="S38" s="1" t="str">
        <f>IF(R38&lt;T38,"tn",IF(R38&lt;U38,"*","**"))</f>
        <v>tn</v>
      </c>
      <c r="T38" s="1">
        <v>4.3010000000000002</v>
      </c>
      <c r="U38" s="1">
        <v>7.9450000000000003</v>
      </c>
    </row>
    <row r="39" spans="2:21" x14ac:dyDescent="0.35">
      <c r="B39" s="1" t="s">
        <v>46</v>
      </c>
      <c r="C39" s="1"/>
      <c r="D39" s="1">
        <f>SUM(D21:F21)</f>
        <v>35.5</v>
      </c>
      <c r="E39" s="1">
        <f>SUM(D23:F23)</f>
        <v>34</v>
      </c>
      <c r="F39" s="1">
        <f>SUM(D25:F25)</f>
        <v>36</v>
      </c>
      <c r="G39" s="1">
        <f>SUM(D27:F27)</f>
        <v>36</v>
      </c>
      <c r="H39" s="1">
        <f>SUM(D29:F29)</f>
        <v>36</v>
      </c>
      <c r="I39" s="1">
        <f>SUM(D31:F31)</f>
        <v>34</v>
      </c>
      <c r="J39" s="1">
        <f>SUM(D39:I39)</f>
        <v>211.5</v>
      </c>
      <c r="K39" s="7">
        <f>J39/18</f>
        <v>11.75</v>
      </c>
      <c r="N39" s="1" t="s">
        <v>47</v>
      </c>
      <c r="O39" s="1">
        <f>O37*O38</f>
        <v>5</v>
      </c>
      <c r="P39" s="7">
        <f>P36-P37-P38</f>
        <v>3.5555555555547471</v>
      </c>
      <c r="Q39" s="7">
        <f t="shared" si="8"/>
        <v>0.71111111111094938</v>
      </c>
      <c r="R39" s="7">
        <f>Q39/Q40</f>
        <v>2.6883054892595784</v>
      </c>
      <c r="S39" s="8" t="str">
        <f>IF(R39&lt;T39,"tn",IF(R39&lt;U39,"*","**"))</f>
        <v>*</v>
      </c>
      <c r="T39" s="1">
        <v>2.661</v>
      </c>
      <c r="U39" s="1">
        <v>3.988</v>
      </c>
    </row>
    <row r="40" spans="2:21" x14ac:dyDescent="0.35">
      <c r="B40" s="1" t="s">
        <v>48</v>
      </c>
      <c r="C40" s="1"/>
      <c r="D40" s="1">
        <f>SUM(D22:F22)</f>
        <v>34</v>
      </c>
      <c r="E40" s="1">
        <f>SUM(D24:F24)</f>
        <v>36</v>
      </c>
      <c r="F40" s="1">
        <f>SUM(D26:F26)</f>
        <v>34</v>
      </c>
      <c r="G40" s="1">
        <f>SUM(D28:F28)</f>
        <v>37</v>
      </c>
      <c r="H40" s="1">
        <f>SUM(D30:F30)</f>
        <v>33.5</v>
      </c>
      <c r="I40" s="1">
        <f>SUM(D32:F32)</f>
        <v>36</v>
      </c>
      <c r="J40" s="1">
        <f>SUM(D40:I40)</f>
        <v>210.5</v>
      </c>
      <c r="K40" s="7">
        <f>J40/18</f>
        <v>11.694444444444445</v>
      </c>
      <c r="N40" s="1" t="s">
        <v>49</v>
      </c>
      <c r="O40" s="1">
        <f>O41-O35-O36</f>
        <v>22</v>
      </c>
      <c r="P40" s="7">
        <f>P41-P35-P36</f>
        <v>5.8194444444443434</v>
      </c>
      <c r="Q40" s="7">
        <f t="shared" si="8"/>
        <v>0.26452020202019744</v>
      </c>
      <c r="R40" s="9"/>
      <c r="S40" s="10"/>
      <c r="T40" s="10"/>
      <c r="U40" s="10"/>
    </row>
    <row r="41" spans="2:21" x14ac:dyDescent="0.35">
      <c r="B41" s="1" t="s">
        <v>23</v>
      </c>
      <c r="C41" s="1"/>
      <c r="D41" s="1">
        <f t="shared" ref="D41:I41" si="9">SUM(D39:D40)</f>
        <v>69.5</v>
      </c>
      <c r="E41" s="1">
        <f t="shared" si="9"/>
        <v>70</v>
      </c>
      <c r="F41" s="1">
        <f t="shared" si="9"/>
        <v>70</v>
      </c>
      <c r="G41" s="1">
        <f t="shared" si="9"/>
        <v>73</v>
      </c>
      <c r="H41" s="1">
        <f t="shared" si="9"/>
        <v>69.5</v>
      </c>
      <c r="I41" s="1">
        <f t="shared" si="9"/>
        <v>70</v>
      </c>
      <c r="J41" s="1"/>
      <c r="K41" s="1"/>
      <c r="N41" s="1" t="s">
        <v>50</v>
      </c>
      <c r="O41" s="1">
        <f>6*2*3-1</f>
        <v>35</v>
      </c>
      <c r="P41" s="7">
        <f>SUMSQ(D21:F32)-L31</f>
        <v>12.722222222222626</v>
      </c>
      <c r="Q41" s="9"/>
      <c r="R41" s="9"/>
      <c r="S41" s="10"/>
      <c r="T41" s="10"/>
      <c r="U41" s="10"/>
    </row>
    <row r="42" spans="2:21" x14ac:dyDescent="0.35">
      <c r="B42" s="1" t="s">
        <v>24</v>
      </c>
      <c r="C42" s="1"/>
      <c r="D42" s="7">
        <f t="shared" ref="D42:I42" si="10">D41/6</f>
        <v>11.583333333333334</v>
      </c>
      <c r="E42" s="1">
        <f t="shared" si="10"/>
        <v>11.666666666666666</v>
      </c>
      <c r="F42" s="7">
        <f t="shared" si="10"/>
        <v>11.666666666666666</v>
      </c>
      <c r="G42" s="7">
        <f t="shared" si="10"/>
        <v>12.166666666666666</v>
      </c>
      <c r="H42" s="7">
        <f t="shared" si="10"/>
        <v>11.583333333333334</v>
      </c>
      <c r="I42" s="1">
        <f t="shared" si="10"/>
        <v>11.666666666666666</v>
      </c>
      <c r="J42" s="1"/>
      <c r="K42" s="1"/>
    </row>
    <row r="44" spans="2:21" x14ac:dyDescent="0.35">
      <c r="N44" t="s">
        <v>4</v>
      </c>
    </row>
    <row r="45" spans="2:21" x14ac:dyDescent="0.35">
      <c r="N45" t="s">
        <v>25</v>
      </c>
    </row>
    <row r="46" spans="2:21" x14ac:dyDescent="0.35">
      <c r="N46" t="s">
        <v>40</v>
      </c>
      <c r="O46" s="11">
        <f>D42</f>
        <v>11.583333333333334</v>
      </c>
    </row>
    <row r="47" spans="2:21" x14ac:dyDescent="0.35">
      <c r="N47" t="s">
        <v>41</v>
      </c>
      <c r="O47" s="11">
        <f>E42</f>
        <v>11.666666666666666</v>
      </c>
    </row>
    <row r="48" spans="2:21" x14ac:dyDescent="0.35">
      <c r="N48" t="s">
        <v>42</v>
      </c>
      <c r="O48" s="11">
        <f>F42</f>
        <v>11.666666666666666</v>
      </c>
    </row>
    <row r="49" spans="3:22" x14ac:dyDescent="0.35">
      <c r="N49" t="s">
        <v>43</v>
      </c>
      <c r="O49" s="11">
        <f>G42</f>
        <v>12.166666666666666</v>
      </c>
    </row>
    <row r="50" spans="3:22" x14ac:dyDescent="0.35">
      <c r="N50" t="s">
        <v>44</v>
      </c>
      <c r="O50" s="11">
        <f>H42</f>
        <v>11.583333333333334</v>
      </c>
    </row>
    <row r="51" spans="3:22" x14ac:dyDescent="0.35">
      <c r="N51" t="s">
        <v>45</v>
      </c>
      <c r="O51" s="11">
        <f>I42</f>
        <v>11.666666666666666</v>
      </c>
    </row>
    <row r="52" spans="3:22" x14ac:dyDescent="0.35">
      <c r="C52" s="1" t="s">
        <v>63</v>
      </c>
      <c r="D52" s="1"/>
      <c r="E52" s="1"/>
      <c r="F52" s="1"/>
      <c r="G52" s="1"/>
      <c r="M52">
        <v>4.41</v>
      </c>
      <c r="N52" t="s">
        <v>60</v>
      </c>
      <c r="O52" s="11">
        <f>M52*(Q40/(L30*L29))^0.5</f>
        <v>0.92596034300512398</v>
      </c>
    </row>
    <row r="53" spans="3:22" x14ac:dyDescent="0.35">
      <c r="C53" s="1" t="s">
        <v>25</v>
      </c>
      <c r="D53" s="15" t="s">
        <v>46</v>
      </c>
      <c r="E53" s="17"/>
      <c r="F53" s="15" t="s">
        <v>48</v>
      </c>
      <c r="G53" s="17"/>
      <c r="N53" t="s">
        <v>26</v>
      </c>
      <c r="O53" s="11"/>
    </row>
    <row r="54" spans="3:22" x14ac:dyDescent="0.35">
      <c r="C54" s="1" t="s">
        <v>40</v>
      </c>
      <c r="D54" s="1">
        <v>11.83</v>
      </c>
      <c r="E54" s="1" t="s">
        <v>51</v>
      </c>
      <c r="F54" s="1">
        <v>11.33</v>
      </c>
      <c r="G54" s="1" t="s">
        <v>51</v>
      </c>
      <c r="K54">
        <f>D54+D60</f>
        <v>12.755960343005125</v>
      </c>
      <c r="L54" t="s">
        <v>51</v>
      </c>
      <c r="N54" t="s">
        <v>46</v>
      </c>
      <c r="O54" s="11">
        <f>K39</f>
        <v>11.75</v>
      </c>
    </row>
    <row r="55" spans="3:22" x14ac:dyDescent="0.35">
      <c r="C55" s="1" t="s">
        <v>41</v>
      </c>
      <c r="D55" s="1">
        <v>11.33</v>
      </c>
      <c r="E55" s="1" t="s">
        <v>51</v>
      </c>
      <c r="F55" s="1">
        <v>12</v>
      </c>
      <c r="G55" s="1" t="s">
        <v>51</v>
      </c>
      <c r="K55">
        <f>D55+D60</f>
        <v>12.255960343005125</v>
      </c>
      <c r="L55" t="s">
        <v>51</v>
      </c>
      <c r="N55" t="s">
        <v>48</v>
      </c>
      <c r="O55" s="11">
        <f>K40</f>
        <v>11.694444444444445</v>
      </c>
      <c r="U55">
        <f>F54+D60</f>
        <v>12.255960343005125</v>
      </c>
    </row>
    <row r="56" spans="3:22" x14ac:dyDescent="0.35">
      <c r="C56" s="1" t="s">
        <v>42</v>
      </c>
      <c r="D56" s="1">
        <v>12</v>
      </c>
      <c r="E56" s="1" t="s">
        <v>51</v>
      </c>
      <c r="F56" s="1">
        <v>11.33</v>
      </c>
      <c r="G56" s="1" t="s">
        <v>51</v>
      </c>
      <c r="K56">
        <f>D56+D60</f>
        <v>12.925960343005125</v>
      </c>
      <c r="L56" t="s">
        <v>51</v>
      </c>
      <c r="M56">
        <v>4.41</v>
      </c>
      <c r="N56" t="s">
        <v>60</v>
      </c>
      <c r="O56" s="11">
        <f>M56*(Q40/(L30*L28))^0.5</f>
        <v>0.53460345329292658</v>
      </c>
      <c r="U56">
        <f>F58+D60</f>
        <v>12.095960343005125</v>
      </c>
    </row>
    <row r="57" spans="3:22" x14ac:dyDescent="0.35">
      <c r="C57" s="1" t="s">
        <v>43</v>
      </c>
      <c r="D57" s="1">
        <v>12</v>
      </c>
      <c r="E57" s="1" t="s">
        <v>51</v>
      </c>
      <c r="F57" s="1">
        <v>12.33</v>
      </c>
      <c r="G57" s="1" t="s">
        <v>51</v>
      </c>
      <c r="K57">
        <f>D57+D60</f>
        <v>12.925960343005125</v>
      </c>
      <c r="L57" t="s">
        <v>51</v>
      </c>
    </row>
    <row r="58" spans="3:22" x14ac:dyDescent="0.35">
      <c r="C58" s="1" t="s">
        <v>44</v>
      </c>
      <c r="D58" s="1">
        <v>12</v>
      </c>
      <c r="E58" s="1" t="s">
        <v>51</v>
      </c>
      <c r="F58" s="1">
        <v>11.17</v>
      </c>
      <c r="G58" s="1" t="s">
        <v>51</v>
      </c>
      <c r="K58">
        <f>D58+D60</f>
        <v>12.925960343005125</v>
      </c>
      <c r="L58" t="s">
        <v>51</v>
      </c>
    </row>
    <row r="59" spans="3:22" x14ac:dyDescent="0.35">
      <c r="C59" s="1" t="s">
        <v>45</v>
      </c>
      <c r="D59" s="1">
        <v>11.33</v>
      </c>
      <c r="E59" s="1" t="s">
        <v>51</v>
      </c>
      <c r="F59" s="1">
        <v>12</v>
      </c>
      <c r="G59" s="1" t="s">
        <v>51</v>
      </c>
      <c r="I59" t="s">
        <v>61</v>
      </c>
      <c r="J59">
        <v>4.41</v>
      </c>
      <c r="K59">
        <f>D59+D60</f>
        <v>12.255960343005125</v>
      </c>
      <c r="L59" t="s">
        <v>51</v>
      </c>
    </row>
    <row r="60" spans="3:22" x14ac:dyDescent="0.35">
      <c r="C60" s="12" t="s">
        <v>60</v>
      </c>
      <c r="D60" s="25">
        <f>J59*(Q40/6)^0.5</f>
        <v>0.92596034300512398</v>
      </c>
      <c r="E60" s="24"/>
      <c r="F60" s="24"/>
      <c r="G60" s="24"/>
      <c r="S60">
        <f>F64+D66</f>
        <v>11.685796175831006</v>
      </c>
    </row>
    <row r="63" spans="3:22" x14ac:dyDescent="0.35">
      <c r="C63" s="1" t="s">
        <v>64</v>
      </c>
      <c r="D63" s="15" t="s">
        <v>40</v>
      </c>
      <c r="E63" s="17"/>
      <c r="F63" s="15" t="s">
        <v>41</v>
      </c>
      <c r="G63" s="17"/>
      <c r="H63" s="15" t="s">
        <v>42</v>
      </c>
      <c r="I63" s="17"/>
      <c r="J63" s="15" t="s">
        <v>43</v>
      </c>
      <c r="K63" s="17"/>
      <c r="L63" s="15" t="s">
        <v>44</v>
      </c>
      <c r="M63" s="17"/>
      <c r="N63" s="15" t="s">
        <v>45</v>
      </c>
      <c r="O63" s="17"/>
      <c r="V63">
        <f>D64+D66</f>
        <v>12.185796175831006</v>
      </c>
    </row>
    <row r="64" spans="3:22" x14ac:dyDescent="0.35">
      <c r="C64" s="1" t="s">
        <v>65</v>
      </c>
      <c r="D64" s="1">
        <v>11.83</v>
      </c>
      <c r="E64" s="1" t="s">
        <v>101</v>
      </c>
      <c r="F64" s="1">
        <v>11.33</v>
      </c>
      <c r="G64" s="1" t="s">
        <v>66</v>
      </c>
      <c r="H64" s="1">
        <v>12</v>
      </c>
      <c r="I64" s="1" t="s">
        <v>66</v>
      </c>
      <c r="J64" s="1">
        <v>12</v>
      </c>
      <c r="K64" s="1" t="s">
        <v>66</v>
      </c>
      <c r="L64" s="13">
        <v>12</v>
      </c>
      <c r="M64" s="1" t="s">
        <v>66</v>
      </c>
      <c r="N64" s="1">
        <v>11.33</v>
      </c>
      <c r="O64" s="1" t="s">
        <v>66</v>
      </c>
    </row>
    <row r="65" spans="3:22" x14ac:dyDescent="0.35">
      <c r="C65" s="1" t="s">
        <v>67</v>
      </c>
      <c r="D65" s="1">
        <v>11.33</v>
      </c>
      <c r="E65" s="1" t="s">
        <v>66</v>
      </c>
      <c r="F65" s="1">
        <v>12</v>
      </c>
      <c r="G65" s="1" t="s">
        <v>66</v>
      </c>
      <c r="H65" s="1">
        <v>11.33</v>
      </c>
      <c r="I65" s="1" t="s">
        <v>66</v>
      </c>
      <c r="J65" s="1">
        <v>12.33</v>
      </c>
      <c r="K65" s="1" t="s">
        <v>66</v>
      </c>
      <c r="L65" s="1">
        <v>11.17</v>
      </c>
      <c r="M65" s="1" t="s">
        <v>66</v>
      </c>
      <c r="N65" s="1">
        <v>12</v>
      </c>
      <c r="O65" s="1" t="s">
        <v>66</v>
      </c>
      <c r="Q65" t="s">
        <v>62</v>
      </c>
      <c r="S65">
        <v>2.9350000000000001</v>
      </c>
      <c r="V65">
        <f>F64+D66</f>
        <v>11.685796175831006</v>
      </c>
    </row>
    <row r="66" spans="3:22" x14ac:dyDescent="0.35">
      <c r="C66" s="14" t="s">
        <v>60</v>
      </c>
      <c r="D66" s="24">
        <f>S65*(Q40/18)^0.5</f>
        <v>0.3557961758310067</v>
      </c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</row>
    <row r="67" spans="3:22" x14ac:dyDescent="0.35">
      <c r="V67">
        <f>H65+D66</f>
        <v>11.685796175831006</v>
      </c>
    </row>
    <row r="68" spans="3:22" x14ac:dyDescent="0.35">
      <c r="V68">
        <f>J64+D66</f>
        <v>12.355796175831006</v>
      </c>
    </row>
    <row r="69" spans="3:22" x14ac:dyDescent="0.35">
      <c r="V69">
        <f>L65+D66</f>
        <v>11.525796175831006</v>
      </c>
    </row>
    <row r="70" spans="3:22" x14ac:dyDescent="0.35">
      <c r="C70" s="1" t="s">
        <v>25</v>
      </c>
      <c r="D70" s="15" t="s">
        <v>46</v>
      </c>
      <c r="E70" s="16"/>
      <c r="F70" s="17"/>
      <c r="G70" s="15" t="s">
        <v>48</v>
      </c>
      <c r="H70" s="16"/>
      <c r="I70" s="17"/>
      <c r="J70" s="1" t="s">
        <v>60</v>
      </c>
    </row>
    <row r="71" spans="3:22" x14ac:dyDescent="0.35">
      <c r="C71" s="1" t="s">
        <v>40</v>
      </c>
      <c r="D71" s="1">
        <v>11.83</v>
      </c>
      <c r="E71" s="1" t="s">
        <v>51</v>
      </c>
      <c r="F71" s="1" t="s">
        <v>101</v>
      </c>
      <c r="G71" s="1">
        <v>11.33</v>
      </c>
      <c r="H71" s="1" t="s">
        <v>51</v>
      </c>
      <c r="I71" s="1" t="s">
        <v>66</v>
      </c>
      <c r="J71" s="18">
        <f>D66</f>
        <v>0.3557961758310067</v>
      </c>
      <c r="Q71">
        <f>D65+D66</f>
        <v>11.685796175831006</v>
      </c>
    </row>
    <row r="72" spans="3:22" x14ac:dyDescent="0.35">
      <c r="C72" s="1" t="s">
        <v>41</v>
      </c>
      <c r="D72" s="1">
        <v>11.33</v>
      </c>
      <c r="E72" s="1" t="s">
        <v>51</v>
      </c>
      <c r="F72" s="1" t="s">
        <v>66</v>
      </c>
      <c r="G72" s="1">
        <v>12</v>
      </c>
      <c r="H72" s="1" t="s">
        <v>51</v>
      </c>
      <c r="I72" s="1" t="s">
        <v>66</v>
      </c>
      <c r="J72" s="19"/>
    </row>
    <row r="73" spans="3:22" x14ac:dyDescent="0.35">
      <c r="C73" s="1" t="s">
        <v>42</v>
      </c>
      <c r="D73" s="1">
        <v>12</v>
      </c>
      <c r="E73" s="1" t="s">
        <v>51</v>
      </c>
      <c r="F73" s="1" t="s">
        <v>66</v>
      </c>
      <c r="G73" s="1">
        <v>11.33</v>
      </c>
      <c r="H73" s="1" t="s">
        <v>51</v>
      </c>
      <c r="I73" s="1" t="s">
        <v>66</v>
      </c>
      <c r="J73" s="19"/>
    </row>
    <row r="74" spans="3:22" x14ac:dyDescent="0.35">
      <c r="C74" s="1" t="s">
        <v>43</v>
      </c>
      <c r="D74" s="1">
        <v>12</v>
      </c>
      <c r="E74" s="1" t="s">
        <v>51</v>
      </c>
      <c r="F74" s="1" t="s">
        <v>66</v>
      </c>
      <c r="G74" s="1">
        <v>12.33</v>
      </c>
      <c r="H74" s="1" t="s">
        <v>51</v>
      </c>
      <c r="I74" s="1" t="s">
        <v>66</v>
      </c>
      <c r="J74" s="19"/>
    </row>
    <row r="75" spans="3:22" x14ac:dyDescent="0.35">
      <c r="C75" s="1" t="s">
        <v>44</v>
      </c>
      <c r="D75" s="1">
        <v>12</v>
      </c>
      <c r="E75" s="1" t="s">
        <v>51</v>
      </c>
      <c r="F75" s="1" t="s">
        <v>66</v>
      </c>
      <c r="G75" s="1">
        <v>12.17</v>
      </c>
      <c r="H75" s="1" t="s">
        <v>51</v>
      </c>
      <c r="I75" s="1" t="s">
        <v>66</v>
      </c>
      <c r="J75" s="19"/>
    </row>
    <row r="76" spans="3:22" x14ac:dyDescent="0.35">
      <c r="C76" s="1" t="s">
        <v>45</v>
      </c>
      <c r="D76" s="1">
        <v>11.33</v>
      </c>
      <c r="E76" s="1" t="s">
        <v>51</v>
      </c>
      <c r="F76" s="1" t="s">
        <v>66</v>
      </c>
      <c r="G76" s="1">
        <v>12</v>
      </c>
      <c r="H76" s="1" t="s">
        <v>51</v>
      </c>
      <c r="I76" s="1" t="s">
        <v>66</v>
      </c>
      <c r="J76" s="19"/>
    </row>
    <row r="77" spans="3:22" x14ac:dyDescent="0.35">
      <c r="C77" s="1" t="s">
        <v>60</v>
      </c>
      <c r="D77" s="21">
        <f>D60</f>
        <v>0.92596034300512398</v>
      </c>
      <c r="E77" s="22"/>
      <c r="F77" s="22"/>
      <c r="G77" s="22"/>
      <c r="H77" s="22"/>
      <c r="I77" s="23"/>
      <c r="J77" s="20"/>
    </row>
  </sheetData>
  <mergeCells count="14">
    <mergeCell ref="D53:E53"/>
    <mergeCell ref="F53:G53"/>
    <mergeCell ref="D60:G60"/>
    <mergeCell ref="D63:E63"/>
    <mergeCell ref="F63:G63"/>
    <mergeCell ref="J71:J77"/>
    <mergeCell ref="D77:I77"/>
    <mergeCell ref="J63:K63"/>
    <mergeCell ref="L63:M63"/>
    <mergeCell ref="N63:O63"/>
    <mergeCell ref="D66:O66"/>
    <mergeCell ref="D70:F70"/>
    <mergeCell ref="G70:I70"/>
    <mergeCell ref="H63:I6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7 hst</vt:lpstr>
      <vt:lpstr>14</vt:lpstr>
      <vt:lpstr>Sheet1</vt:lpstr>
      <vt:lpstr>Sheet2</vt:lpstr>
      <vt:lpstr>21</vt:lpstr>
      <vt:lpstr>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2023-06-13T01:25:29Z</dcterms:created>
  <dcterms:modified xsi:type="dcterms:W3CDTF">2023-06-13T07:20:46Z</dcterms:modified>
</cp:coreProperties>
</file>