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6" documentId="13_ncr:1_{D57F1802-D18F-432F-A570-13382CBBFEE7}" xr6:coauthVersionLast="47" xr6:coauthVersionMax="47" xr10:uidLastSave="{9C34BC09-22AB-42DC-A293-FC9F5BB6C917}"/>
  <bookViews>
    <workbookView xWindow="-108" yWindow="-108" windowWidth="23256" windowHeight="13176" xr2:uid="{147658AE-0A70-4ED6-A348-CF1B39D9F80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13" i="1"/>
  <c r="I12" i="1"/>
  <c r="I11" i="1"/>
  <c r="AX24" i="1"/>
  <c r="AX25" i="1"/>
  <c r="AX26" i="1"/>
  <c r="AX27" i="1"/>
  <c r="AX28" i="1"/>
  <c r="AX29" i="1"/>
  <c r="AX30" i="1"/>
  <c r="AX31" i="1"/>
  <c r="AX32" i="1"/>
  <c r="AX33" i="1"/>
  <c r="AX34" i="1"/>
  <c r="AX23" i="1"/>
  <c r="AS24" i="1"/>
  <c r="AS25" i="1"/>
  <c r="AS26" i="1"/>
  <c r="AS27" i="1"/>
  <c r="AS28" i="1"/>
  <c r="AS29" i="1"/>
  <c r="AS30" i="1"/>
  <c r="AS31" i="1"/>
  <c r="AS32" i="1"/>
  <c r="AS33" i="1"/>
  <c r="AS34" i="1"/>
  <c r="AS23" i="1"/>
  <c r="AN24" i="1"/>
  <c r="AN25" i="1"/>
  <c r="AN26" i="1"/>
  <c r="AN27" i="1"/>
  <c r="AN28" i="1"/>
  <c r="AN29" i="1"/>
  <c r="AN30" i="1"/>
  <c r="AN31" i="1"/>
  <c r="AN32" i="1"/>
  <c r="AN33" i="1"/>
  <c r="AN34" i="1"/>
  <c r="AN23" i="1"/>
  <c r="AS6" i="1"/>
  <c r="AS7" i="1"/>
  <c r="AS8" i="1"/>
  <c r="AS9" i="1"/>
  <c r="AS10" i="1"/>
  <c r="AS11" i="1"/>
  <c r="AS12" i="1"/>
  <c r="AS13" i="1"/>
  <c r="AS14" i="1"/>
  <c r="AS15" i="1"/>
  <c r="AS16" i="1"/>
  <c r="AS5" i="1"/>
  <c r="AX6" i="1"/>
  <c r="AX7" i="1"/>
  <c r="AX8" i="1"/>
  <c r="AX9" i="1"/>
  <c r="AX10" i="1"/>
  <c r="AX11" i="1"/>
  <c r="AX12" i="1"/>
  <c r="AX13" i="1"/>
  <c r="AX14" i="1"/>
  <c r="AX15" i="1"/>
  <c r="AX16" i="1"/>
  <c r="AX5" i="1"/>
  <c r="AN6" i="1"/>
  <c r="AN7" i="1"/>
  <c r="AN8" i="1"/>
  <c r="AN9" i="1"/>
  <c r="AN10" i="1"/>
  <c r="AN11" i="1"/>
  <c r="AN12" i="1"/>
  <c r="AN13" i="1"/>
  <c r="AN14" i="1"/>
  <c r="AN15" i="1"/>
  <c r="AN16" i="1"/>
  <c r="AN5" i="1"/>
  <c r="D18" i="1" l="1"/>
  <c r="AV50" i="1"/>
  <c r="AV51" i="1"/>
  <c r="AU51" i="1"/>
  <c r="AX51" i="1" s="1"/>
  <c r="D20" i="1" s="1"/>
  <c r="AU50" i="1"/>
  <c r="AX50" i="1" s="1"/>
  <c r="D19" i="1" s="1"/>
  <c r="AU49" i="1"/>
  <c r="AX49" i="1" s="1"/>
  <c r="AV49" i="1"/>
  <c r="AV48" i="1"/>
  <c r="AW48" i="1" s="1"/>
  <c r="AU48" i="1"/>
  <c r="AU47" i="1"/>
  <c r="AX47" i="1" s="1"/>
  <c r="D16" i="1" s="1"/>
  <c r="AV47" i="1"/>
  <c r="AV46" i="1"/>
  <c r="AW46" i="1" s="1"/>
  <c r="AU46" i="1"/>
  <c r="AU45" i="1"/>
  <c r="AX45" i="1" s="1"/>
  <c r="D14" i="1" s="1"/>
  <c r="AV45" i="1"/>
  <c r="AV44" i="1"/>
  <c r="AU44" i="1"/>
  <c r="AU43" i="1"/>
  <c r="AX43" i="1" s="1"/>
  <c r="AV43" i="1"/>
  <c r="AV42" i="1"/>
  <c r="AW42" i="1" s="1"/>
  <c r="AU42" i="1"/>
  <c r="AU41" i="1"/>
  <c r="AX41" i="1" s="1"/>
  <c r="D10" i="1" s="1"/>
  <c r="AV41" i="1"/>
  <c r="AV40" i="1"/>
  <c r="AW40" i="1" s="1"/>
  <c r="AU40" i="1"/>
  <c r="AQ51" i="1"/>
  <c r="AP51" i="1"/>
  <c r="AP50" i="1"/>
  <c r="AS50" i="1" s="1"/>
  <c r="C19" i="1" s="1"/>
  <c r="AQ50" i="1"/>
  <c r="AQ49" i="1"/>
  <c r="AP49" i="1"/>
  <c r="AP48" i="1"/>
  <c r="AS48" i="1" s="1"/>
  <c r="AQ48" i="1"/>
  <c r="AQ47" i="1"/>
  <c r="AP47" i="1"/>
  <c r="AP46" i="1"/>
  <c r="AS46" i="1" s="1"/>
  <c r="AQ46" i="1"/>
  <c r="AQ45" i="1"/>
  <c r="AP45" i="1"/>
  <c r="AP44" i="1"/>
  <c r="AS44" i="1" s="1"/>
  <c r="C13" i="1" s="1"/>
  <c r="AQ44" i="1"/>
  <c r="AQ43" i="1"/>
  <c r="AR43" i="1" s="1"/>
  <c r="C12" i="1" s="1"/>
  <c r="AP43" i="1"/>
  <c r="AS43" i="1" s="1"/>
  <c r="AP42" i="1"/>
  <c r="AS42" i="1" s="1"/>
  <c r="C11" i="1" s="1"/>
  <c r="AQ42" i="1"/>
  <c r="AQ41" i="1"/>
  <c r="AQ40" i="1"/>
  <c r="AP41" i="1"/>
  <c r="AS41" i="1" s="1"/>
  <c r="C10" i="1" s="1"/>
  <c r="AP40" i="1"/>
  <c r="AS40" i="1" s="1"/>
  <c r="C9" i="1" s="1"/>
  <c r="AL50" i="1"/>
  <c r="AL51" i="1"/>
  <c r="AM51" i="1" s="1"/>
  <c r="AK51" i="1"/>
  <c r="AK50" i="1"/>
  <c r="AN50" i="1" s="1"/>
  <c r="B19" i="1" s="1"/>
  <c r="AK49" i="1"/>
  <c r="AL49" i="1"/>
  <c r="AM49" i="1" s="1"/>
  <c r="AL48" i="1"/>
  <c r="AK48" i="1"/>
  <c r="AK47" i="1"/>
  <c r="AL47" i="1"/>
  <c r="AL46" i="1"/>
  <c r="AK46" i="1"/>
  <c r="AK45" i="1"/>
  <c r="AL45" i="1"/>
  <c r="AM45" i="1" s="1"/>
  <c r="AL44" i="1"/>
  <c r="AM44" i="1" s="1"/>
  <c r="AK44" i="1"/>
  <c r="AK43" i="1"/>
  <c r="AL43" i="1"/>
  <c r="AL42" i="1"/>
  <c r="AK42" i="1"/>
  <c r="AK41" i="1"/>
  <c r="AL41" i="1"/>
  <c r="AM41" i="1" s="1"/>
  <c r="AL40" i="1"/>
  <c r="AK40" i="1"/>
  <c r="AR51" i="1"/>
  <c r="AW50" i="1"/>
  <c r="AM50" i="1"/>
  <c r="AW49" i="1"/>
  <c r="AM48" i="1"/>
  <c r="AW47" i="1"/>
  <c r="AR47" i="1"/>
  <c r="AM46" i="1"/>
  <c r="AW45" i="1"/>
  <c r="AR45" i="1"/>
  <c r="AW44" i="1"/>
  <c r="AW43" i="1"/>
  <c r="D12" i="1" s="1"/>
  <c r="AM43" i="1"/>
  <c r="AM42" i="1"/>
  <c r="AW41" i="1"/>
  <c r="AR40" i="1"/>
  <c r="AW34" i="1"/>
  <c r="AR34" i="1"/>
  <c r="AM34" i="1"/>
  <c r="AW33" i="1"/>
  <c r="AR33" i="1"/>
  <c r="AM33" i="1"/>
  <c r="AW32" i="1"/>
  <c r="AR32" i="1"/>
  <c r="AM32" i="1"/>
  <c r="AW31" i="1"/>
  <c r="AR31" i="1"/>
  <c r="AM31" i="1"/>
  <c r="AW30" i="1"/>
  <c r="AR30" i="1"/>
  <c r="AM30" i="1"/>
  <c r="AW29" i="1"/>
  <c r="AR29" i="1"/>
  <c r="AM29" i="1"/>
  <c r="AW28" i="1"/>
  <c r="AR28" i="1"/>
  <c r="AM28" i="1"/>
  <c r="AW27" i="1"/>
  <c r="AR27" i="1"/>
  <c r="AM27" i="1"/>
  <c r="AW26" i="1"/>
  <c r="AR26" i="1"/>
  <c r="AM26" i="1"/>
  <c r="AW25" i="1"/>
  <c r="AR25" i="1"/>
  <c r="AM25" i="1"/>
  <c r="AW24" i="1"/>
  <c r="AR24" i="1"/>
  <c r="AM24" i="1"/>
  <c r="AW23" i="1"/>
  <c r="AR23" i="1"/>
  <c r="AM23" i="1"/>
  <c r="AW16" i="1"/>
  <c r="AR16" i="1"/>
  <c r="AM16" i="1"/>
  <c r="I16" i="1"/>
  <c r="I15" i="1" s="1"/>
  <c r="N13" i="1" s="1"/>
  <c r="AW15" i="1"/>
  <c r="AR15" i="1"/>
  <c r="AM15" i="1"/>
  <c r="AW14" i="1"/>
  <c r="AR14" i="1"/>
  <c r="AM14" i="1"/>
  <c r="AW13" i="1"/>
  <c r="AR13" i="1"/>
  <c r="AM13" i="1"/>
  <c r="AW12" i="1"/>
  <c r="AR12" i="1"/>
  <c r="AM12" i="1"/>
  <c r="AW11" i="1"/>
  <c r="AR11" i="1"/>
  <c r="AM11" i="1"/>
  <c r="AW10" i="1"/>
  <c r="AR10" i="1"/>
  <c r="AM10" i="1"/>
  <c r="AW9" i="1"/>
  <c r="AR9" i="1"/>
  <c r="AM9" i="1"/>
  <c r="AW8" i="1"/>
  <c r="AR8" i="1"/>
  <c r="AM8" i="1"/>
  <c r="AW7" i="1"/>
  <c r="AR7" i="1"/>
  <c r="AM7" i="1"/>
  <c r="AW6" i="1"/>
  <c r="AR6" i="1"/>
  <c r="AM6" i="1"/>
  <c r="AW5" i="1"/>
  <c r="AR5" i="1"/>
  <c r="AM5" i="1"/>
  <c r="F19" i="1" l="1"/>
  <c r="E19" i="1"/>
  <c r="D30" i="1" s="1"/>
  <c r="AR48" i="1"/>
  <c r="C17" i="1" s="1"/>
  <c r="AW51" i="1"/>
  <c r="AN41" i="1"/>
  <c r="B10" i="1" s="1"/>
  <c r="AN43" i="1"/>
  <c r="B12" i="1" s="1"/>
  <c r="F12" i="1" s="1"/>
  <c r="AN45" i="1"/>
  <c r="B14" i="1" s="1"/>
  <c r="AM47" i="1"/>
  <c r="AN47" i="1"/>
  <c r="AN49" i="1"/>
  <c r="B18" i="1" s="1"/>
  <c r="AS45" i="1"/>
  <c r="C14" i="1" s="1"/>
  <c r="AS47" i="1"/>
  <c r="C16" i="1" s="1"/>
  <c r="AR49" i="1"/>
  <c r="AS49" i="1"/>
  <c r="AS51" i="1"/>
  <c r="C20" i="1" s="1"/>
  <c r="AR42" i="1"/>
  <c r="AN40" i="1"/>
  <c r="B9" i="1" s="1"/>
  <c r="F9" i="1" s="1"/>
  <c r="AN42" i="1"/>
  <c r="B11" i="1" s="1"/>
  <c r="F11" i="1" s="1"/>
  <c r="AN44" i="1"/>
  <c r="B13" i="1" s="1"/>
  <c r="AN46" i="1"/>
  <c r="B15" i="1" s="1"/>
  <c r="AN48" i="1"/>
  <c r="B17" i="1" s="1"/>
  <c r="AM40" i="1"/>
  <c r="AR41" i="1"/>
  <c r="AR44" i="1"/>
  <c r="AN51" i="1"/>
  <c r="B20" i="1" s="1"/>
  <c r="F20" i="1" s="1"/>
  <c r="AR46" i="1"/>
  <c r="C15" i="1" s="1"/>
  <c r="E15" i="1" s="1"/>
  <c r="AR50" i="1"/>
  <c r="AX40" i="1"/>
  <c r="D9" i="1" s="1"/>
  <c r="AX42" i="1"/>
  <c r="D11" i="1" s="1"/>
  <c r="AX44" i="1"/>
  <c r="D13" i="1" s="1"/>
  <c r="F13" i="1" s="1"/>
  <c r="AX46" i="1"/>
  <c r="D15" i="1" s="1"/>
  <c r="AX48" i="1"/>
  <c r="D17" i="1" s="1"/>
  <c r="D21" i="1" s="1"/>
  <c r="N11" i="1"/>
  <c r="N12" i="1"/>
  <c r="O11" i="1"/>
  <c r="F15" i="1"/>
  <c r="E14" i="1"/>
  <c r="O10" i="1"/>
  <c r="N10" i="1"/>
  <c r="E11" i="1"/>
  <c r="O12" i="1"/>
  <c r="I14" i="1"/>
  <c r="N14" i="1" s="1"/>
  <c r="E20" i="1"/>
  <c r="O13" i="1"/>
  <c r="E17" i="1" l="1"/>
  <c r="E10" i="1"/>
  <c r="B21" i="1"/>
  <c r="F10" i="1"/>
  <c r="E13" i="1"/>
  <c r="C28" i="1" s="1"/>
  <c r="F17" i="1"/>
  <c r="B16" i="1"/>
  <c r="C18" i="1"/>
  <c r="F18" i="1" s="1"/>
  <c r="E9" i="1"/>
  <c r="B28" i="1" s="1"/>
  <c r="E12" i="1"/>
  <c r="F14" i="1"/>
  <c r="D28" i="1"/>
  <c r="E28" i="1" s="1"/>
  <c r="B31" i="1"/>
  <c r="C30" i="1"/>
  <c r="O14" i="1"/>
  <c r="B30" i="1"/>
  <c r="C29" i="1"/>
  <c r="D31" i="1"/>
  <c r="B29" i="1"/>
  <c r="C21" i="1" l="1"/>
  <c r="E16" i="1"/>
  <c r="C31" i="1" s="1"/>
  <c r="F16" i="1"/>
  <c r="E18" i="1"/>
  <c r="D29" i="1" s="1"/>
  <c r="D32" i="1" s="1"/>
  <c r="D33" i="1" s="1"/>
  <c r="E30" i="1"/>
  <c r="F30" i="1" s="1"/>
  <c r="E31" i="1"/>
  <c r="F31" i="1" s="1"/>
  <c r="F28" i="1"/>
  <c r="B32" i="1"/>
  <c r="C32" i="1"/>
  <c r="C33" i="1" s="1"/>
  <c r="E29" i="1"/>
  <c r="F29" i="1" s="1"/>
  <c r="E21" i="1" l="1"/>
  <c r="J13" i="1"/>
  <c r="K13" i="1" s="1"/>
  <c r="J12" i="1"/>
  <c r="K12" i="1" s="1"/>
  <c r="B33" i="1"/>
  <c r="E32" i="1"/>
  <c r="J10" i="1" l="1"/>
  <c r="K10" i="1" s="1"/>
  <c r="J16" i="1"/>
  <c r="J11" i="1"/>
  <c r="K11" i="1" s="1"/>
  <c r="J14" i="1" l="1"/>
  <c r="K14" i="1" s="1"/>
  <c r="L14" i="1" s="1"/>
  <c r="J15" i="1"/>
  <c r="K15" i="1" s="1"/>
  <c r="L13" i="1" l="1"/>
  <c r="L12" i="1"/>
  <c r="L10" i="1"/>
  <c r="L11" i="1"/>
</calcChain>
</file>

<file path=xl/sharedStrings.xml><?xml version="1.0" encoding="utf-8"?>
<sst xmlns="http://schemas.openxmlformats.org/spreadsheetml/2006/main" count="145" uniqueCount="57">
  <si>
    <t>p</t>
  </si>
  <si>
    <t>w</t>
  </si>
  <si>
    <t>Data Berat Basah tiap Tanaman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</si>
  <si>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</si>
  <si>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</si>
  <si>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</si>
  <si>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</si>
  <si>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</si>
  <si>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</si>
  <si>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</si>
  <si>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</si>
  <si>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</si>
  <si>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</si>
  <si>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</si>
  <si>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</si>
  <si>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</si>
  <si>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</si>
  <si>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</si>
  <si>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</si>
  <si>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</si>
  <si>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</si>
  <si>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</si>
  <si>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</si>
  <si>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</si>
  <si>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</si>
  <si>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</si>
  <si>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</si>
  <si>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</si>
  <si>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</si>
  <si>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</si>
  <si>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</si>
  <si>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</si>
  <si>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tn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</si>
  <si>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</si>
  <si>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</si>
  <si>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</si>
  <si>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</si>
  <si>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</si>
  <si>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</si>
  <si>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</si>
  <si>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</si>
  <si>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</si>
  <si>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</si>
  <si>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</si>
  <si>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</si>
  <si>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W1</t>
  </si>
  <si>
    <t>W2</t>
  </si>
  <si>
    <t>Tabel 2 Arah</t>
  </si>
  <si>
    <t>W3</t>
  </si>
  <si>
    <t>Rata</t>
  </si>
  <si>
    <t>P1</t>
  </si>
  <si>
    <t>P2</t>
  </si>
  <si>
    <t>P3</t>
  </si>
  <si>
    <t>P4</t>
  </si>
  <si>
    <t>Data Berat Ekonomis tiap Tanaman</t>
  </si>
  <si>
    <t>Analisis Ragam Indeks Panen</t>
  </si>
  <si>
    <t>Perhitungan Indeks Panen tiap Tanaman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</si>
</sst>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5" xfId="0" applyFont="1" applyBorder="1"/>
    <xf numFmtId="1" fontId="3" fillId="0" borderId="5" xfId="0" applyNumberFormat="1" applyFont="1" applyBorder="1"/>
    <xf numFmtId="165" fontId="3" fillId="0" borderId="5" xfId="0" applyNumberFormat="1" applyFont="1" applyBorder="1"/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6" fontId="3" fillId="0" borderId="0" xfId="0" applyNumberFormat="1" applyFont="1"/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C953C-6B6A-4711-94A2-09DE5A2A8055}">
  <dimension ref="A1:AX51"/>
  <sheetViews>
    <sheetView tabSelected="1" zoomScaleNormal="100" workbookViewId="0">
      <selection activeCell="I5" sqref="I5"/>
    </sheetView>
  </sheetViews>
  <sheetFormatPr defaultColWidth="9" defaultRowHeight="13.8" x14ac:dyDescent="0.25"/>
  <cols>
    <col min="1" max="1" width="11" style="1" customWidth="1"/>
    <col min="2" max="7" width="9" style="1"/>
    <col min="8" max="8" width="11.88671875" style="1" customWidth="1"/>
    <col min="9" max="17" width="9" style="1"/>
    <col min="18" max="18" width="11.5546875" style="1" customWidth="1"/>
    <col min="19" max="22" width="10.109375" style="1" customWidth="1"/>
    <col min="23" max="23" width="3.5546875" style="1" customWidth="1"/>
    <col min="24" max="27" width="10.109375" style="1" customWidth="1"/>
    <col min="28" max="28" width="4.109375" style="1" customWidth="1"/>
    <col min="29" max="30" width="10.109375" style="1" customWidth="1"/>
    <col min="31" max="16384" width="9" style="1"/>
  </cols>
  <sheetData>
    <row r="1" spans="1:50" x14ac:dyDescent="0.25">
      <c r="H1" s="1" t="s">
        <v>0</v>
      </c>
      <c r="I1" s="1">
        <v>4</v>
      </c>
    </row>
    <row r="2" spans="1:50" x14ac:dyDescent="0.25">
      <c r="H2" s="1" t="s">
        <v>1</v>
      </c>
      <c r="I2" s="1">
        <v>3</v>
      </c>
      <c r="AJ2" s="2" t="s">
        <v>2</v>
      </c>
    </row>
    <row r="3" spans="1:50" x14ac:dyDescent="0.25">
      <c r="H3" s="1" t="s">
        <v>3</v>
      </c>
      <c r="I3" s="1">
        <v>3</v>
      </c>
      <c r="AJ3" s="27" t="s">
        <v>4</v>
      </c>
      <c r="AK3" s="26" t="s">
        <v>5</v>
      </c>
      <c r="AL3" s="26"/>
      <c r="AM3" s="26" t="s">
        <v>6</v>
      </c>
      <c r="AN3" s="26" t="s">
        <v>7</v>
      </c>
      <c r="AO3" s="28"/>
      <c r="AP3" s="26" t="s">
        <v>8</v>
      </c>
      <c r="AQ3" s="26"/>
      <c r="AR3" s="26" t="s">
        <v>6</v>
      </c>
      <c r="AS3" s="26" t="s">
        <v>7</v>
      </c>
      <c r="AT3" s="28"/>
      <c r="AU3" s="26" t="s">
        <v>9</v>
      </c>
      <c r="AV3" s="26"/>
      <c r="AW3" s="26" t="s">
        <v>10</v>
      </c>
      <c r="AX3" s="26" t="s">
        <v>7</v>
      </c>
    </row>
    <row r="4" spans="1:50" x14ac:dyDescent="0.25">
      <c r="H4" s="1" t="s">
        <v>11</v>
      </c>
      <c r="I4" s="5">
        <f>E21^2/36</f>
        <v>27.70102514236811</v>
      </c>
      <c r="AJ4" s="27"/>
      <c r="AK4" s="4" t="s">
        <v>12</v>
      </c>
      <c r="AL4" s="4" t="s">
        <v>13</v>
      </c>
      <c r="AM4" s="26"/>
      <c r="AN4" s="26"/>
      <c r="AO4" s="29"/>
      <c r="AP4" s="4" t="s">
        <v>12</v>
      </c>
      <c r="AQ4" s="4" t="s">
        <v>13</v>
      </c>
      <c r="AR4" s="26"/>
      <c r="AS4" s="26"/>
      <c r="AT4" s="29"/>
      <c r="AU4" s="4" t="s">
        <v>12</v>
      </c>
      <c r="AV4" s="4" t="s">
        <v>13</v>
      </c>
      <c r="AW4" s="26"/>
      <c r="AX4" s="26"/>
    </row>
    <row r="5" spans="1:50" x14ac:dyDescent="0.25">
      <c r="AJ5" s="3" t="s">
        <v>14</v>
      </c>
      <c r="AK5" s="4">
        <v>23</v>
      </c>
      <c r="AL5" s="4">
        <v>21</v>
      </c>
      <c r="AM5" s="4">
        <f t="shared" ref="AM5:AM16" si="0">SUM(AK5:AL5)</f>
        <v>44</v>
      </c>
      <c r="AN5" s="4">
        <f>AVERAGE(AK5:AL5)</f>
        <v>22</v>
      </c>
      <c r="AO5" s="29"/>
      <c r="AP5" s="4">
        <v>21</v>
      </c>
      <c r="AQ5" s="4">
        <v>20</v>
      </c>
      <c r="AR5" s="4">
        <f t="shared" ref="AR5:AR16" si="1">SUM(AP5:AQ5)</f>
        <v>41</v>
      </c>
      <c r="AS5" s="4">
        <f>AVERAGE(AP5:AQ5)</f>
        <v>20.5</v>
      </c>
      <c r="AT5" s="29"/>
      <c r="AU5" s="4">
        <v>19</v>
      </c>
      <c r="AV5" s="4">
        <v>23</v>
      </c>
      <c r="AW5" s="4">
        <f t="shared" ref="AW5:AW16" si="2">SUM(AU5:AV5)</f>
        <v>42</v>
      </c>
      <c r="AX5" s="4">
        <f>AVERAGE(AU5:AV5)</f>
        <v>21</v>
      </c>
    </row>
    <row r="6" spans="1:50" x14ac:dyDescent="0.25">
      <c r="AJ6" s="3" t="s">
        <v>15</v>
      </c>
      <c r="AK6" s="4">
        <v>12</v>
      </c>
      <c r="AL6" s="4">
        <v>13</v>
      </c>
      <c r="AM6" s="4">
        <f t="shared" si="0"/>
        <v>25</v>
      </c>
      <c r="AN6" s="4">
        <f t="shared" ref="AN6:AN16" si="3">AVERAGE(AK6:AL6)</f>
        <v>12.5</v>
      </c>
      <c r="AO6" s="29"/>
      <c r="AP6" s="4">
        <v>12</v>
      </c>
      <c r="AQ6" s="4">
        <v>13</v>
      </c>
      <c r="AR6" s="4">
        <f t="shared" si="1"/>
        <v>25</v>
      </c>
      <c r="AS6" s="4">
        <f t="shared" ref="AS6:AS16" si="4">AVERAGE(AP6:AQ6)</f>
        <v>12.5</v>
      </c>
      <c r="AT6" s="29"/>
      <c r="AU6" s="4">
        <v>18</v>
      </c>
      <c r="AV6" s="4">
        <v>19</v>
      </c>
      <c r="AW6" s="4">
        <f t="shared" si="2"/>
        <v>37</v>
      </c>
      <c r="AX6" s="4">
        <f t="shared" ref="AX6:AX16" si="5">AVERAGE(AU6:AV6)</f>
        <v>18.5</v>
      </c>
    </row>
    <row r="7" spans="1:50" x14ac:dyDescent="0.25">
      <c r="A7" s="27" t="s">
        <v>4</v>
      </c>
      <c r="B7" s="31" t="s">
        <v>16</v>
      </c>
      <c r="C7" s="31"/>
      <c r="D7" s="31"/>
      <c r="E7" s="32" t="s">
        <v>6</v>
      </c>
      <c r="F7" s="32" t="s">
        <v>17</v>
      </c>
      <c r="AJ7" s="3" t="s">
        <v>18</v>
      </c>
      <c r="AK7" s="4">
        <v>15</v>
      </c>
      <c r="AL7" s="4">
        <v>12</v>
      </c>
      <c r="AM7" s="4">
        <f t="shared" si="0"/>
        <v>27</v>
      </c>
      <c r="AN7" s="4">
        <f t="shared" si="3"/>
        <v>13.5</v>
      </c>
      <c r="AO7" s="29"/>
      <c r="AP7" s="4">
        <v>22</v>
      </c>
      <c r="AQ7" s="4">
        <v>10</v>
      </c>
      <c r="AR7" s="4">
        <f t="shared" si="1"/>
        <v>32</v>
      </c>
      <c r="AS7" s="4">
        <f t="shared" si="4"/>
        <v>16</v>
      </c>
      <c r="AT7" s="29"/>
      <c r="AU7" s="4">
        <v>19</v>
      </c>
      <c r="AV7" s="4">
        <v>11</v>
      </c>
      <c r="AW7" s="4">
        <f t="shared" si="2"/>
        <v>30</v>
      </c>
      <c r="AX7" s="4">
        <f t="shared" si="5"/>
        <v>15</v>
      </c>
    </row>
    <row r="8" spans="1:50" x14ac:dyDescent="0.25">
      <c r="A8" s="27"/>
      <c r="B8" s="6" t="s">
        <v>19</v>
      </c>
      <c r="C8" s="6" t="s">
        <v>20</v>
      </c>
      <c r="D8" s="6" t="s">
        <v>21</v>
      </c>
      <c r="E8" s="33"/>
      <c r="F8" s="33"/>
      <c r="H8" s="7" t="s">
        <v>55</v>
      </c>
      <c r="I8" s="8"/>
      <c r="J8" s="8"/>
      <c r="K8" s="8"/>
      <c r="L8" s="8"/>
      <c r="M8" s="8"/>
      <c r="N8" s="8"/>
      <c r="O8" s="8"/>
      <c r="AJ8" s="3" t="s">
        <v>22</v>
      </c>
      <c r="AK8" s="4">
        <v>19</v>
      </c>
      <c r="AL8" s="4">
        <v>10</v>
      </c>
      <c r="AM8" s="4">
        <f t="shared" si="0"/>
        <v>29</v>
      </c>
      <c r="AN8" s="4">
        <f t="shared" si="3"/>
        <v>14.5</v>
      </c>
      <c r="AO8" s="29"/>
      <c r="AP8" s="4">
        <v>23</v>
      </c>
      <c r="AQ8" s="4">
        <v>25</v>
      </c>
      <c r="AR8" s="4">
        <f t="shared" si="1"/>
        <v>48</v>
      </c>
      <c r="AS8" s="4">
        <f t="shared" si="4"/>
        <v>24</v>
      </c>
      <c r="AT8" s="29"/>
      <c r="AU8" s="4">
        <v>22</v>
      </c>
      <c r="AV8" s="4">
        <v>19</v>
      </c>
      <c r="AW8" s="4">
        <f t="shared" si="2"/>
        <v>41</v>
      </c>
      <c r="AX8" s="4">
        <f t="shared" si="5"/>
        <v>20.5</v>
      </c>
    </row>
    <row r="9" spans="1:50" x14ac:dyDescent="0.25">
      <c r="A9" s="6" t="s">
        <v>14</v>
      </c>
      <c r="B9" s="19">
        <f t="shared" ref="B9:B20" si="6">AN40</f>
        <v>0.90890269151138714</v>
      </c>
      <c r="C9" s="19">
        <f t="shared" ref="C9:C20" si="7">AS40</f>
        <v>0.92738095238095242</v>
      </c>
      <c r="D9" s="19">
        <f t="shared" ref="D9:D20" si="8">AX40</f>
        <v>0.79519450800915337</v>
      </c>
      <c r="E9" s="17">
        <f t="shared" ref="E9:E20" si="9">SUM(B9:D9)</f>
        <v>2.6314781519014927</v>
      </c>
      <c r="F9" s="17">
        <f>AVERAGE(B9:D9)</f>
        <v>0.8771593839671642</v>
      </c>
      <c r="H9" s="11" t="s">
        <v>23</v>
      </c>
      <c r="I9" s="11" t="s">
        <v>24</v>
      </c>
      <c r="J9" s="11" t="s">
        <v>25</v>
      </c>
      <c r="K9" s="11" t="s">
        <v>26</v>
      </c>
      <c r="L9" s="11" t="s">
        <v>27</v>
      </c>
      <c r="M9" s="11"/>
      <c r="N9" s="11" t="s">
        <v>28</v>
      </c>
      <c r="O9" s="11" t="s">
        <v>29</v>
      </c>
      <c r="AJ9" s="3" t="s">
        <v>30</v>
      </c>
      <c r="AK9" s="4">
        <v>16</v>
      </c>
      <c r="AL9" s="4">
        <v>12</v>
      </c>
      <c r="AM9" s="4">
        <f t="shared" si="0"/>
        <v>28</v>
      </c>
      <c r="AN9" s="4">
        <f t="shared" si="3"/>
        <v>14</v>
      </c>
      <c r="AO9" s="29"/>
      <c r="AP9" s="4">
        <v>18</v>
      </c>
      <c r="AQ9" s="4">
        <v>12</v>
      </c>
      <c r="AR9" s="4">
        <f t="shared" si="1"/>
        <v>30</v>
      </c>
      <c r="AS9" s="4">
        <f t="shared" si="4"/>
        <v>15</v>
      </c>
      <c r="AT9" s="29"/>
      <c r="AU9" s="4">
        <v>18</v>
      </c>
      <c r="AV9" s="4">
        <v>13</v>
      </c>
      <c r="AW9" s="4">
        <f t="shared" si="2"/>
        <v>31</v>
      </c>
      <c r="AX9" s="4">
        <f t="shared" si="5"/>
        <v>15.5</v>
      </c>
    </row>
    <row r="10" spans="1:50" x14ac:dyDescent="0.25">
      <c r="A10" s="6" t="s">
        <v>15</v>
      </c>
      <c r="B10" s="19">
        <f t="shared" si="6"/>
        <v>0.4391025641025641</v>
      </c>
      <c r="C10" s="19">
        <f t="shared" si="7"/>
        <v>0.91987179487179493</v>
      </c>
      <c r="D10" s="19">
        <f t="shared" si="8"/>
        <v>0.91812865497076013</v>
      </c>
      <c r="E10" s="17">
        <f t="shared" si="9"/>
        <v>2.2771030139451192</v>
      </c>
      <c r="F10" s="17">
        <f t="shared" ref="F10:F20" si="10">AVERAGE(B10:D10)</f>
        <v>0.75903433798170639</v>
      </c>
      <c r="H10" s="8" t="s">
        <v>31</v>
      </c>
      <c r="I10" s="12">
        <v>2</v>
      </c>
      <c r="J10" s="21">
        <f>SUMSQ(B21:D21)/12-I4</f>
        <v>1.6585304220171793E-2</v>
      </c>
      <c r="K10" s="21">
        <f>J10/I10</f>
        <v>8.2926521100858963E-3</v>
      </c>
      <c r="L10" s="13">
        <f>K10/K$15</f>
        <v>0.41922886824422395</v>
      </c>
      <c r="M10" s="8" t="s">
        <v>32</v>
      </c>
      <c r="N10" s="13">
        <f t="shared" ref="N10" si="11">FINV(0.05,I10,I$15)</f>
        <v>3.4433567793667246</v>
      </c>
      <c r="O10" s="13">
        <f t="shared" ref="O10:O14" si="12">FINV(0.01,I10,I$15)</f>
        <v>5.7190219124822725</v>
      </c>
      <c r="AJ10" s="3" t="s">
        <v>33</v>
      </c>
      <c r="AK10" s="4">
        <v>10</v>
      </c>
      <c r="AL10" s="4">
        <v>4</v>
      </c>
      <c r="AM10" s="4">
        <f t="shared" si="0"/>
        <v>14</v>
      </c>
      <c r="AN10" s="4">
        <f t="shared" si="3"/>
        <v>7</v>
      </c>
      <c r="AO10" s="29"/>
      <c r="AP10" s="4">
        <v>14</v>
      </c>
      <c r="AQ10" s="4">
        <v>6</v>
      </c>
      <c r="AR10" s="4">
        <f t="shared" si="1"/>
        <v>20</v>
      </c>
      <c r="AS10" s="4">
        <f t="shared" si="4"/>
        <v>10</v>
      </c>
      <c r="AT10" s="29"/>
      <c r="AU10" s="4">
        <v>11</v>
      </c>
      <c r="AV10" s="4">
        <v>10</v>
      </c>
      <c r="AW10" s="4">
        <f t="shared" si="2"/>
        <v>21</v>
      </c>
      <c r="AX10" s="4">
        <f t="shared" si="5"/>
        <v>10.5</v>
      </c>
    </row>
    <row r="11" spans="1:50" x14ac:dyDescent="0.25">
      <c r="A11" s="6" t="s">
        <v>18</v>
      </c>
      <c r="B11" s="19">
        <f t="shared" si="6"/>
        <v>0.92500000000000004</v>
      </c>
      <c r="C11" s="19">
        <f t="shared" si="7"/>
        <v>0.97727272727272729</v>
      </c>
      <c r="D11" s="19">
        <f t="shared" si="8"/>
        <v>0.95454545454545459</v>
      </c>
      <c r="E11" s="17">
        <f t="shared" si="9"/>
        <v>2.8568181818181819</v>
      </c>
      <c r="F11" s="17">
        <f t="shared" si="10"/>
        <v>0.95227272727272727</v>
      </c>
      <c r="H11" s="8" t="s">
        <v>4</v>
      </c>
      <c r="I11" s="12">
        <f>I1*I2-1</f>
        <v>11</v>
      </c>
      <c r="J11" s="21">
        <f>SUMSQ(E9:E20)/3-I4</f>
        <v>0.13480055769831267</v>
      </c>
      <c r="K11" s="21">
        <f t="shared" ref="K11:K15" si="13">J11/I11</f>
        <v>1.2254596154392061E-2</v>
      </c>
      <c r="L11" s="13">
        <f>K11/K$15</f>
        <v>0.6195220067591366</v>
      </c>
      <c r="M11" s="8" t="s">
        <v>32</v>
      </c>
      <c r="N11" s="13">
        <f>FINV(0.05,I11,I$15)</f>
        <v>2.2585183566229916</v>
      </c>
      <c r="O11" s="13">
        <f t="shared" si="12"/>
        <v>3.1837421959607717</v>
      </c>
      <c r="AJ11" s="3" t="s">
        <v>34</v>
      </c>
      <c r="AK11" s="4">
        <v>19</v>
      </c>
      <c r="AL11" s="4">
        <v>20</v>
      </c>
      <c r="AM11" s="4">
        <f t="shared" si="0"/>
        <v>39</v>
      </c>
      <c r="AN11" s="4">
        <f t="shared" si="3"/>
        <v>19.5</v>
      </c>
      <c r="AO11" s="29"/>
      <c r="AP11" s="4">
        <v>12</v>
      </c>
      <c r="AQ11" s="4">
        <v>14</v>
      </c>
      <c r="AR11" s="4">
        <f t="shared" si="1"/>
        <v>26</v>
      </c>
      <c r="AS11" s="4">
        <f t="shared" si="4"/>
        <v>13</v>
      </c>
      <c r="AT11" s="29"/>
      <c r="AU11" s="4">
        <v>18</v>
      </c>
      <c r="AV11" s="4">
        <v>22</v>
      </c>
      <c r="AW11" s="4">
        <f t="shared" si="2"/>
        <v>40</v>
      </c>
      <c r="AX11" s="4">
        <f t="shared" si="5"/>
        <v>20</v>
      </c>
    </row>
    <row r="12" spans="1:50" x14ac:dyDescent="0.25">
      <c r="A12" s="6" t="s">
        <v>22</v>
      </c>
      <c r="B12" s="19">
        <f t="shared" si="6"/>
        <v>0.89736842105263159</v>
      </c>
      <c r="C12" s="19">
        <f t="shared" si="7"/>
        <v>0.97826086956521741</v>
      </c>
      <c r="D12" s="19">
        <f t="shared" si="8"/>
        <v>0.81937799043062198</v>
      </c>
      <c r="E12" s="17">
        <f t="shared" si="9"/>
        <v>2.6950072810484711</v>
      </c>
      <c r="F12" s="17">
        <f t="shared" si="10"/>
        <v>0.89833576034949036</v>
      </c>
      <c r="H12" s="8" t="s">
        <v>35</v>
      </c>
      <c r="I12" s="12">
        <f>I1-1</f>
        <v>3</v>
      </c>
      <c r="J12" s="21">
        <f>SUMSQ(E28:E31)/9-I4</f>
        <v>1.738156519506262E-2</v>
      </c>
      <c r="K12" s="21">
        <f t="shared" si="13"/>
        <v>5.7938550650208738E-3</v>
      </c>
      <c r="L12" s="13">
        <f t="shared" ref="L12:L14" si="14">K12/K$15</f>
        <v>0.29290403955636407</v>
      </c>
      <c r="M12" s="8" t="s">
        <v>32</v>
      </c>
      <c r="N12" s="13">
        <f>FINV(0.05,I12,I$15)</f>
        <v>3.0491249886524128</v>
      </c>
      <c r="O12" s="13">
        <f t="shared" si="12"/>
        <v>4.8166057778160596</v>
      </c>
      <c r="AJ12" s="3" t="s">
        <v>36</v>
      </c>
      <c r="AK12" s="4">
        <v>13</v>
      </c>
      <c r="AL12" s="4">
        <v>12</v>
      </c>
      <c r="AM12" s="4">
        <f t="shared" si="0"/>
        <v>25</v>
      </c>
      <c r="AN12" s="4">
        <f t="shared" si="3"/>
        <v>12.5</v>
      </c>
      <c r="AO12" s="29"/>
      <c r="AP12" s="4">
        <v>7</v>
      </c>
      <c r="AQ12" s="4">
        <v>6</v>
      </c>
      <c r="AR12" s="4">
        <f t="shared" si="1"/>
        <v>13</v>
      </c>
      <c r="AS12" s="4">
        <f t="shared" si="4"/>
        <v>6.5</v>
      </c>
      <c r="AT12" s="29"/>
      <c r="AU12" s="4">
        <v>11</v>
      </c>
      <c r="AV12" s="4">
        <v>7</v>
      </c>
      <c r="AW12" s="4">
        <f t="shared" si="2"/>
        <v>18</v>
      </c>
      <c r="AX12" s="4">
        <f t="shared" si="5"/>
        <v>9</v>
      </c>
    </row>
    <row r="13" spans="1:50" x14ac:dyDescent="0.25">
      <c r="A13" s="6" t="s">
        <v>30</v>
      </c>
      <c r="B13" s="19">
        <f t="shared" si="6"/>
        <v>0.89583333333333326</v>
      </c>
      <c r="C13" s="19">
        <f t="shared" si="7"/>
        <v>0.90277777777777768</v>
      </c>
      <c r="D13" s="19">
        <f t="shared" si="8"/>
        <v>0.97222222222222221</v>
      </c>
      <c r="E13" s="17">
        <f t="shared" si="9"/>
        <v>2.770833333333333</v>
      </c>
      <c r="F13" s="17">
        <f t="shared" si="10"/>
        <v>0.92361111111111105</v>
      </c>
      <c r="H13" s="8" t="s">
        <v>37</v>
      </c>
      <c r="I13" s="12">
        <f>I2-1</f>
        <v>2</v>
      </c>
      <c r="J13" s="21">
        <f>SUMSQ(B32:D32)/12-I4</f>
        <v>1.6854666454158007E-3</v>
      </c>
      <c r="K13" s="21">
        <f t="shared" si="13"/>
        <v>8.4273332270790036E-4</v>
      </c>
      <c r="L13" s="13">
        <f t="shared" si="14"/>
        <v>4.260375720824347E-2</v>
      </c>
      <c r="M13" s="8" t="s">
        <v>32</v>
      </c>
      <c r="N13" s="13">
        <f>FINV(0.05,I13,I$15)</f>
        <v>3.4433567793667246</v>
      </c>
      <c r="O13" s="13">
        <f t="shared" si="12"/>
        <v>5.7190219124822725</v>
      </c>
      <c r="AJ13" s="3" t="s">
        <v>38</v>
      </c>
      <c r="AK13" s="4">
        <v>9</v>
      </c>
      <c r="AL13" s="4">
        <v>6</v>
      </c>
      <c r="AM13" s="4">
        <f t="shared" si="0"/>
        <v>15</v>
      </c>
      <c r="AN13" s="4">
        <f t="shared" si="3"/>
        <v>7.5</v>
      </c>
      <c r="AO13" s="29"/>
      <c r="AP13" s="4">
        <v>22</v>
      </c>
      <c r="AQ13" s="4">
        <v>24</v>
      </c>
      <c r="AR13" s="4">
        <f t="shared" si="1"/>
        <v>46</v>
      </c>
      <c r="AS13" s="4">
        <f t="shared" si="4"/>
        <v>23</v>
      </c>
      <c r="AT13" s="29"/>
      <c r="AU13" s="4">
        <v>8</v>
      </c>
      <c r="AV13" s="4">
        <v>9</v>
      </c>
      <c r="AW13" s="4">
        <f t="shared" si="2"/>
        <v>17</v>
      </c>
      <c r="AX13" s="4">
        <f t="shared" si="5"/>
        <v>8.5</v>
      </c>
    </row>
    <row r="14" spans="1:50" x14ac:dyDescent="0.25">
      <c r="A14" s="6" t="s">
        <v>33</v>
      </c>
      <c r="B14" s="19">
        <f t="shared" si="6"/>
        <v>0.95</v>
      </c>
      <c r="C14" s="19">
        <f t="shared" si="7"/>
        <v>1</v>
      </c>
      <c r="D14" s="19">
        <f t="shared" si="8"/>
        <v>0.90454545454545454</v>
      </c>
      <c r="E14" s="17">
        <f t="shared" si="9"/>
        <v>2.8545454545454545</v>
      </c>
      <c r="F14" s="17">
        <f t="shared" si="10"/>
        <v>0.95151515151515154</v>
      </c>
      <c r="H14" s="8" t="s">
        <v>39</v>
      </c>
      <c r="I14" s="12">
        <f>I12*I13</f>
        <v>6</v>
      </c>
      <c r="J14" s="21">
        <f>J11-J12-J13</f>
        <v>0.11573352585783425</v>
      </c>
      <c r="K14" s="21">
        <f t="shared" si="13"/>
        <v>1.9288920976305707E-2</v>
      </c>
      <c r="L14" s="13">
        <f t="shared" si="14"/>
        <v>0.9751370735441538</v>
      </c>
      <c r="M14" s="8" t="s">
        <v>32</v>
      </c>
      <c r="N14" s="13">
        <f>FINV(0.05,I14,I$15)</f>
        <v>2.5490614138436585</v>
      </c>
      <c r="O14" s="13">
        <f t="shared" si="12"/>
        <v>3.7583014350037565</v>
      </c>
      <c r="AJ14" s="3" t="s">
        <v>40</v>
      </c>
      <c r="AK14" s="4">
        <v>26</v>
      </c>
      <c r="AL14" s="4">
        <v>14</v>
      </c>
      <c r="AM14" s="4">
        <f t="shared" si="0"/>
        <v>40</v>
      </c>
      <c r="AN14" s="4">
        <f t="shared" si="3"/>
        <v>20</v>
      </c>
      <c r="AO14" s="29"/>
      <c r="AP14" s="4">
        <v>26</v>
      </c>
      <c r="AQ14" s="4">
        <v>7</v>
      </c>
      <c r="AR14" s="4">
        <f t="shared" si="1"/>
        <v>33</v>
      </c>
      <c r="AS14" s="4">
        <f t="shared" si="4"/>
        <v>16.5</v>
      </c>
      <c r="AT14" s="29"/>
      <c r="AU14" s="4">
        <v>12</v>
      </c>
      <c r="AV14" s="4">
        <v>8</v>
      </c>
      <c r="AW14" s="4">
        <f t="shared" si="2"/>
        <v>20</v>
      </c>
      <c r="AX14" s="4">
        <f t="shared" si="5"/>
        <v>10</v>
      </c>
    </row>
    <row r="15" spans="1:50" x14ac:dyDescent="0.25">
      <c r="A15" s="6" t="s">
        <v>34</v>
      </c>
      <c r="B15" s="19">
        <f t="shared" si="6"/>
        <v>0.9223684210526315</v>
      </c>
      <c r="C15" s="19">
        <f t="shared" si="7"/>
        <v>0.60119047619047616</v>
      </c>
      <c r="D15" s="19">
        <f t="shared" si="8"/>
        <v>0.92676767676767668</v>
      </c>
      <c r="E15" s="17">
        <f t="shared" si="9"/>
        <v>2.4503265740107842</v>
      </c>
      <c r="F15" s="17">
        <f t="shared" si="10"/>
        <v>0.81677552467026138</v>
      </c>
      <c r="H15" s="8" t="s">
        <v>41</v>
      </c>
      <c r="I15" s="12">
        <f>I16-I10-I11</f>
        <v>22</v>
      </c>
      <c r="J15" s="21">
        <f>J16-J10-J11</f>
        <v>0.4351760106262752</v>
      </c>
      <c r="K15" s="21">
        <f t="shared" si="13"/>
        <v>1.9780727755739781E-2</v>
      </c>
      <c r="L15" s="13"/>
      <c r="M15" s="8"/>
      <c r="N15" s="8"/>
      <c r="O15" s="8"/>
      <c r="AJ15" s="3" t="s">
        <v>42</v>
      </c>
      <c r="AK15" s="4">
        <v>12</v>
      </c>
      <c r="AL15" s="4">
        <v>8</v>
      </c>
      <c r="AM15" s="4">
        <f t="shared" si="0"/>
        <v>20</v>
      </c>
      <c r="AN15" s="4">
        <f t="shared" si="3"/>
        <v>10</v>
      </c>
      <c r="AO15" s="29"/>
      <c r="AP15" s="4">
        <v>17</v>
      </c>
      <c r="AQ15" s="4">
        <v>9</v>
      </c>
      <c r="AR15" s="4">
        <f t="shared" si="1"/>
        <v>26</v>
      </c>
      <c r="AS15" s="4">
        <f t="shared" si="4"/>
        <v>13</v>
      </c>
      <c r="AT15" s="29"/>
      <c r="AU15" s="4">
        <v>17</v>
      </c>
      <c r="AV15" s="4">
        <v>8</v>
      </c>
      <c r="AW15" s="4">
        <f t="shared" si="2"/>
        <v>25</v>
      </c>
      <c r="AX15" s="4">
        <f t="shared" si="5"/>
        <v>12.5</v>
      </c>
    </row>
    <row r="16" spans="1:50" x14ac:dyDescent="0.25">
      <c r="A16" s="6" t="s">
        <v>36</v>
      </c>
      <c r="B16" s="19">
        <f t="shared" si="6"/>
        <v>0.63782051282051277</v>
      </c>
      <c r="C16" s="19">
        <f t="shared" si="7"/>
        <v>0.9285714285714286</v>
      </c>
      <c r="D16" s="19">
        <f t="shared" si="8"/>
        <v>1</v>
      </c>
      <c r="E16" s="17">
        <f t="shared" si="9"/>
        <v>2.5663919413919416</v>
      </c>
      <c r="F16" s="17">
        <f t="shared" si="10"/>
        <v>0.85546398046398053</v>
      </c>
      <c r="H16" s="14" t="s">
        <v>43</v>
      </c>
      <c r="I16" s="15">
        <f>4*3*3-1</f>
        <v>35</v>
      </c>
      <c r="J16" s="16">
        <f>SUMSQ(B9:D20)-I4</f>
        <v>0.58656187254475967</v>
      </c>
      <c r="K16" s="14"/>
      <c r="L16" s="14"/>
      <c r="M16" s="14"/>
      <c r="N16" s="14"/>
      <c r="O16" s="14"/>
      <c r="AJ16" s="3" t="s">
        <v>44</v>
      </c>
      <c r="AK16" s="4">
        <v>17</v>
      </c>
      <c r="AL16" s="4">
        <v>21</v>
      </c>
      <c r="AM16" s="4">
        <f t="shared" si="0"/>
        <v>38</v>
      </c>
      <c r="AN16" s="4">
        <f t="shared" si="3"/>
        <v>19</v>
      </c>
      <c r="AO16" s="30"/>
      <c r="AP16" s="4">
        <v>17</v>
      </c>
      <c r="AQ16" s="4">
        <v>14</v>
      </c>
      <c r="AR16" s="4">
        <f t="shared" si="1"/>
        <v>31</v>
      </c>
      <c r="AS16" s="4">
        <f t="shared" si="4"/>
        <v>15.5</v>
      </c>
      <c r="AT16" s="30"/>
      <c r="AU16" s="4">
        <v>12</v>
      </c>
      <c r="AV16" s="4">
        <v>7</v>
      </c>
      <c r="AW16" s="4">
        <f t="shared" si="2"/>
        <v>19</v>
      </c>
      <c r="AX16" s="4">
        <f t="shared" si="5"/>
        <v>9.5</v>
      </c>
    </row>
    <row r="17" spans="1:50" x14ac:dyDescent="0.25">
      <c r="A17" s="6" t="s">
        <v>38</v>
      </c>
      <c r="B17" s="19">
        <f t="shared" si="6"/>
        <v>0.94444444444444442</v>
      </c>
      <c r="C17" s="19">
        <f t="shared" si="7"/>
        <v>0.70833333333333326</v>
      </c>
      <c r="D17" s="19">
        <f t="shared" si="8"/>
        <v>0.77777777777777779</v>
      </c>
      <c r="E17" s="17">
        <f t="shared" si="9"/>
        <v>2.4305555555555554</v>
      </c>
      <c r="F17" s="17">
        <f t="shared" si="10"/>
        <v>0.81018518518518512</v>
      </c>
    </row>
    <row r="18" spans="1:50" x14ac:dyDescent="0.25">
      <c r="A18" s="6" t="s">
        <v>40</v>
      </c>
      <c r="B18" s="19">
        <f t="shared" si="6"/>
        <v>0.92582417582417587</v>
      </c>
      <c r="C18" s="19">
        <f t="shared" si="7"/>
        <v>0.58241758241758235</v>
      </c>
      <c r="D18" s="19">
        <f t="shared" si="8"/>
        <v>0.95833333333333326</v>
      </c>
      <c r="E18" s="17">
        <f t="shared" si="9"/>
        <v>2.4665750915750912</v>
      </c>
      <c r="F18" s="17">
        <f t="shared" si="10"/>
        <v>0.82219169719169705</v>
      </c>
    </row>
    <row r="19" spans="1:50" x14ac:dyDescent="0.25">
      <c r="A19" s="6" t="s">
        <v>42</v>
      </c>
      <c r="B19" s="19">
        <f t="shared" si="6"/>
        <v>0.89583333333333326</v>
      </c>
      <c r="C19" s="19">
        <f t="shared" si="7"/>
        <v>0.91503267973856206</v>
      </c>
      <c r="D19" s="19">
        <f t="shared" si="8"/>
        <v>0.97058823529411764</v>
      </c>
      <c r="E19" s="17">
        <f t="shared" si="9"/>
        <v>2.7814542483660132</v>
      </c>
      <c r="F19" s="17">
        <f t="shared" si="10"/>
        <v>0.92715141612200436</v>
      </c>
    </row>
    <row r="20" spans="1:50" x14ac:dyDescent="0.25">
      <c r="A20" s="6" t="s">
        <v>44</v>
      </c>
      <c r="B20" s="19">
        <f t="shared" si="6"/>
        <v>0.9467787114845938</v>
      </c>
      <c r="C20" s="19">
        <f t="shared" si="7"/>
        <v>0.9642857142857143</v>
      </c>
      <c r="D20" s="19">
        <f t="shared" si="8"/>
        <v>0.88690476190476186</v>
      </c>
      <c r="E20" s="17">
        <f t="shared" si="9"/>
        <v>2.7979691876750699</v>
      </c>
      <c r="F20" s="17">
        <f t="shared" si="10"/>
        <v>0.93265639589168992</v>
      </c>
      <c r="AJ20" s="2" t="s">
        <v>54</v>
      </c>
    </row>
    <row r="21" spans="1:50" x14ac:dyDescent="0.25">
      <c r="A21" s="6" t="s">
        <v>43</v>
      </c>
      <c r="B21" s="17">
        <f>SUM(B9:B20)</f>
        <v>10.289276608959609</v>
      </c>
      <c r="C21" s="17">
        <f>SUM(C9:C20)</f>
        <v>10.405395336405567</v>
      </c>
      <c r="D21" s="17">
        <f>SUM(D9:D20)</f>
        <v>10.884386069801334</v>
      </c>
      <c r="E21" s="20">
        <f>SUM(E9:E20)</f>
        <v>31.579058015166506</v>
      </c>
      <c r="F21" s="6"/>
      <c r="J21" s="2"/>
      <c r="AJ21" s="27" t="s">
        <v>4</v>
      </c>
      <c r="AK21" s="26" t="s">
        <v>5</v>
      </c>
      <c r="AL21" s="26"/>
      <c r="AM21" s="26" t="s">
        <v>6</v>
      </c>
      <c r="AN21" s="26" t="s">
        <v>7</v>
      </c>
      <c r="AO21" s="28"/>
      <c r="AP21" s="26" t="s">
        <v>8</v>
      </c>
      <c r="AQ21" s="26"/>
      <c r="AR21" s="26" t="s">
        <v>6</v>
      </c>
      <c r="AS21" s="26" t="s">
        <v>7</v>
      </c>
      <c r="AT21" s="28"/>
      <c r="AU21" s="26" t="s">
        <v>9</v>
      </c>
      <c r="AV21" s="26"/>
      <c r="AW21" s="26" t="s">
        <v>10</v>
      </c>
      <c r="AX21" s="26" t="s">
        <v>7</v>
      </c>
    </row>
    <row r="22" spans="1:50" x14ac:dyDescent="0.25">
      <c r="J22" s="2"/>
      <c r="AJ22" s="27"/>
      <c r="AK22" s="4" t="s">
        <v>12</v>
      </c>
      <c r="AL22" s="4" t="s">
        <v>13</v>
      </c>
      <c r="AM22" s="26"/>
      <c r="AN22" s="26"/>
      <c r="AO22" s="29"/>
      <c r="AP22" s="4" t="s">
        <v>12</v>
      </c>
      <c r="AQ22" s="4" t="s">
        <v>13</v>
      </c>
      <c r="AR22" s="26"/>
      <c r="AS22" s="26"/>
      <c r="AT22" s="29"/>
      <c r="AU22" s="4" t="s">
        <v>12</v>
      </c>
      <c r="AV22" s="4" t="s">
        <v>13</v>
      </c>
      <c r="AW22" s="26"/>
      <c r="AX22" s="26"/>
    </row>
    <row r="23" spans="1:50" x14ac:dyDescent="0.25">
      <c r="I23" s="22"/>
      <c r="J23" s="22"/>
      <c r="K23" s="23"/>
      <c r="AJ23" s="3" t="s">
        <v>14</v>
      </c>
      <c r="AK23" s="4">
        <v>21</v>
      </c>
      <c r="AL23" s="4">
        <v>19</v>
      </c>
      <c r="AM23" s="4">
        <f t="shared" ref="AM23:AM34" si="15">SUM(AK23:AL23)</f>
        <v>40</v>
      </c>
      <c r="AN23" s="4">
        <f>AVERAGE(AK23:AL23)</f>
        <v>20</v>
      </c>
      <c r="AO23" s="29"/>
      <c r="AP23" s="4">
        <v>19</v>
      </c>
      <c r="AQ23" s="4">
        <v>19</v>
      </c>
      <c r="AR23" s="4">
        <f t="shared" ref="AR23:AR34" si="16">SUM(AP23:AQ23)</f>
        <v>38</v>
      </c>
      <c r="AS23" s="4">
        <f>AVERAGE(AP23:AQ23)</f>
        <v>19</v>
      </c>
      <c r="AT23" s="29"/>
      <c r="AU23" s="4">
        <v>17</v>
      </c>
      <c r="AV23" s="4">
        <v>16</v>
      </c>
      <c r="AW23" s="4">
        <f t="shared" ref="AW23:AW34" si="17">SUM(AU23:AV23)</f>
        <v>33</v>
      </c>
      <c r="AX23" s="4">
        <f>AVERAGE(AU23:AV23)</f>
        <v>16.5</v>
      </c>
    </row>
    <row r="24" spans="1:50" x14ac:dyDescent="0.25">
      <c r="I24" s="22"/>
      <c r="J24" s="22"/>
      <c r="K24" s="23"/>
      <c r="M24" s="23"/>
      <c r="AJ24" s="3" t="s">
        <v>15</v>
      </c>
      <c r="AK24" s="4">
        <v>5</v>
      </c>
      <c r="AL24" s="4">
        <v>6</v>
      </c>
      <c r="AM24" s="4">
        <f t="shared" si="15"/>
        <v>11</v>
      </c>
      <c r="AN24" s="4">
        <f t="shared" ref="AN24:AN34" si="18">AVERAGE(AK24:AL24)</f>
        <v>5.5</v>
      </c>
      <c r="AO24" s="29"/>
      <c r="AP24" s="4">
        <v>11</v>
      </c>
      <c r="AQ24" s="4">
        <v>12</v>
      </c>
      <c r="AR24" s="4">
        <f t="shared" si="16"/>
        <v>23</v>
      </c>
      <c r="AS24" s="4">
        <f t="shared" ref="AS24:AS34" si="19">AVERAGE(AP24:AQ24)</f>
        <v>11.5</v>
      </c>
      <c r="AT24" s="29"/>
      <c r="AU24" s="4">
        <v>16</v>
      </c>
      <c r="AV24" s="4">
        <v>18</v>
      </c>
      <c r="AW24" s="4">
        <f t="shared" si="17"/>
        <v>34</v>
      </c>
      <c r="AX24" s="4">
        <f t="shared" ref="AX24:AX34" si="20">AVERAGE(AU24:AV24)</f>
        <v>17</v>
      </c>
    </row>
    <row r="25" spans="1:50" x14ac:dyDescent="0.25">
      <c r="A25" s="8" t="s">
        <v>47</v>
      </c>
      <c r="B25" s="8"/>
      <c r="C25" s="8"/>
      <c r="D25" s="8"/>
      <c r="E25" s="8"/>
      <c r="F25" s="8"/>
      <c r="G25" s="8"/>
      <c r="I25" s="24"/>
      <c r="J25" s="24"/>
      <c r="K25" s="23"/>
      <c r="AJ25" s="3" t="s">
        <v>18</v>
      </c>
      <c r="AK25" s="4">
        <v>14</v>
      </c>
      <c r="AL25" s="4">
        <v>11</v>
      </c>
      <c r="AM25" s="4">
        <f t="shared" si="15"/>
        <v>25</v>
      </c>
      <c r="AN25" s="4">
        <f t="shared" si="18"/>
        <v>12.5</v>
      </c>
      <c r="AO25" s="29"/>
      <c r="AP25" s="4">
        <v>21</v>
      </c>
      <c r="AQ25" s="4">
        <v>10</v>
      </c>
      <c r="AR25" s="4">
        <f t="shared" si="16"/>
        <v>31</v>
      </c>
      <c r="AS25" s="4">
        <f t="shared" si="19"/>
        <v>15.5</v>
      </c>
      <c r="AT25" s="29"/>
      <c r="AU25" s="4">
        <v>19</v>
      </c>
      <c r="AV25" s="4">
        <v>10</v>
      </c>
      <c r="AW25" s="4">
        <f t="shared" si="17"/>
        <v>29</v>
      </c>
      <c r="AX25" s="4">
        <f t="shared" si="20"/>
        <v>14.5</v>
      </c>
    </row>
    <row r="26" spans="1:50" x14ac:dyDescent="0.25">
      <c r="A26" s="27" t="s">
        <v>35</v>
      </c>
      <c r="B26" s="34" t="s">
        <v>37</v>
      </c>
      <c r="C26" s="35"/>
      <c r="D26" s="36"/>
      <c r="E26" s="32" t="s">
        <v>6</v>
      </c>
      <c r="F26" s="32" t="s">
        <v>49</v>
      </c>
      <c r="I26" s="24"/>
      <c r="J26" s="24"/>
      <c r="K26" s="23"/>
      <c r="AJ26" s="3" t="s">
        <v>22</v>
      </c>
      <c r="AK26" s="4">
        <v>17</v>
      </c>
      <c r="AL26" s="4">
        <v>9</v>
      </c>
      <c r="AM26" s="4">
        <f t="shared" si="15"/>
        <v>26</v>
      </c>
      <c r="AN26" s="4">
        <f t="shared" si="18"/>
        <v>13</v>
      </c>
      <c r="AO26" s="29"/>
      <c r="AP26" s="4">
        <v>22</v>
      </c>
      <c r="AQ26" s="4">
        <v>25</v>
      </c>
      <c r="AR26" s="4">
        <f t="shared" si="16"/>
        <v>47</v>
      </c>
      <c r="AS26" s="4">
        <f t="shared" si="19"/>
        <v>23.5</v>
      </c>
      <c r="AT26" s="29"/>
      <c r="AU26" s="4">
        <v>21</v>
      </c>
      <c r="AV26" s="4">
        <v>13</v>
      </c>
      <c r="AW26" s="4">
        <f t="shared" si="17"/>
        <v>34</v>
      </c>
      <c r="AX26" s="4">
        <f t="shared" si="20"/>
        <v>17</v>
      </c>
    </row>
    <row r="27" spans="1:50" x14ac:dyDescent="0.25">
      <c r="A27" s="27"/>
      <c r="B27" s="6" t="s">
        <v>45</v>
      </c>
      <c r="C27" s="6" t="s">
        <v>46</v>
      </c>
      <c r="D27" s="6" t="s">
        <v>48</v>
      </c>
      <c r="E27" s="33"/>
      <c r="F27" s="33"/>
      <c r="H27" s="25"/>
      <c r="I27" s="25"/>
      <c r="K27" s="23"/>
      <c r="AJ27" s="3" t="s">
        <v>30</v>
      </c>
      <c r="AK27" s="4">
        <v>14</v>
      </c>
      <c r="AL27" s="4">
        <v>11</v>
      </c>
      <c r="AM27" s="4">
        <f t="shared" si="15"/>
        <v>25</v>
      </c>
      <c r="AN27" s="4">
        <f t="shared" si="18"/>
        <v>12.5</v>
      </c>
      <c r="AO27" s="29"/>
      <c r="AP27" s="4">
        <v>16</v>
      </c>
      <c r="AQ27" s="4">
        <v>11</v>
      </c>
      <c r="AR27" s="4">
        <f t="shared" si="16"/>
        <v>27</v>
      </c>
      <c r="AS27" s="4">
        <f t="shared" si="19"/>
        <v>13.5</v>
      </c>
      <c r="AT27" s="29"/>
      <c r="AU27" s="4">
        <v>17</v>
      </c>
      <c r="AV27" s="4">
        <v>13</v>
      </c>
      <c r="AW27" s="4">
        <f t="shared" si="17"/>
        <v>30</v>
      </c>
      <c r="AX27" s="4">
        <f t="shared" si="20"/>
        <v>15</v>
      </c>
    </row>
    <row r="28" spans="1:50" x14ac:dyDescent="0.25">
      <c r="A28" s="6" t="s">
        <v>50</v>
      </c>
      <c r="B28" s="17">
        <f>E9</f>
        <v>2.6314781519014927</v>
      </c>
      <c r="C28" s="17">
        <f t="shared" ref="C28:C31" si="21">E13</f>
        <v>2.770833333333333</v>
      </c>
      <c r="D28" s="17">
        <f t="shared" ref="D28:D31" si="22">E17</f>
        <v>2.4305555555555554</v>
      </c>
      <c r="E28" s="17">
        <f>SUM(B28:D28)</f>
        <v>7.8328670407903811</v>
      </c>
      <c r="F28" s="17">
        <f t="shared" ref="F28:F31" si="23">E28/9</f>
        <v>0.87031856008782016</v>
      </c>
      <c r="AJ28" s="3" t="s">
        <v>33</v>
      </c>
      <c r="AK28" s="4">
        <v>9</v>
      </c>
      <c r="AL28" s="4">
        <v>4</v>
      </c>
      <c r="AM28" s="4">
        <f t="shared" si="15"/>
        <v>13</v>
      </c>
      <c r="AN28" s="4">
        <f t="shared" si="18"/>
        <v>6.5</v>
      </c>
      <c r="AO28" s="29"/>
      <c r="AP28" s="4">
        <v>14</v>
      </c>
      <c r="AQ28" s="4">
        <v>6</v>
      </c>
      <c r="AR28" s="4">
        <f t="shared" si="16"/>
        <v>20</v>
      </c>
      <c r="AS28" s="4">
        <f t="shared" si="19"/>
        <v>10</v>
      </c>
      <c r="AT28" s="29"/>
      <c r="AU28" s="4">
        <v>10</v>
      </c>
      <c r="AV28" s="4">
        <v>9</v>
      </c>
      <c r="AW28" s="4">
        <f t="shared" si="17"/>
        <v>19</v>
      </c>
      <c r="AX28" s="4">
        <f t="shared" si="20"/>
        <v>9.5</v>
      </c>
    </row>
    <row r="29" spans="1:50" x14ac:dyDescent="0.25">
      <c r="A29" s="6" t="s">
        <v>51</v>
      </c>
      <c r="B29" s="17">
        <f>E10</f>
        <v>2.2771030139451192</v>
      </c>
      <c r="C29" s="17">
        <f t="shared" si="21"/>
        <v>2.8545454545454545</v>
      </c>
      <c r="D29" s="17">
        <f t="shared" si="22"/>
        <v>2.4665750915750912</v>
      </c>
      <c r="E29" s="17">
        <f t="shared" ref="E29:E32" si="24">SUM(B29:D29)</f>
        <v>7.5982235600656649</v>
      </c>
      <c r="F29" s="17">
        <f t="shared" si="23"/>
        <v>0.84424706222951829</v>
      </c>
      <c r="AJ29" s="3" t="s">
        <v>34</v>
      </c>
      <c r="AK29" s="4">
        <v>17</v>
      </c>
      <c r="AL29" s="4">
        <v>19</v>
      </c>
      <c r="AM29" s="4">
        <f t="shared" si="15"/>
        <v>36</v>
      </c>
      <c r="AN29" s="4">
        <f t="shared" si="18"/>
        <v>18</v>
      </c>
      <c r="AO29" s="29"/>
      <c r="AP29" s="4">
        <v>11</v>
      </c>
      <c r="AQ29" s="4">
        <v>4</v>
      </c>
      <c r="AR29" s="4">
        <f t="shared" si="16"/>
        <v>15</v>
      </c>
      <c r="AS29" s="4">
        <f t="shared" si="19"/>
        <v>7.5</v>
      </c>
      <c r="AT29" s="29"/>
      <c r="AU29" s="4">
        <v>17</v>
      </c>
      <c r="AV29" s="4">
        <v>20</v>
      </c>
      <c r="AW29" s="4">
        <f t="shared" si="17"/>
        <v>37</v>
      </c>
      <c r="AX29" s="4">
        <f t="shared" si="20"/>
        <v>18.5</v>
      </c>
    </row>
    <row r="30" spans="1:50" x14ac:dyDescent="0.25">
      <c r="A30" s="9" t="s">
        <v>52</v>
      </c>
      <c r="B30" s="19">
        <f t="shared" ref="B30:B31" si="25">E11</f>
        <v>2.8568181818181819</v>
      </c>
      <c r="C30" s="19">
        <f t="shared" si="21"/>
        <v>2.4503265740107842</v>
      </c>
      <c r="D30" s="19">
        <f t="shared" si="22"/>
        <v>2.7814542483660132</v>
      </c>
      <c r="E30" s="17">
        <f t="shared" si="24"/>
        <v>8.0885990041949789</v>
      </c>
      <c r="F30" s="17">
        <f t="shared" si="23"/>
        <v>0.898733222688331</v>
      </c>
      <c r="AJ30" s="3" t="s">
        <v>36</v>
      </c>
      <c r="AK30" s="4">
        <v>9</v>
      </c>
      <c r="AL30" s="4">
        <v>7</v>
      </c>
      <c r="AM30" s="4">
        <f t="shared" si="15"/>
        <v>16</v>
      </c>
      <c r="AN30" s="4">
        <f t="shared" si="18"/>
        <v>8</v>
      </c>
      <c r="AO30" s="29"/>
      <c r="AP30" s="4">
        <v>6</v>
      </c>
      <c r="AQ30" s="4">
        <v>6</v>
      </c>
      <c r="AR30" s="4">
        <f t="shared" si="16"/>
        <v>12</v>
      </c>
      <c r="AS30" s="4">
        <f t="shared" si="19"/>
        <v>6</v>
      </c>
      <c r="AT30" s="29"/>
      <c r="AU30" s="4">
        <v>11</v>
      </c>
      <c r="AV30" s="4">
        <v>7</v>
      </c>
      <c r="AW30" s="4">
        <f t="shared" si="17"/>
        <v>18</v>
      </c>
      <c r="AX30" s="4">
        <f t="shared" si="20"/>
        <v>9</v>
      </c>
    </row>
    <row r="31" spans="1:50" x14ac:dyDescent="0.25">
      <c r="A31" s="9" t="s">
        <v>53</v>
      </c>
      <c r="B31" s="19">
        <f t="shared" si="25"/>
        <v>2.6950072810484711</v>
      </c>
      <c r="C31" s="19">
        <f t="shared" si="21"/>
        <v>2.5663919413919416</v>
      </c>
      <c r="D31" s="19">
        <f t="shared" si="22"/>
        <v>2.7979691876750699</v>
      </c>
      <c r="E31" s="17">
        <f t="shared" si="24"/>
        <v>8.0593684101154821</v>
      </c>
      <c r="F31" s="17">
        <f t="shared" si="23"/>
        <v>0.8954853789017202</v>
      </c>
      <c r="AJ31" s="3" t="s">
        <v>38</v>
      </c>
      <c r="AK31" s="4">
        <v>8</v>
      </c>
      <c r="AL31" s="4">
        <v>6</v>
      </c>
      <c r="AM31" s="4">
        <f t="shared" si="15"/>
        <v>14</v>
      </c>
      <c r="AN31" s="4">
        <f t="shared" si="18"/>
        <v>7</v>
      </c>
      <c r="AO31" s="29"/>
      <c r="AP31" s="4">
        <v>11</v>
      </c>
      <c r="AQ31" s="4">
        <v>22</v>
      </c>
      <c r="AR31" s="4">
        <f t="shared" si="16"/>
        <v>33</v>
      </c>
      <c r="AS31" s="4">
        <f t="shared" si="19"/>
        <v>16.5</v>
      </c>
      <c r="AT31" s="29"/>
      <c r="AU31" s="4">
        <v>8</v>
      </c>
      <c r="AV31" s="4">
        <v>5</v>
      </c>
      <c r="AW31" s="4">
        <f t="shared" si="17"/>
        <v>13</v>
      </c>
      <c r="AX31" s="4">
        <f t="shared" si="20"/>
        <v>6.5</v>
      </c>
    </row>
    <row r="32" spans="1:50" x14ac:dyDescent="0.25">
      <c r="A32" s="6" t="s">
        <v>6</v>
      </c>
      <c r="B32" s="10">
        <f>SUM(B28:B31)</f>
        <v>10.460406628713265</v>
      </c>
      <c r="C32" s="10">
        <f>SUM(C28:C31)</f>
        <v>10.642097303281513</v>
      </c>
      <c r="D32" s="10">
        <f>SUM(D28:D31)</f>
        <v>10.476554083171729</v>
      </c>
      <c r="E32" s="10">
        <f t="shared" si="24"/>
        <v>31.57905801516651</v>
      </c>
      <c r="F32" s="10"/>
      <c r="AJ32" s="3" t="s">
        <v>40</v>
      </c>
      <c r="AK32" s="4">
        <v>24</v>
      </c>
      <c r="AL32" s="4">
        <v>13</v>
      </c>
      <c r="AM32" s="4">
        <f t="shared" si="15"/>
        <v>37</v>
      </c>
      <c r="AN32" s="4">
        <f t="shared" si="18"/>
        <v>18.5</v>
      </c>
      <c r="AO32" s="29"/>
      <c r="AP32" s="4">
        <v>8</v>
      </c>
      <c r="AQ32" s="4">
        <v>6</v>
      </c>
      <c r="AR32" s="4">
        <f t="shared" si="16"/>
        <v>14</v>
      </c>
      <c r="AS32" s="4">
        <f t="shared" si="19"/>
        <v>7</v>
      </c>
      <c r="AT32" s="29"/>
      <c r="AU32" s="4">
        <v>11</v>
      </c>
      <c r="AV32" s="4">
        <v>8</v>
      </c>
      <c r="AW32" s="4">
        <f t="shared" si="17"/>
        <v>19</v>
      </c>
      <c r="AX32" s="4">
        <f t="shared" si="20"/>
        <v>9.5</v>
      </c>
    </row>
    <row r="33" spans="1:50" x14ac:dyDescent="0.25">
      <c r="A33" s="6" t="s">
        <v>49</v>
      </c>
      <c r="B33" s="17">
        <f>B32/12</f>
        <v>0.87170055239277211</v>
      </c>
      <c r="C33" s="17">
        <f>C32/12</f>
        <v>0.88684144194012615</v>
      </c>
      <c r="D33" s="17">
        <f>D32/12</f>
        <v>0.87304617359764414</v>
      </c>
      <c r="E33" s="10"/>
      <c r="F33" s="10"/>
      <c r="AJ33" s="3" t="s">
        <v>42</v>
      </c>
      <c r="AK33" s="4">
        <v>11</v>
      </c>
      <c r="AL33" s="4">
        <v>7</v>
      </c>
      <c r="AM33" s="4">
        <f t="shared" si="15"/>
        <v>18</v>
      </c>
      <c r="AN33" s="4">
        <f t="shared" si="18"/>
        <v>9</v>
      </c>
      <c r="AO33" s="29"/>
      <c r="AP33" s="4">
        <v>16</v>
      </c>
      <c r="AQ33" s="4">
        <v>8</v>
      </c>
      <c r="AR33" s="4">
        <f t="shared" si="16"/>
        <v>24</v>
      </c>
      <c r="AS33" s="4">
        <f t="shared" si="19"/>
        <v>12</v>
      </c>
      <c r="AT33" s="29"/>
      <c r="AU33" s="4">
        <v>16</v>
      </c>
      <c r="AV33" s="4">
        <v>8</v>
      </c>
      <c r="AW33" s="4">
        <f t="shared" si="17"/>
        <v>24</v>
      </c>
      <c r="AX33" s="4">
        <f t="shared" si="20"/>
        <v>12</v>
      </c>
    </row>
    <row r="34" spans="1:50" x14ac:dyDescent="0.25">
      <c r="AJ34" s="3" t="s">
        <v>44</v>
      </c>
      <c r="AK34" s="4">
        <v>16</v>
      </c>
      <c r="AL34" s="4">
        <v>20</v>
      </c>
      <c r="AM34" s="4">
        <f t="shared" si="15"/>
        <v>36</v>
      </c>
      <c r="AN34" s="4">
        <f t="shared" si="18"/>
        <v>18</v>
      </c>
      <c r="AO34" s="30"/>
      <c r="AP34" s="4">
        <v>17</v>
      </c>
      <c r="AQ34" s="4">
        <v>13</v>
      </c>
      <c r="AR34" s="4">
        <f t="shared" si="16"/>
        <v>30</v>
      </c>
      <c r="AS34" s="4">
        <f t="shared" si="19"/>
        <v>15</v>
      </c>
      <c r="AT34" s="30"/>
      <c r="AU34" s="4">
        <v>11</v>
      </c>
      <c r="AV34" s="4">
        <v>6</v>
      </c>
      <c r="AW34" s="4">
        <f t="shared" si="17"/>
        <v>17</v>
      </c>
      <c r="AX34" s="4">
        <f t="shared" si="20"/>
        <v>8.5</v>
      </c>
    </row>
    <row r="37" spans="1:50" x14ac:dyDescent="0.25">
      <c r="AJ37" s="2" t="s">
        <v>56</v>
      </c>
    </row>
    <row r="38" spans="1:50" x14ac:dyDescent="0.25">
      <c r="AJ38" s="27" t="s">
        <v>4</v>
      </c>
      <c r="AK38" s="26" t="s">
        <v>5</v>
      </c>
      <c r="AL38" s="26"/>
      <c r="AM38" s="26" t="s">
        <v>6</v>
      </c>
      <c r="AN38" s="26" t="s">
        <v>7</v>
      </c>
      <c r="AO38" s="28"/>
      <c r="AP38" s="26" t="s">
        <v>8</v>
      </c>
      <c r="AQ38" s="26"/>
      <c r="AR38" s="26" t="s">
        <v>6</v>
      </c>
      <c r="AS38" s="26" t="s">
        <v>7</v>
      </c>
      <c r="AT38" s="28"/>
      <c r="AU38" s="26" t="s">
        <v>9</v>
      </c>
      <c r="AV38" s="26"/>
      <c r="AW38" s="26" t="s">
        <v>10</v>
      </c>
      <c r="AX38" s="26" t="s">
        <v>7</v>
      </c>
    </row>
    <row r="39" spans="1:50" x14ac:dyDescent="0.25">
      <c r="AJ39" s="27"/>
      <c r="AK39" s="4" t="s">
        <v>12</v>
      </c>
      <c r="AL39" s="4" t="s">
        <v>13</v>
      </c>
      <c r="AM39" s="26"/>
      <c r="AN39" s="26"/>
      <c r="AO39" s="29"/>
      <c r="AP39" s="4" t="s">
        <v>12</v>
      </c>
      <c r="AQ39" s="4" t="s">
        <v>13</v>
      </c>
      <c r="AR39" s="26"/>
      <c r="AS39" s="26"/>
      <c r="AT39" s="29"/>
      <c r="AU39" s="4" t="s">
        <v>12</v>
      </c>
      <c r="AV39" s="4" t="s">
        <v>13</v>
      </c>
      <c r="AW39" s="26"/>
      <c r="AX39" s="26"/>
    </row>
    <row r="40" spans="1:50" x14ac:dyDescent="0.25">
      <c r="AJ40" s="3" t="s">
        <v>14</v>
      </c>
      <c r="AK40" s="18">
        <f t="shared" ref="AK40:AL51" si="26">AK23/AK5</f>
        <v>0.91304347826086951</v>
      </c>
      <c r="AL40" s="18">
        <f t="shared" si="26"/>
        <v>0.90476190476190477</v>
      </c>
      <c r="AM40" s="18">
        <f>SUM(AK40:AL40)</f>
        <v>1.8178053830227743</v>
      </c>
      <c r="AN40" s="18">
        <f>AVERAGE(AK40:AL40)</f>
        <v>0.90890269151138714</v>
      </c>
      <c r="AO40" s="29"/>
      <c r="AP40" s="18">
        <f t="shared" ref="AP40:AQ51" si="27">AP23/AP5</f>
        <v>0.90476190476190477</v>
      </c>
      <c r="AQ40" s="18">
        <f t="shared" si="27"/>
        <v>0.95</v>
      </c>
      <c r="AR40" s="18">
        <f t="shared" ref="AR40:AR51" si="28">SUM(AP40:AQ40)</f>
        <v>1.8547619047619048</v>
      </c>
      <c r="AS40" s="18">
        <f>AVERAGE(AP40:AQ40)</f>
        <v>0.92738095238095242</v>
      </c>
      <c r="AT40" s="29"/>
      <c r="AU40" s="18">
        <f t="shared" ref="AU40:AV51" si="29">AU23/AU5</f>
        <v>0.89473684210526316</v>
      </c>
      <c r="AV40" s="18">
        <f t="shared" si="29"/>
        <v>0.69565217391304346</v>
      </c>
      <c r="AW40" s="18">
        <f t="shared" ref="AW40:AW51" si="30">SUM(AU40:AV40)</f>
        <v>1.5903890160183067</v>
      </c>
      <c r="AX40" s="18">
        <f>AVERAGE(AU40:AV40)</f>
        <v>0.79519450800915337</v>
      </c>
    </row>
    <row r="41" spans="1:50" x14ac:dyDescent="0.25">
      <c r="AJ41" s="3" t="s">
        <v>15</v>
      </c>
      <c r="AK41" s="18">
        <f t="shared" si="26"/>
        <v>0.41666666666666669</v>
      </c>
      <c r="AL41" s="18">
        <f t="shared" si="26"/>
        <v>0.46153846153846156</v>
      </c>
      <c r="AM41" s="18">
        <f t="shared" ref="AM41:AM51" si="31">SUM(AK41:AL41)</f>
        <v>0.87820512820512819</v>
      </c>
      <c r="AN41" s="18">
        <f t="shared" ref="AN41:AN51" si="32">AVERAGE(AK41:AL41)</f>
        <v>0.4391025641025641</v>
      </c>
      <c r="AO41" s="29"/>
      <c r="AP41" s="18">
        <f t="shared" si="27"/>
        <v>0.91666666666666663</v>
      </c>
      <c r="AQ41" s="18">
        <f t="shared" si="27"/>
        <v>0.92307692307692313</v>
      </c>
      <c r="AR41" s="18">
        <f t="shared" si="28"/>
        <v>1.8397435897435899</v>
      </c>
      <c r="AS41" s="18">
        <f t="shared" ref="AS41:AS51" si="33">AVERAGE(AP41:AQ41)</f>
        <v>0.91987179487179493</v>
      </c>
      <c r="AT41" s="29"/>
      <c r="AU41" s="18">
        <f t="shared" si="29"/>
        <v>0.88888888888888884</v>
      </c>
      <c r="AV41" s="18">
        <f t="shared" si="29"/>
        <v>0.94736842105263153</v>
      </c>
      <c r="AW41" s="18">
        <f t="shared" si="30"/>
        <v>1.8362573099415203</v>
      </c>
      <c r="AX41" s="18">
        <f t="shared" ref="AX41:AX51" si="34">AVERAGE(AU41:AV41)</f>
        <v>0.91812865497076013</v>
      </c>
    </row>
    <row r="42" spans="1:50" x14ac:dyDescent="0.25">
      <c r="AJ42" s="3" t="s">
        <v>18</v>
      </c>
      <c r="AK42" s="18">
        <f t="shared" si="26"/>
        <v>0.93333333333333335</v>
      </c>
      <c r="AL42" s="18">
        <f t="shared" si="26"/>
        <v>0.91666666666666663</v>
      </c>
      <c r="AM42" s="4">
        <f t="shared" si="31"/>
        <v>1.85</v>
      </c>
      <c r="AN42" s="18">
        <f t="shared" si="32"/>
        <v>0.92500000000000004</v>
      </c>
      <c r="AO42" s="29"/>
      <c r="AP42" s="18">
        <f t="shared" si="27"/>
        <v>0.95454545454545459</v>
      </c>
      <c r="AQ42" s="18">
        <f t="shared" si="27"/>
        <v>1</v>
      </c>
      <c r="AR42" s="18">
        <f t="shared" si="28"/>
        <v>1.9545454545454546</v>
      </c>
      <c r="AS42" s="18">
        <f t="shared" si="33"/>
        <v>0.97727272727272729</v>
      </c>
      <c r="AT42" s="29"/>
      <c r="AU42" s="18">
        <f t="shared" si="29"/>
        <v>1</v>
      </c>
      <c r="AV42" s="18">
        <f t="shared" si="29"/>
        <v>0.90909090909090906</v>
      </c>
      <c r="AW42" s="18">
        <f t="shared" si="30"/>
        <v>1.9090909090909092</v>
      </c>
      <c r="AX42" s="18">
        <f t="shared" si="34"/>
        <v>0.95454545454545459</v>
      </c>
    </row>
    <row r="43" spans="1:50" x14ac:dyDescent="0.25">
      <c r="AJ43" s="3" t="s">
        <v>22</v>
      </c>
      <c r="AK43" s="18">
        <f t="shared" si="26"/>
        <v>0.89473684210526316</v>
      </c>
      <c r="AL43" s="18">
        <f t="shared" si="26"/>
        <v>0.9</v>
      </c>
      <c r="AM43" s="18">
        <f t="shared" si="31"/>
        <v>1.7947368421052632</v>
      </c>
      <c r="AN43" s="18">
        <f t="shared" si="32"/>
        <v>0.89736842105263159</v>
      </c>
      <c r="AO43" s="29"/>
      <c r="AP43" s="18">
        <f t="shared" si="27"/>
        <v>0.95652173913043481</v>
      </c>
      <c r="AQ43" s="18">
        <f t="shared" si="27"/>
        <v>1</v>
      </c>
      <c r="AR43" s="18">
        <f t="shared" si="28"/>
        <v>1.9565217391304348</v>
      </c>
      <c r="AS43" s="18">
        <f t="shared" si="33"/>
        <v>0.97826086956521741</v>
      </c>
      <c r="AT43" s="29"/>
      <c r="AU43" s="18">
        <f t="shared" si="29"/>
        <v>0.95454545454545459</v>
      </c>
      <c r="AV43" s="18">
        <f t="shared" si="29"/>
        <v>0.68421052631578949</v>
      </c>
      <c r="AW43" s="18">
        <f t="shared" si="30"/>
        <v>1.638755980861244</v>
      </c>
      <c r="AX43" s="18">
        <f t="shared" si="34"/>
        <v>0.81937799043062198</v>
      </c>
    </row>
    <row r="44" spans="1:50" x14ac:dyDescent="0.25">
      <c r="AJ44" s="3" t="s">
        <v>30</v>
      </c>
      <c r="AK44" s="18">
        <f t="shared" si="26"/>
        <v>0.875</v>
      </c>
      <c r="AL44" s="18">
        <f t="shared" si="26"/>
        <v>0.91666666666666663</v>
      </c>
      <c r="AM44" s="18">
        <f t="shared" si="31"/>
        <v>1.7916666666666665</v>
      </c>
      <c r="AN44" s="18">
        <f t="shared" si="32"/>
        <v>0.89583333333333326</v>
      </c>
      <c r="AO44" s="29"/>
      <c r="AP44" s="18">
        <f t="shared" si="27"/>
        <v>0.88888888888888884</v>
      </c>
      <c r="AQ44" s="18">
        <f t="shared" si="27"/>
        <v>0.91666666666666663</v>
      </c>
      <c r="AR44" s="18">
        <f t="shared" si="28"/>
        <v>1.8055555555555554</v>
      </c>
      <c r="AS44" s="18">
        <f t="shared" si="33"/>
        <v>0.90277777777777768</v>
      </c>
      <c r="AT44" s="29"/>
      <c r="AU44" s="18">
        <f t="shared" si="29"/>
        <v>0.94444444444444442</v>
      </c>
      <c r="AV44" s="18">
        <f t="shared" si="29"/>
        <v>1</v>
      </c>
      <c r="AW44" s="18">
        <f t="shared" si="30"/>
        <v>1.9444444444444444</v>
      </c>
      <c r="AX44" s="18">
        <f t="shared" si="34"/>
        <v>0.97222222222222221</v>
      </c>
    </row>
    <row r="45" spans="1:50" x14ac:dyDescent="0.25">
      <c r="AJ45" s="3" t="s">
        <v>33</v>
      </c>
      <c r="AK45" s="18">
        <f t="shared" si="26"/>
        <v>0.9</v>
      </c>
      <c r="AL45" s="18">
        <f t="shared" si="26"/>
        <v>1</v>
      </c>
      <c r="AM45" s="18">
        <f t="shared" si="31"/>
        <v>1.9</v>
      </c>
      <c r="AN45" s="18">
        <f t="shared" si="32"/>
        <v>0.95</v>
      </c>
      <c r="AO45" s="29"/>
      <c r="AP45" s="18">
        <f t="shared" si="27"/>
        <v>1</v>
      </c>
      <c r="AQ45" s="18">
        <f t="shared" si="27"/>
        <v>1</v>
      </c>
      <c r="AR45" s="18">
        <f t="shared" si="28"/>
        <v>2</v>
      </c>
      <c r="AS45" s="18">
        <f t="shared" si="33"/>
        <v>1</v>
      </c>
      <c r="AT45" s="29"/>
      <c r="AU45" s="18">
        <f t="shared" si="29"/>
        <v>0.90909090909090906</v>
      </c>
      <c r="AV45" s="18">
        <f t="shared" si="29"/>
        <v>0.9</v>
      </c>
      <c r="AW45" s="18">
        <f t="shared" si="30"/>
        <v>1.8090909090909091</v>
      </c>
      <c r="AX45" s="18">
        <f t="shared" si="34"/>
        <v>0.90454545454545454</v>
      </c>
    </row>
    <row r="46" spans="1:50" x14ac:dyDescent="0.25">
      <c r="AJ46" s="3" t="s">
        <v>34</v>
      </c>
      <c r="AK46" s="18">
        <f t="shared" si="26"/>
        <v>0.89473684210526316</v>
      </c>
      <c r="AL46" s="18">
        <f t="shared" si="26"/>
        <v>0.95</v>
      </c>
      <c r="AM46" s="18">
        <f t="shared" si="31"/>
        <v>1.844736842105263</v>
      </c>
      <c r="AN46" s="18">
        <f t="shared" si="32"/>
        <v>0.9223684210526315</v>
      </c>
      <c r="AO46" s="29"/>
      <c r="AP46" s="18">
        <f t="shared" si="27"/>
        <v>0.91666666666666663</v>
      </c>
      <c r="AQ46" s="18">
        <f t="shared" si="27"/>
        <v>0.2857142857142857</v>
      </c>
      <c r="AR46" s="18">
        <f t="shared" si="28"/>
        <v>1.2023809523809523</v>
      </c>
      <c r="AS46" s="18">
        <f t="shared" si="33"/>
        <v>0.60119047619047616</v>
      </c>
      <c r="AT46" s="29"/>
      <c r="AU46" s="18">
        <f t="shared" si="29"/>
        <v>0.94444444444444442</v>
      </c>
      <c r="AV46" s="18">
        <f t="shared" si="29"/>
        <v>0.90909090909090906</v>
      </c>
      <c r="AW46" s="18">
        <f t="shared" si="30"/>
        <v>1.8535353535353534</v>
      </c>
      <c r="AX46" s="18">
        <f t="shared" si="34"/>
        <v>0.92676767676767668</v>
      </c>
    </row>
    <row r="47" spans="1:50" x14ac:dyDescent="0.25">
      <c r="AJ47" s="3" t="s">
        <v>36</v>
      </c>
      <c r="AK47" s="18">
        <f t="shared" si="26"/>
        <v>0.69230769230769229</v>
      </c>
      <c r="AL47" s="18">
        <f t="shared" si="26"/>
        <v>0.58333333333333337</v>
      </c>
      <c r="AM47" s="18">
        <f t="shared" si="31"/>
        <v>1.2756410256410255</v>
      </c>
      <c r="AN47" s="18">
        <f t="shared" si="32"/>
        <v>0.63782051282051277</v>
      </c>
      <c r="AO47" s="29"/>
      <c r="AP47" s="18">
        <f t="shared" si="27"/>
        <v>0.8571428571428571</v>
      </c>
      <c r="AQ47" s="18">
        <f t="shared" si="27"/>
        <v>1</v>
      </c>
      <c r="AR47" s="18">
        <f t="shared" si="28"/>
        <v>1.8571428571428572</v>
      </c>
      <c r="AS47" s="18">
        <f t="shared" si="33"/>
        <v>0.9285714285714286</v>
      </c>
      <c r="AT47" s="29"/>
      <c r="AU47" s="18">
        <f t="shared" si="29"/>
        <v>1</v>
      </c>
      <c r="AV47" s="18">
        <f t="shared" si="29"/>
        <v>1</v>
      </c>
      <c r="AW47" s="18">
        <f t="shared" si="30"/>
        <v>2</v>
      </c>
      <c r="AX47" s="18">
        <f t="shared" si="34"/>
        <v>1</v>
      </c>
    </row>
    <row r="48" spans="1:50" x14ac:dyDescent="0.25">
      <c r="AJ48" s="3" t="s">
        <v>38</v>
      </c>
      <c r="AK48" s="18">
        <f t="shared" si="26"/>
        <v>0.88888888888888884</v>
      </c>
      <c r="AL48" s="18">
        <f t="shared" si="26"/>
        <v>1</v>
      </c>
      <c r="AM48" s="18">
        <f t="shared" si="31"/>
        <v>1.8888888888888888</v>
      </c>
      <c r="AN48" s="18">
        <f t="shared" si="32"/>
        <v>0.94444444444444442</v>
      </c>
      <c r="AO48" s="29"/>
      <c r="AP48" s="18">
        <f t="shared" si="27"/>
        <v>0.5</v>
      </c>
      <c r="AQ48" s="18">
        <f t="shared" si="27"/>
        <v>0.91666666666666663</v>
      </c>
      <c r="AR48" s="18">
        <f t="shared" si="28"/>
        <v>1.4166666666666665</v>
      </c>
      <c r="AS48" s="18">
        <f t="shared" si="33"/>
        <v>0.70833333333333326</v>
      </c>
      <c r="AT48" s="29"/>
      <c r="AU48" s="18">
        <f t="shared" si="29"/>
        <v>1</v>
      </c>
      <c r="AV48" s="18">
        <f t="shared" si="29"/>
        <v>0.55555555555555558</v>
      </c>
      <c r="AW48" s="18">
        <f t="shared" si="30"/>
        <v>1.5555555555555556</v>
      </c>
      <c r="AX48" s="18">
        <f t="shared" si="34"/>
        <v>0.77777777777777779</v>
      </c>
    </row>
    <row r="49" spans="36:50" x14ac:dyDescent="0.25">
      <c r="AJ49" s="3" t="s">
        <v>40</v>
      </c>
      <c r="AK49" s="18">
        <f t="shared" si="26"/>
        <v>0.92307692307692313</v>
      </c>
      <c r="AL49" s="18">
        <f t="shared" si="26"/>
        <v>0.9285714285714286</v>
      </c>
      <c r="AM49" s="18">
        <f t="shared" si="31"/>
        <v>1.8516483516483517</v>
      </c>
      <c r="AN49" s="18">
        <f t="shared" si="32"/>
        <v>0.92582417582417587</v>
      </c>
      <c r="AO49" s="29"/>
      <c r="AP49" s="18">
        <f t="shared" si="27"/>
        <v>0.30769230769230771</v>
      </c>
      <c r="AQ49" s="18">
        <f t="shared" si="27"/>
        <v>0.8571428571428571</v>
      </c>
      <c r="AR49" s="18">
        <f t="shared" si="28"/>
        <v>1.1648351648351647</v>
      </c>
      <c r="AS49" s="18">
        <f t="shared" si="33"/>
        <v>0.58241758241758235</v>
      </c>
      <c r="AT49" s="29"/>
      <c r="AU49" s="18">
        <f t="shared" si="29"/>
        <v>0.91666666666666663</v>
      </c>
      <c r="AV49" s="18">
        <f t="shared" si="29"/>
        <v>1</v>
      </c>
      <c r="AW49" s="18">
        <f t="shared" si="30"/>
        <v>1.9166666666666665</v>
      </c>
      <c r="AX49" s="18">
        <f t="shared" si="34"/>
        <v>0.95833333333333326</v>
      </c>
    </row>
    <row r="50" spans="36:50" x14ac:dyDescent="0.25">
      <c r="AJ50" s="3" t="s">
        <v>42</v>
      </c>
      <c r="AK50" s="18">
        <f t="shared" si="26"/>
        <v>0.91666666666666663</v>
      </c>
      <c r="AL50" s="18">
        <f t="shared" si="26"/>
        <v>0.875</v>
      </c>
      <c r="AM50" s="18">
        <f t="shared" si="31"/>
        <v>1.7916666666666665</v>
      </c>
      <c r="AN50" s="18">
        <f t="shared" si="32"/>
        <v>0.89583333333333326</v>
      </c>
      <c r="AO50" s="29"/>
      <c r="AP50" s="18">
        <f t="shared" si="27"/>
        <v>0.94117647058823528</v>
      </c>
      <c r="AQ50" s="18">
        <f t="shared" si="27"/>
        <v>0.88888888888888884</v>
      </c>
      <c r="AR50" s="18">
        <f t="shared" si="28"/>
        <v>1.8300653594771241</v>
      </c>
      <c r="AS50" s="18">
        <f t="shared" si="33"/>
        <v>0.91503267973856206</v>
      </c>
      <c r="AT50" s="29"/>
      <c r="AU50" s="18">
        <f t="shared" si="29"/>
        <v>0.94117647058823528</v>
      </c>
      <c r="AV50" s="18">
        <f t="shared" si="29"/>
        <v>1</v>
      </c>
      <c r="AW50" s="18">
        <f t="shared" si="30"/>
        <v>1.9411764705882353</v>
      </c>
      <c r="AX50" s="18">
        <f t="shared" si="34"/>
        <v>0.97058823529411764</v>
      </c>
    </row>
    <row r="51" spans="36:50" x14ac:dyDescent="0.25">
      <c r="AJ51" s="3" t="s">
        <v>44</v>
      </c>
      <c r="AK51" s="18">
        <f t="shared" si="26"/>
        <v>0.94117647058823528</v>
      </c>
      <c r="AL51" s="18">
        <f t="shared" si="26"/>
        <v>0.95238095238095233</v>
      </c>
      <c r="AM51" s="18">
        <f t="shared" si="31"/>
        <v>1.8935574229691876</v>
      </c>
      <c r="AN51" s="18">
        <f t="shared" si="32"/>
        <v>0.9467787114845938</v>
      </c>
      <c r="AO51" s="30"/>
      <c r="AP51" s="18">
        <f t="shared" si="27"/>
        <v>1</v>
      </c>
      <c r="AQ51" s="18">
        <f t="shared" si="27"/>
        <v>0.9285714285714286</v>
      </c>
      <c r="AR51" s="18">
        <f t="shared" si="28"/>
        <v>1.9285714285714286</v>
      </c>
      <c r="AS51" s="18">
        <f t="shared" si="33"/>
        <v>0.9642857142857143</v>
      </c>
      <c r="AT51" s="30"/>
      <c r="AU51" s="18">
        <f t="shared" si="29"/>
        <v>0.91666666666666663</v>
      </c>
      <c r="AV51" s="18">
        <f t="shared" si="29"/>
        <v>0.8571428571428571</v>
      </c>
      <c r="AW51" s="18">
        <f t="shared" si="30"/>
        <v>1.7738095238095237</v>
      </c>
      <c r="AX51" s="18">
        <f t="shared" si="34"/>
        <v>0.88690476190476186</v>
      </c>
    </row>
  </sheetData>
  <mergeCells count="44">
    <mergeCell ref="AX38:AX39"/>
    <mergeCell ref="AJ38:AJ39"/>
    <mergeCell ref="AK38:AL38"/>
    <mergeCell ref="AM38:AM39"/>
    <mergeCell ref="AN38:AN39"/>
    <mergeCell ref="AO38:AO51"/>
    <mergeCell ref="AP38:AQ38"/>
    <mergeCell ref="AR38:AR39"/>
    <mergeCell ref="AS38:AS39"/>
    <mergeCell ref="AT38:AT51"/>
    <mergeCell ref="AU38:AV38"/>
    <mergeCell ref="AW38:AW39"/>
    <mergeCell ref="AX21:AX22"/>
    <mergeCell ref="AJ21:AJ22"/>
    <mergeCell ref="AK21:AL21"/>
    <mergeCell ref="AM21:AM22"/>
    <mergeCell ref="AN21:AN22"/>
    <mergeCell ref="AO21:AO34"/>
    <mergeCell ref="AP21:AQ21"/>
    <mergeCell ref="AR21:AR22"/>
    <mergeCell ref="AS21:AS22"/>
    <mergeCell ref="AT21:AT34"/>
    <mergeCell ref="AU21:AV21"/>
    <mergeCell ref="AW21:AW22"/>
    <mergeCell ref="A7:A8"/>
    <mergeCell ref="B7:D7"/>
    <mergeCell ref="E7:E8"/>
    <mergeCell ref="F7:F8"/>
    <mergeCell ref="A26:A27"/>
    <mergeCell ref="B26:D26"/>
    <mergeCell ref="E26:E27"/>
    <mergeCell ref="F26:F27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2023-04-12T07:45:43Z</dcterms:created>
  <dcterms:modified xsi:type="dcterms:W3CDTF">2023-05-24T06:06:30Z</dcterms:modified>
</cp:coreProperties>
</file>