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.SKRIPSI\DATA RAW ARCHIEVE\"/>
    </mc:Choice>
  </mc:AlternateContent>
  <xr:revisionPtr revIDLastSave="0" documentId="13_ncr:1_{C3CBCE3A-639A-4412-86CD-99147CC6495F}" xr6:coauthVersionLast="47" xr6:coauthVersionMax="47" xr10:uidLastSave="{00000000-0000-0000-0000-000000000000}"/>
  <bookViews>
    <workbookView xWindow="-120" yWindow="-120" windowWidth="20730" windowHeight="11160" activeTab="6" xr2:uid="{00000000-000D-0000-FFFF-FFFF00000000}"/>
  </bookViews>
  <sheets>
    <sheet name="KM" sheetId="1" r:id="rId1"/>
    <sheet name="LEV" sheetId="2" r:id="rId2"/>
    <sheet name="FCF" sheetId="3" r:id="rId3"/>
    <sheet name="PROF" sheetId="4" r:id="rId4"/>
    <sheet name="ML (Y)" sheetId="5" r:id="rId5"/>
    <sheet name="KA (Z)" sheetId="6" r:id="rId6"/>
    <sheet name="INVESTOR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66" i="5" l="1"/>
  <c r="AR67" i="5"/>
  <c r="AR68" i="5"/>
  <c r="AR69" i="5"/>
  <c r="AR70" i="5"/>
  <c r="AR71" i="5"/>
  <c r="AR72" i="5"/>
  <c r="AP67" i="5"/>
  <c r="AP68" i="5"/>
  <c r="AP69" i="5"/>
  <c r="AP70" i="5"/>
  <c r="AP71" i="5"/>
  <c r="AP72" i="5"/>
  <c r="AN66" i="5"/>
  <c r="AN67" i="5"/>
  <c r="AN68" i="5"/>
  <c r="AN69" i="5"/>
  <c r="AN70" i="5"/>
  <c r="AN71" i="5"/>
  <c r="AN72" i="5"/>
  <c r="AM66" i="5"/>
  <c r="AM67" i="5"/>
  <c r="AM68" i="5"/>
  <c r="AM69" i="5"/>
  <c r="AM70" i="5"/>
  <c r="AM71" i="5"/>
  <c r="AM72" i="5"/>
  <c r="AL67" i="5"/>
  <c r="AL68" i="5"/>
  <c r="AL69" i="5"/>
  <c r="AL70" i="5"/>
  <c r="AL71" i="5"/>
  <c r="AL72" i="5"/>
  <c r="J71" i="5"/>
  <c r="J72" i="5"/>
  <c r="G72" i="3"/>
  <c r="G73" i="3"/>
  <c r="F71" i="4"/>
  <c r="F72" i="4"/>
  <c r="H72" i="4"/>
  <c r="U72" i="5"/>
  <c r="V72" i="5"/>
  <c r="K73" i="3"/>
  <c r="L73" i="3" s="1"/>
  <c r="F71" i="2"/>
  <c r="F72" i="2"/>
  <c r="L72" i="2"/>
  <c r="N72" i="2" s="1"/>
  <c r="AC72" i="5"/>
  <c r="AD72" i="5"/>
  <c r="AF72" i="5" s="1"/>
  <c r="Y72" i="5"/>
  <c r="F69" i="1"/>
  <c r="F72" i="1"/>
  <c r="Y71" i="5"/>
  <c r="F70" i="4"/>
  <c r="H71" i="4"/>
  <c r="U71" i="5"/>
  <c r="V71" i="5" s="1"/>
  <c r="K72" i="3"/>
  <c r="L72" i="3" s="1"/>
  <c r="F68" i="2"/>
  <c r="F69" i="2"/>
  <c r="F70" i="2"/>
  <c r="L71" i="2"/>
  <c r="N71" i="2" s="1"/>
  <c r="AC71" i="5"/>
  <c r="AD71" i="5" s="1"/>
  <c r="J70" i="5"/>
  <c r="G71" i="3"/>
  <c r="H70" i="4"/>
  <c r="U70" i="5"/>
  <c r="V70" i="5"/>
  <c r="L70" i="2"/>
  <c r="N70" i="2" s="1"/>
  <c r="K71" i="3"/>
  <c r="L71" i="3" s="1"/>
  <c r="AC70" i="5"/>
  <c r="AD70" i="5"/>
  <c r="AF70" i="5" s="1"/>
  <c r="Y70" i="5"/>
  <c r="J69" i="5"/>
  <c r="G70" i="3"/>
  <c r="F69" i="4"/>
  <c r="H69" i="4"/>
  <c r="U69" i="5"/>
  <c r="V69" i="5"/>
  <c r="L69" i="2"/>
  <c r="N69" i="2" s="1"/>
  <c r="K70" i="3"/>
  <c r="L70" i="3" s="1"/>
  <c r="AC69" i="5"/>
  <c r="AD69" i="5"/>
  <c r="AF69" i="5" s="1"/>
  <c r="Y69" i="5"/>
  <c r="F48" i="1"/>
  <c r="F49" i="1"/>
  <c r="F50" i="1"/>
  <c r="F51" i="1"/>
  <c r="F52" i="1"/>
  <c r="F68" i="1"/>
  <c r="AC68" i="5"/>
  <c r="AD68" i="5"/>
  <c r="Y68" i="5"/>
  <c r="U68" i="5"/>
  <c r="V68" i="5"/>
  <c r="AF68" i="5" s="1"/>
  <c r="J68" i="5"/>
  <c r="F68" i="4"/>
  <c r="H68" i="4"/>
  <c r="G69" i="3"/>
  <c r="K69" i="3"/>
  <c r="L69" i="3" s="1"/>
  <c r="L68" i="2"/>
  <c r="N68" i="2" s="1"/>
  <c r="K5" i="3"/>
  <c r="L5" i="3" s="1"/>
  <c r="K6" i="3"/>
  <c r="L6" i="3" s="1"/>
  <c r="K7" i="3"/>
  <c r="L7" i="3" s="1"/>
  <c r="K8" i="3"/>
  <c r="L8" i="3" s="1"/>
  <c r="K9" i="3"/>
  <c r="L9" i="3" s="1"/>
  <c r="K10" i="3"/>
  <c r="L10" i="3" s="1"/>
  <c r="K11" i="3"/>
  <c r="L11" i="3" s="1"/>
  <c r="K12" i="3"/>
  <c r="L12" i="3" s="1"/>
  <c r="K13" i="3"/>
  <c r="L13" i="3" s="1"/>
  <c r="K14" i="3"/>
  <c r="L14" i="3" s="1"/>
  <c r="K15" i="3"/>
  <c r="L15" i="3" s="1"/>
  <c r="K16" i="3"/>
  <c r="L16" i="3" s="1"/>
  <c r="K17" i="3"/>
  <c r="L17" i="3" s="1"/>
  <c r="K18" i="3"/>
  <c r="L18" i="3" s="1"/>
  <c r="K19" i="3"/>
  <c r="L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L25" i="3" s="1"/>
  <c r="K26" i="3"/>
  <c r="L26" i="3" s="1"/>
  <c r="K27" i="3"/>
  <c r="L27" i="3" s="1"/>
  <c r="K28" i="3"/>
  <c r="L28" i="3" s="1"/>
  <c r="K29" i="3"/>
  <c r="L29" i="3" s="1"/>
  <c r="K30" i="3"/>
  <c r="L30" i="3" s="1"/>
  <c r="K31" i="3"/>
  <c r="L31" i="3" s="1"/>
  <c r="K32" i="3"/>
  <c r="L32" i="3" s="1"/>
  <c r="K33" i="3"/>
  <c r="L33" i="3" s="1"/>
  <c r="K34" i="3"/>
  <c r="L34" i="3" s="1"/>
  <c r="K35" i="3"/>
  <c r="L35" i="3" s="1"/>
  <c r="K36" i="3"/>
  <c r="L36" i="3" s="1"/>
  <c r="K37" i="3"/>
  <c r="L37" i="3" s="1"/>
  <c r="K38" i="3"/>
  <c r="L38" i="3" s="1"/>
  <c r="K39" i="3"/>
  <c r="L39" i="3" s="1"/>
  <c r="K40" i="3"/>
  <c r="L40" i="3" s="1"/>
  <c r="K41" i="3"/>
  <c r="L41" i="3" s="1"/>
  <c r="K42" i="3"/>
  <c r="L42" i="3" s="1"/>
  <c r="K43" i="3"/>
  <c r="L43" i="3" s="1"/>
  <c r="K44" i="3"/>
  <c r="L44" i="3" s="1"/>
  <c r="K45" i="3"/>
  <c r="L45" i="3" s="1"/>
  <c r="K46" i="3"/>
  <c r="L46" i="3" s="1"/>
  <c r="K47" i="3"/>
  <c r="L47" i="3" s="1"/>
  <c r="K48" i="3"/>
  <c r="L48" i="3" s="1"/>
  <c r="K49" i="3"/>
  <c r="L49" i="3" s="1"/>
  <c r="K50" i="3"/>
  <c r="L50" i="3" s="1"/>
  <c r="K51" i="3"/>
  <c r="L51" i="3" s="1"/>
  <c r="K52" i="3"/>
  <c r="L52" i="3" s="1"/>
  <c r="K53" i="3"/>
  <c r="L53" i="3" s="1"/>
  <c r="K54" i="3"/>
  <c r="L54" i="3" s="1"/>
  <c r="K55" i="3"/>
  <c r="L55" i="3" s="1"/>
  <c r="K56" i="3"/>
  <c r="L56" i="3" s="1"/>
  <c r="K57" i="3"/>
  <c r="L57" i="3" s="1"/>
  <c r="K58" i="3"/>
  <c r="L58" i="3" s="1"/>
  <c r="K59" i="3"/>
  <c r="L59" i="3" s="1"/>
  <c r="K60" i="3"/>
  <c r="L60" i="3" s="1"/>
  <c r="K61" i="3"/>
  <c r="L61" i="3" s="1"/>
  <c r="K62" i="3"/>
  <c r="L62" i="3" s="1"/>
  <c r="K63" i="3"/>
  <c r="L63" i="3" s="1"/>
  <c r="K64" i="3"/>
  <c r="L64" i="3" s="1"/>
  <c r="K65" i="3"/>
  <c r="L65" i="3" s="1"/>
  <c r="K66" i="3"/>
  <c r="L66" i="3" s="1"/>
  <c r="K67" i="3"/>
  <c r="L67" i="3" s="1"/>
  <c r="K68" i="3"/>
  <c r="L68" i="3" s="1"/>
  <c r="K4" i="3"/>
  <c r="L4" i="3" s="1"/>
  <c r="F67" i="2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3" i="4"/>
  <c r="H4" i="4"/>
  <c r="J4" i="4" s="1"/>
  <c r="H5" i="4"/>
  <c r="J5" i="4" s="1"/>
  <c r="H6" i="4"/>
  <c r="J6" i="4" s="1"/>
  <c r="H7" i="4"/>
  <c r="J7" i="4" s="1"/>
  <c r="H8" i="4"/>
  <c r="J8" i="4" s="1"/>
  <c r="H9" i="4"/>
  <c r="J9" i="4" s="1"/>
  <c r="H10" i="4"/>
  <c r="J10" i="4" s="1"/>
  <c r="H11" i="4"/>
  <c r="J11" i="4" s="1"/>
  <c r="H12" i="4"/>
  <c r="J12" i="4" s="1"/>
  <c r="H13" i="4"/>
  <c r="H14" i="4"/>
  <c r="H15" i="4"/>
  <c r="H16" i="4"/>
  <c r="H17" i="4"/>
  <c r="H18" i="4"/>
  <c r="J18" i="4" s="1"/>
  <c r="H19" i="4"/>
  <c r="J19" i="4" s="1"/>
  <c r="H20" i="4"/>
  <c r="J20" i="4" s="1"/>
  <c r="H21" i="4"/>
  <c r="J21" i="4" s="1"/>
  <c r="H22" i="4"/>
  <c r="J22" i="4" s="1"/>
  <c r="H23" i="4"/>
  <c r="J23" i="4" s="1"/>
  <c r="H24" i="4"/>
  <c r="J24" i="4" s="1"/>
  <c r="H25" i="4"/>
  <c r="J25" i="4" s="1"/>
  <c r="H26" i="4"/>
  <c r="J26" i="4" s="1"/>
  <c r="H27" i="4"/>
  <c r="J27" i="4" s="1"/>
  <c r="H28" i="4"/>
  <c r="J28" i="4" s="1"/>
  <c r="H29" i="4"/>
  <c r="J29" i="4" s="1"/>
  <c r="H30" i="4"/>
  <c r="J30" i="4" s="1"/>
  <c r="H31" i="4"/>
  <c r="J31" i="4" s="1"/>
  <c r="H32" i="4"/>
  <c r="J32" i="4" s="1"/>
  <c r="H33" i="4"/>
  <c r="J33" i="4" s="1"/>
  <c r="H34" i="4"/>
  <c r="J34" i="4" s="1"/>
  <c r="H35" i="4"/>
  <c r="J35" i="4" s="1"/>
  <c r="H36" i="4"/>
  <c r="J36" i="4" s="1"/>
  <c r="H37" i="4"/>
  <c r="J37" i="4" s="1"/>
  <c r="H38" i="4"/>
  <c r="J38" i="4" s="1"/>
  <c r="H39" i="4"/>
  <c r="J39" i="4" s="1"/>
  <c r="H40" i="4"/>
  <c r="J40" i="4" s="1"/>
  <c r="H41" i="4"/>
  <c r="J41" i="4" s="1"/>
  <c r="H42" i="4"/>
  <c r="J42" i="4" s="1"/>
  <c r="H43" i="4"/>
  <c r="J43" i="4" s="1"/>
  <c r="H44" i="4"/>
  <c r="J44" i="4" s="1"/>
  <c r="H45" i="4"/>
  <c r="J45" i="4" s="1"/>
  <c r="H46" i="4"/>
  <c r="J46" i="4" s="1"/>
  <c r="H47" i="4"/>
  <c r="J47" i="4" s="1"/>
  <c r="H48" i="4"/>
  <c r="J48" i="4" s="1"/>
  <c r="H49" i="4"/>
  <c r="J49" i="4" s="1"/>
  <c r="H50" i="4"/>
  <c r="J50" i="4" s="1"/>
  <c r="H51" i="4"/>
  <c r="J51" i="4" s="1"/>
  <c r="H52" i="4"/>
  <c r="J52" i="4" s="1"/>
  <c r="H53" i="4"/>
  <c r="J53" i="4" s="1"/>
  <c r="H54" i="4"/>
  <c r="J54" i="4" s="1"/>
  <c r="H55" i="4"/>
  <c r="J55" i="4" s="1"/>
  <c r="H56" i="4"/>
  <c r="J56" i="4" s="1"/>
  <c r="H57" i="4"/>
  <c r="J57" i="4" s="1"/>
  <c r="H58" i="4"/>
  <c r="J58" i="4" s="1"/>
  <c r="H59" i="4"/>
  <c r="J59" i="4" s="1"/>
  <c r="H60" i="4"/>
  <c r="J60" i="4" s="1"/>
  <c r="H61" i="4"/>
  <c r="J61" i="4" s="1"/>
  <c r="H62" i="4"/>
  <c r="J62" i="4" s="1"/>
  <c r="H63" i="4"/>
  <c r="J63" i="4" s="1"/>
  <c r="H64" i="4"/>
  <c r="J64" i="4" s="1"/>
  <c r="H65" i="4"/>
  <c r="J65" i="4" s="1"/>
  <c r="H66" i="4"/>
  <c r="J66" i="4" s="1"/>
  <c r="H67" i="4"/>
  <c r="J67" i="4" s="1"/>
  <c r="H3" i="4"/>
  <c r="J3" i="4" s="1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3" i="2"/>
  <c r="L43" i="2"/>
  <c r="N43" i="2" s="1"/>
  <c r="L44" i="2"/>
  <c r="N44" i="2" s="1"/>
  <c r="L45" i="2"/>
  <c r="N45" i="2" s="1"/>
  <c r="L46" i="2"/>
  <c r="N46" i="2" s="1"/>
  <c r="L47" i="2"/>
  <c r="N47" i="2" s="1"/>
  <c r="L48" i="2"/>
  <c r="N48" i="2" s="1"/>
  <c r="L49" i="2"/>
  <c r="N49" i="2" s="1"/>
  <c r="L50" i="2"/>
  <c r="N50" i="2" s="1"/>
  <c r="L51" i="2"/>
  <c r="N51" i="2" s="1"/>
  <c r="L52" i="2"/>
  <c r="N52" i="2" s="1"/>
  <c r="L53" i="2"/>
  <c r="N53" i="2" s="1"/>
  <c r="L54" i="2"/>
  <c r="N54" i="2" s="1"/>
  <c r="L55" i="2"/>
  <c r="N55" i="2" s="1"/>
  <c r="L56" i="2"/>
  <c r="N56" i="2" s="1"/>
  <c r="L57" i="2"/>
  <c r="N57" i="2" s="1"/>
  <c r="L58" i="2"/>
  <c r="N58" i="2" s="1"/>
  <c r="L59" i="2"/>
  <c r="N59" i="2" s="1"/>
  <c r="L60" i="2"/>
  <c r="N60" i="2" s="1"/>
  <c r="L61" i="2"/>
  <c r="N61" i="2" s="1"/>
  <c r="L62" i="2"/>
  <c r="N62" i="2" s="1"/>
  <c r="L63" i="2"/>
  <c r="N63" i="2" s="1"/>
  <c r="L64" i="2"/>
  <c r="N64" i="2" s="1"/>
  <c r="L65" i="2"/>
  <c r="N65" i="2" s="1"/>
  <c r="L66" i="2"/>
  <c r="N66" i="2" s="1"/>
  <c r="L67" i="2"/>
  <c r="N67" i="2" s="1"/>
  <c r="AL46" i="5"/>
  <c r="AL47" i="5"/>
  <c r="AL48" i="5"/>
  <c r="AL49" i="5"/>
  <c r="AL50" i="5"/>
  <c r="AL51" i="5"/>
  <c r="AL52" i="5"/>
  <c r="AL53" i="5"/>
  <c r="AL54" i="5"/>
  <c r="AL55" i="5"/>
  <c r="AL56" i="5"/>
  <c r="AL57" i="5"/>
  <c r="AL58" i="5"/>
  <c r="AL59" i="5"/>
  <c r="AL60" i="5"/>
  <c r="AL61" i="5"/>
  <c r="AL62" i="5"/>
  <c r="AL63" i="5"/>
  <c r="AL64" i="5"/>
  <c r="AL65" i="5"/>
  <c r="AL66" i="5"/>
  <c r="AL43" i="5"/>
  <c r="AL44" i="5"/>
  <c r="AL45" i="5"/>
  <c r="F45" i="2"/>
  <c r="F46" i="2"/>
  <c r="F47" i="2"/>
  <c r="F48" i="2"/>
  <c r="F49" i="2"/>
  <c r="AC53" i="5"/>
  <c r="AD53" i="5" s="1"/>
  <c r="AC54" i="5"/>
  <c r="AD54" i="5" s="1"/>
  <c r="AC55" i="5"/>
  <c r="AD55" i="5" s="1"/>
  <c r="AC56" i="5"/>
  <c r="AD56" i="5" s="1"/>
  <c r="AC57" i="5"/>
  <c r="AD57" i="5" s="1"/>
  <c r="AC58" i="5"/>
  <c r="AD58" i="5" s="1"/>
  <c r="AC59" i="5"/>
  <c r="AD59" i="5" s="1"/>
  <c r="AC60" i="5"/>
  <c r="AD60" i="5" s="1"/>
  <c r="AC61" i="5"/>
  <c r="AD61" i="5" s="1"/>
  <c r="AC62" i="5"/>
  <c r="AD62" i="5" s="1"/>
  <c r="AC63" i="5"/>
  <c r="AD63" i="5" s="1"/>
  <c r="AC64" i="5"/>
  <c r="AD64" i="5" s="1"/>
  <c r="AC65" i="5"/>
  <c r="AD65" i="5" s="1"/>
  <c r="AC66" i="5"/>
  <c r="AD66" i="5" s="1"/>
  <c r="AC67" i="5"/>
  <c r="AD67" i="5" s="1"/>
  <c r="AC46" i="5"/>
  <c r="AD46" i="5" s="1"/>
  <c r="AC47" i="5"/>
  <c r="AD47" i="5" s="1"/>
  <c r="AC48" i="5"/>
  <c r="AD48" i="5" s="1"/>
  <c r="AC49" i="5"/>
  <c r="AD49" i="5" s="1"/>
  <c r="AC50" i="5"/>
  <c r="AD50" i="5" s="1"/>
  <c r="AC51" i="5"/>
  <c r="AD51" i="5" s="1"/>
  <c r="AC52" i="5"/>
  <c r="AD52" i="5" s="1"/>
  <c r="AC41" i="5"/>
  <c r="AD41" i="5" s="1"/>
  <c r="AC42" i="5"/>
  <c r="AD42" i="5" s="1"/>
  <c r="AC43" i="5"/>
  <c r="AD43" i="5" s="1"/>
  <c r="AC44" i="5"/>
  <c r="AD44" i="5" s="1"/>
  <c r="AC45" i="5"/>
  <c r="AD45" i="5" s="1"/>
  <c r="Y64" i="5"/>
  <c r="AN64" i="5" s="1"/>
  <c r="Y65" i="5"/>
  <c r="AN65" i="5" s="1"/>
  <c r="Y66" i="5"/>
  <c r="Y67" i="5"/>
  <c r="Y52" i="5"/>
  <c r="AN52" i="5" s="1"/>
  <c r="Y53" i="5"/>
  <c r="AN53" i="5" s="1"/>
  <c r="Y54" i="5"/>
  <c r="AN54" i="5" s="1"/>
  <c r="Y55" i="5"/>
  <c r="AN55" i="5" s="1"/>
  <c r="Y56" i="5"/>
  <c r="AN56" i="5" s="1"/>
  <c r="Y57" i="5"/>
  <c r="AN57" i="5" s="1"/>
  <c r="Y58" i="5"/>
  <c r="AN58" i="5" s="1"/>
  <c r="Y59" i="5"/>
  <c r="AN59" i="5" s="1"/>
  <c r="Y60" i="5"/>
  <c r="AN60" i="5" s="1"/>
  <c r="Y61" i="5"/>
  <c r="AN61" i="5" s="1"/>
  <c r="Y62" i="5"/>
  <c r="AN62" i="5" s="1"/>
  <c r="Y63" i="5"/>
  <c r="AN63" i="5" s="1"/>
  <c r="Y40" i="5"/>
  <c r="Y41" i="5"/>
  <c r="Y42" i="5"/>
  <c r="Y43" i="5"/>
  <c r="AN43" i="5" s="1"/>
  <c r="Y44" i="5"/>
  <c r="AN44" i="5" s="1"/>
  <c r="Y45" i="5"/>
  <c r="AN45" i="5" s="1"/>
  <c r="Y46" i="5"/>
  <c r="AN46" i="5" s="1"/>
  <c r="Y47" i="5"/>
  <c r="AN47" i="5" s="1"/>
  <c r="Y48" i="5"/>
  <c r="AN48" i="5" s="1"/>
  <c r="Y49" i="5"/>
  <c r="AN49" i="5" s="1"/>
  <c r="Y50" i="5"/>
  <c r="AN50" i="5" s="1"/>
  <c r="Y51" i="5"/>
  <c r="AN51" i="5" s="1"/>
  <c r="U58" i="5"/>
  <c r="V58" i="5" s="1"/>
  <c r="AF58" i="5" s="1"/>
  <c r="AM58" i="5" s="1"/>
  <c r="U59" i="5"/>
  <c r="V59" i="5" s="1"/>
  <c r="AF59" i="5" s="1"/>
  <c r="AM59" i="5" s="1"/>
  <c r="U60" i="5"/>
  <c r="V60" i="5" s="1"/>
  <c r="AF60" i="5" s="1"/>
  <c r="AM60" i="5" s="1"/>
  <c r="U61" i="5"/>
  <c r="V61" i="5" s="1"/>
  <c r="AF61" i="5" s="1"/>
  <c r="AM61" i="5" s="1"/>
  <c r="U62" i="5"/>
  <c r="V62" i="5" s="1"/>
  <c r="AF62" i="5" s="1"/>
  <c r="AM62" i="5" s="1"/>
  <c r="U63" i="5"/>
  <c r="V63" i="5" s="1"/>
  <c r="AF63" i="5" s="1"/>
  <c r="AM63" i="5" s="1"/>
  <c r="U64" i="5"/>
  <c r="V64" i="5" s="1"/>
  <c r="AF64" i="5" s="1"/>
  <c r="AM64" i="5" s="1"/>
  <c r="U65" i="5"/>
  <c r="V65" i="5" s="1"/>
  <c r="AF65" i="5" s="1"/>
  <c r="AM65" i="5" s="1"/>
  <c r="U66" i="5"/>
  <c r="V66" i="5" s="1"/>
  <c r="AF66" i="5" s="1"/>
  <c r="U67" i="5"/>
  <c r="V67" i="5" s="1"/>
  <c r="AF67" i="5" s="1"/>
  <c r="U49" i="5"/>
  <c r="V49" i="5" s="1"/>
  <c r="AF49" i="5" s="1"/>
  <c r="AM49" i="5" s="1"/>
  <c r="U50" i="5"/>
  <c r="V50" i="5" s="1"/>
  <c r="AF50" i="5" s="1"/>
  <c r="AM50" i="5" s="1"/>
  <c r="U51" i="5"/>
  <c r="V51" i="5" s="1"/>
  <c r="AF51" i="5" s="1"/>
  <c r="AM51" i="5" s="1"/>
  <c r="U52" i="5"/>
  <c r="V52" i="5" s="1"/>
  <c r="AF52" i="5" s="1"/>
  <c r="AM52" i="5" s="1"/>
  <c r="U53" i="5"/>
  <c r="V53" i="5" s="1"/>
  <c r="AF53" i="5" s="1"/>
  <c r="AM53" i="5" s="1"/>
  <c r="U54" i="5"/>
  <c r="V54" i="5" s="1"/>
  <c r="AF54" i="5" s="1"/>
  <c r="AM54" i="5" s="1"/>
  <c r="U55" i="5"/>
  <c r="V55" i="5" s="1"/>
  <c r="AF55" i="5" s="1"/>
  <c r="AM55" i="5" s="1"/>
  <c r="U56" i="5"/>
  <c r="V56" i="5" s="1"/>
  <c r="AF56" i="5" s="1"/>
  <c r="AM56" i="5" s="1"/>
  <c r="U57" i="5"/>
  <c r="V57" i="5" s="1"/>
  <c r="AF57" i="5" s="1"/>
  <c r="AM57" i="5" s="1"/>
  <c r="U42" i="5"/>
  <c r="V42" i="5" s="1"/>
  <c r="AF42" i="5" s="1"/>
  <c r="U43" i="5"/>
  <c r="V43" i="5" s="1"/>
  <c r="AF43" i="5" s="1"/>
  <c r="AM43" i="5" s="1"/>
  <c r="U44" i="5"/>
  <c r="V44" i="5" s="1"/>
  <c r="AF44" i="5" s="1"/>
  <c r="AM44" i="5" s="1"/>
  <c r="U45" i="5"/>
  <c r="V45" i="5" s="1"/>
  <c r="AF45" i="5" s="1"/>
  <c r="AM45" i="5" s="1"/>
  <c r="U46" i="5"/>
  <c r="V46" i="5" s="1"/>
  <c r="AF46" i="5" s="1"/>
  <c r="AM46" i="5" s="1"/>
  <c r="U47" i="5"/>
  <c r="V47" i="5" s="1"/>
  <c r="AF47" i="5" s="1"/>
  <c r="AM47" i="5" s="1"/>
  <c r="U48" i="5"/>
  <c r="V48" i="5" s="1"/>
  <c r="AF48" i="5" s="1"/>
  <c r="AM48" i="5" s="1"/>
  <c r="K46" i="5"/>
  <c r="O46" i="5" s="1"/>
  <c r="K47" i="5"/>
  <c r="O47" i="5" s="1"/>
  <c r="K48" i="5"/>
  <c r="O48" i="5" s="1"/>
  <c r="K49" i="5"/>
  <c r="O49" i="5" s="1"/>
  <c r="K50" i="5"/>
  <c r="O50" i="5" s="1"/>
  <c r="K51" i="5"/>
  <c r="O51" i="5" s="1"/>
  <c r="K52" i="5"/>
  <c r="O52" i="5" s="1"/>
  <c r="K53" i="5"/>
  <c r="O53" i="5" s="1"/>
  <c r="K54" i="5"/>
  <c r="O54" i="5" s="1"/>
  <c r="K55" i="5"/>
  <c r="O55" i="5" s="1"/>
  <c r="K56" i="5"/>
  <c r="O56" i="5" s="1"/>
  <c r="K57" i="5"/>
  <c r="O57" i="5" s="1"/>
  <c r="K58" i="5"/>
  <c r="O58" i="5" s="1"/>
  <c r="K59" i="5"/>
  <c r="O59" i="5" s="1"/>
  <c r="K60" i="5"/>
  <c r="O60" i="5" s="1"/>
  <c r="K61" i="5"/>
  <c r="O61" i="5" s="1"/>
  <c r="K62" i="5"/>
  <c r="O62" i="5" s="1"/>
  <c r="K63" i="5"/>
  <c r="O63" i="5" s="1"/>
  <c r="K64" i="5"/>
  <c r="O64" i="5" s="1"/>
  <c r="K65" i="5"/>
  <c r="O65" i="5" s="1"/>
  <c r="K66" i="5"/>
  <c r="O66" i="5" s="1"/>
  <c r="K67" i="5"/>
  <c r="O67" i="5" s="1"/>
  <c r="K40" i="5"/>
  <c r="O40" i="5" s="1"/>
  <c r="K41" i="5"/>
  <c r="O41" i="5" s="1"/>
  <c r="K42" i="5"/>
  <c r="O42" i="5" s="1"/>
  <c r="K43" i="5"/>
  <c r="O43" i="5" s="1"/>
  <c r="K44" i="5"/>
  <c r="O44" i="5" s="1"/>
  <c r="K45" i="5"/>
  <c r="O45" i="5" s="1"/>
  <c r="G63" i="3"/>
  <c r="G64" i="3"/>
  <c r="G65" i="3"/>
  <c r="G66" i="3"/>
  <c r="G67" i="3"/>
  <c r="G68" i="3"/>
  <c r="G58" i="3"/>
  <c r="G59" i="3"/>
  <c r="G60" i="3"/>
  <c r="G61" i="3"/>
  <c r="G62" i="3"/>
  <c r="G52" i="3"/>
  <c r="G53" i="3"/>
  <c r="G54" i="3"/>
  <c r="G55" i="3"/>
  <c r="G56" i="3"/>
  <c r="G57" i="3"/>
  <c r="G48" i="3"/>
  <c r="G49" i="3"/>
  <c r="G50" i="3"/>
  <c r="G51" i="3"/>
  <c r="F46" i="1"/>
  <c r="F47" i="1"/>
  <c r="G42" i="3"/>
  <c r="G43" i="3"/>
  <c r="G44" i="3"/>
  <c r="G45" i="3"/>
  <c r="G46" i="3"/>
  <c r="G47" i="3"/>
  <c r="F45" i="1"/>
  <c r="F62" i="4"/>
  <c r="F63" i="4"/>
  <c r="F64" i="4"/>
  <c r="F65" i="4"/>
  <c r="F66" i="4"/>
  <c r="F67" i="4"/>
  <c r="F62" i="2"/>
  <c r="F63" i="2"/>
  <c r="F64" i="2"/>
  <c r="F65" i="2"/>
  <c r="F66" i="2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52" i="2"/>
  <c r="F53" i="2"/>
  <c r="F54" i="2"/>
  <c r="F55" i="2"/>
  <c r="F56" i="2"/>
  <c r="F57" i="2"/>
  <c r="F58" i="2"/>
  <c r="F59" i="2"/>
  <c r="F60" i="2"/>
  <c r="F61" i="2"/>
  <c r="F43" i="2"/>
  <c r="F44" i="2"/>
  <c r="F50" i="2"/>
  <c r="F51" i="2"/>
  <c r="AL4" i="5"/>
  <c r="AL5" i="5"/>
  <c r="AL6" i="5"/>
  <c r="AL7" i="5"/>
  <c r="AL8" i="5"/>
  <c r="AL9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L28" i="5"/>
  <c r="AL29" i="5"/>
  <c r="AL30" i="5"/>
  <c r="AL31" i="5"/>
  <c r="AL32" i="5"/>
  <c r="AL33" i="5"/>
  <c r="AL34" i="5"/>
  <c r="AL35" i="5"/>
  <c r="AL36" i="5"/>
  <c r="AL37" i="5"/>
  <c r="AL38" i="5"/>
  <c r="AL39" i="5"/>
  <c r="AL40" i="5"/>
  <c r="AL41" i="5"/>
  <c r="AL42" i="5"/>
  <c r="AL3" i="5"/>
  <c r="U37" i="5"/>
  <c r="U4" i="5"/>
  <c r="I69" i="5" l="1"/>
  <c r="K69" i="5" s="1"/>
  <c r="O69" i="5" s="1"/>
  <c r="J69" i="4"/>
  <c r="J70" i="4"/>
  <c r="I70" i="5"/>
  <c r="K70" i="5" s="1"/>
  <c r="O70" i="5" s="1"/>
  <c r="AF71" i="5"/>
  <c r="J71" i="4"/>
  <c r="I71" i="5"/>
  <c r="K71" i="5" s="1"/>
  <c r="O71" i="5" s="1"/>
  <c r="I72" i="5"/>
  <c r="K72" i="5" s="1"/>
  <c r="O72" i="5" s="1"/>
  <c r="J72" i="4"/>
  <c r="I68" i="5"/>
  <c r="K68" i="5" s="1"/>
  <c r="O68" i="5" s="1"/>
  <c r="J68" i="4"/>
  <c r="AP45" i="5"/>
  <c r="AR45" i="5" s="1"/>
  <c r="AP44" i="5"/>
  <c r="AR44" i="5" s="1"/>
  <c r="AP43" i="5"/>
  <c r="AR43" i="5" s="1"/>
  <c r="AP66" i="5"/>
  <c r="AP65" i="5"/>
  <c r="AR65" i="5" s="1"/>
  <c r="AP64" i="5"/>
  <c r="AR64" i="5" s="1"/>
  <c r="AP63" i="5"/>
  <c r="AR63" i="5" s="1"/>
  <c r="AP62" i="5"/>
  <c r="AR62" i="5" s="1"/>
  <c r="AP61" i="5"/>
  <c r="AR61" i="5" s="1"/>
  <c r="AP60" i="5"/>
  <c r="AR60" i="5" s="1"/>
  <c r="AP59" i="5"/>
  <c r="AR59" i="5" s="1"/>
  <c r="AP58" i="5"/>
  <c r="AR58" i="5" s="1"/>
  <c r="AP57" i="5"/>
  <c r="AR57" i="5" s="1"/>
  <c r="AP56" i="5"/>
  <c r="AR56" i="5" s="1"/>
  <c r="AP55" i="5"/>
  <c r="AR55" i="5" s="1"/>
  <c r="AP54" i="5"/>
  <c r="AR54" i="5" s="1"/>
  <c r="AP53" i="5"/>
  <c r="AR53" i="5" s="1"/>
  <c r="AP52" i="5"/>
  <c r="AR52" i="5" s="1"/>
  <c r="AP51" i="5"/>
  <c r="AR51" i="5" s="1"/>
  <c r="AP50" i="5"/>
  <c r="AR50" i="5" s="1"/>
  <c r="AP49" i="5"/>
  <c r="AR49" i="5" s="1"/>
  <c r="AP48" i="5"/>
  <c r="AR48" i="5" s="1"/>
  <c r="AP47" i="5"/>
  <c r="AR47" i="5" s="1"/>
  <c r="AP46" i="5"/>
  <c r="AR46" i="5" s="1"/>
  <c r="J17" i="4"/>
  <c r="J16" i="4"/>
  <c r="J15" i="4"/>
  <c r="J14" i="4"/>
  <c r="J13" i="4"/>
  <c r="AC4" i="5"/>
  <c r="AC5" i="5"/>
  <c r="AD5" i="5" s="1"/>
  <c r="AC6" i="5"/>
  <c r="AD6" i="5" s="1"/>
  <c r="AC7" i="5"/>
  <c r="AD7" i="5" s="1"/>
  <c r="AC8" i="5"/>
  <c r="AD8" i="5" s="1"/>
  <c r="AC9" i="5"/>
  <c r="AD9" i="5" s="1"/>
  <c r="AC10" i="5"/>
  <c r="AD10" i="5" s="1"/>
  <c r="AC11" i="5"/>
  <c r="AD11" i="5" s="1"/>
  <c r="AC12" i="5"/>
  <c r="AD12" i="5" s="1"/>
  <c r="AC13" i="5"/>
  <c r="AD13" i="5" s="1"/>
  <c r="AC14" i="5"/>
  <c r="AD14" i="5" s="1"/>
  <c r="AC15" i="5"/>
  <c r="AD15" i="5" s="1"/>
  <c r="AC16" i="5"/>
  <c r="AD16" i="5" s="1"/>
  <c r="AC17" i="5"/>
  <c r="AD17" i="5" s="1"/>
  <c r="AC18" i="5"/>
  <c r="AD18" i="5" s="1"/>
  <c r="AC19" i="5"/>
  <c r="AD19" i="5" s="1"/>
  <c r="AC20" i="5"/>
  <c r="AD20" i="5" s="1"/>
  <c r="AC21" i="5"/>
  <c r="AD21" i="5" s="1"/>
  <c r="AC22" i="5"/>
  <c r="AD22" i="5" s="1"/>
  <c r="AC23" i="5"/>
  <c r="AD23" i="5" s="1"/>
  <c r="AC24" i="5"/>
  <c r="AD24" i="5" s="1"/>
  <c r="AC25" i="5"/>
  <c r="AD25" i="5" s="1"/>
  <c r="AC26" i="5"/>
  <c r="AD26" i="5" s="1"/>
  <c r="AC27" i="5"/>
  <c r="AD27" i="5" s="1"/>
  <c r="AC28" i="5"/>
  <c r="AD28" i="5" s="1"/>
  <c r="AC29" i="5"/>
  <c r="AD29" i="5" s="1"/>
  <c r="AC30" i="5"/>
  <c r="AD30" i="5" s="1"/>
  <c r="AC31" i="5"/>
  <c r="AD31" i="5" s="1"/>
  <c r="AC32" i="5"/>
  <c r="AD32" i="5" s="1"/>
  <c r="AC33" i="5"/>
  <c r="AD33" i="5" s="1"/>
  <c r="AC34" i="5"/>
  <c r="AD34" i="5" s="1"/>
  <c r="AC35" i="5"/>
  <c r="AD35" i="5" s="1"/>
  <c r="AC36" i="5"/>
  <c r="AD36" i="5" s="1"/>
  <c r="AC37" i="5"/>
  <c r="AC38" i="5"/>
  <c r="AD38" i="5" s="1"/>
  <c r="AC39" i="5"/>
  <c r="AD39" i="5" s="1"/>
  <c r="AC40" i="5"/>
  <c r="AD40" i="5" s="1"/>
  <c r="AC3" i="5"/>
  <c r="AD3" i="5" s="1"/>
  <c r="AF3" i="5" s="1"/>
  <c r="AM3" i="5" s="1"/>
  <c r="V37" i="5"/>
  <c r="U5" i="5"/>
  <c r="U6" i="5"/>
  <c r="U7" i="5"/>
  <c r="U8" i="5"/>
  <c r="U9" i="5"/>
  <c r="U10" i="5"/>
  <c r="V10" i="5" s="1"/>
  <c r="U11" i="5"/>
  <c r="U12" i="5"/>
  <c r="U13" i="5"/>
  <c r="U14" i="5"/>
  <c r="U15" i="5"/>
  <c r="U16" i="5"/>
  <c r="V16" i="5" s="1"/>
  <c r="U17" i="5"/>
  <c r="U18" i="5"/>
  <c r="U19" i="5"/>
  <c r="U20" i="5"/>
  <c r="U21" i="5"/>
  <c r="U22" i="5"/>
  <c r="V22" i="5" s="1"/>
  <c r="U23" i="5"/>
  <c r="U24" i="5"/>
  <c r="U25" i="5"/>
  <c r="U26" i="5"/>
  <c r="U27" i="5"/>
  <c r="U28" i="5"/>
  <c r="V28" i="5" s="1"/>
  <c r="U29" i="5"/>
  <c r="U30" i="5"/>
  <c r="U31" i="5"/>
  <c r="U32" i="5"/>
  <c r="U33" i="5"/>
  <c r="U34" i="5"/>
  <c r="V34" i="5" s="1"/>
  <c r="U35" i="5"/>
  <c r="U36" i="5"/>
  <c r="U38" i="5"/>
  <c r="U39" i="5"/>
  <c r="U40" i="5"/>
  <c r="U41" i="5"/>
  <c r="V41" i="5" s="1"/>
  <c r="AF41" i="5" s="1"/>
  <c r="U3" i="5"/>
  <c r="Y4" i="5"/>
  <c r="AN4" i="5" s="1"/>
  <c r="Y5" i="5"/>
  <c r="AN5" i="5" s="1"/>
  <c r="Y6" i="5"/>
  <c r="AN6" i="5" s="1"/>
  <c r="Y7" i="5"/>
  <c r="AN7" i="5" s="1"/>
  <c r="Y8" i="5"/>
  <c r="AN8" i="5" s="1"/>
  <c r="Y9" i="5"/>
  <c r="AN9" i="5" s="1"/>
  <c r="Y10" i="5"/>
  <c r="AN10" i="5" s="1"/>
  <c r="Y11" i="5"/>
  <c r="AN11" i="5" s="1"/>
  <c r="Y12" i="5"/>
  <c r="AN12" i="5" s="1"/>
  <c r="Y13" i="5"/>
  <c r="AN13" i="5" s="1"/>
  <c r="Y14" i="5"/>
  <c r="AN14" i="5" s="1"/>
  <c r="Y15" i="5"/>
  <c r="AN15" i="5" s="1"/>
  <c r="Y16" i="5"/>
  <c r="AN16" i="5" s="1"/>
  <c r="Y17" i="5"/>
  <c r="AN17" i="5" s="1"/>
  <c r="Y18" i="5"/>
  <c r="AN18" i="5" s="1"/>
  <c r="Y19" i="5"/>
  <c r="AN19" i="5" s="1"/>
  <c r="Y20" i="5"/>
  <c r="AN20" i="5" s="1"/>
  <c r="Y21" i="5"/>
  <c r="AN21" i="5" s="1"/>
  <c r="Y22" i="5"/>
  <c r="AN22" i="5" s="1"/>
  <c r="Y23" i="5"/>
  <c r="AN23" i="5" s="1"/>
  <c r="Y24" i="5"/>
  <c r="AN24" i="5" s="1"/>
  <c r="Y25" i="5"/>
  <c r="AN25" i="5" s="1"/>
  <c r="Y26" i="5"/>
  <c r="AN26" i="5" s="1"/>
  <c r="Y27" i="5"/>
  <c r="AN27" i="5" s="1"/>
  <c r="Y28" i="5"/>
  <c r="AN28" i="5" s="1"/>
  <c r="Y29" i="5"/>
  <c r="AN29" i="5" s="1"/>
  <c r="Y30" i="5"/>
  <c r="AN30" i="5" s="1"/>
  <c r="Y31" i="5"/>
  <c r="AN31" i="5" s="1"/>
  <c r="Y32" i="5"/>
  <c r="AN32" i="5" s="1"/>
  <c r="Y33" i="5"/>
  <c r="AN33" i="5" s="1"/>
  <c r="Y34" i="5"/>
  <c r="AN34" i="5" s="1"/>
  <c r="Y35" i="5"/>
  <c r="AN35" i="5" s="1"/>
  <c r="Y36" i="5"/>
  <c r="AN36" i="5" s="1"/>
  <c r="Y37" i="5"/>
  <c r="AN37" i="5" s="1"/>
  <c r="Y38" i="5"/>
  <c r="AN38" i="5" s="1"/>
  <c r="Y39" i="5"/>
  <c r="AN39" i="5" s="1"/>
  <c r="AN40" i="5"/>
  <c r="AN41" i="5"/>
  <c r="AN42" i="5"/>
  <c r="Y3" i="5"/>
  <c r="AN3" i="5" s="1"/>
  <c r="K4" i="5"/>
  <c r="O4" i="5" s="1"/>
  <c r="K5" i="5"/>
  <c r="O5" i="5" s="1"/>
  <c r="K6" i="5"/>
  <c r="O6" i="5" s="1"/>
  <c r="K7" i="5"/>
  <c r="O7" i="5" s="1"/>
  <c r="K8" i="5"/>
  <c r="O8" i="5" s="1"/>
  <c r="K9" i="5"/>
  <c r="O9" i="5" s="1"/>
  <c r="K10" i="5"/>
  <c r="O10" i="5" s="1"/>
  <c r="K11" i="5"/>
  <c r="O11" i="5" s="1"/>
  <c r="K12" i="5"/>
  <c r="O12" i="5" s="1"/>
  <c r="K13" i="5"/>
  <c r="O13" i="5" s="1"/>
  <c r="K14" i="5"/>
  <c r="O14" i="5" s="1"/>
  <c r="K15" i="5"/>
  <c r="O15" i="5" s="1"/>
  <c r="K16" i="5"/>
  <c r="O16" i="5" s="1"/>
  <c r="K17" i="5"/>
  <c r="O17" i="5" s="1"/>
  <c r="K18" i="5"/>
  <c r="O18" i="5" s="1"/>
  <c r="K19" i="5"/>
  <c r="O19" i="5" s="1"/>
  <c r="K20" i="5"/>
  <c r="O20" i="5" s="1"/>
  <c r="K21" i="5"/>
  <c r="O21" i="5" s="1"/>
  <c r="K22" i="5"/>
  <c r="O22" i="5" s="1"/>
  <c r="K23" i="5"/>
  <c r="O23" i="5" s="1"/>
  <c r="K24" i="5"/>
  <c r="O24" i="5" s="1"/>
  <c r="K25" i="5"/>
  <c r="O25" i="5" s="1"/>
  <c r="K26" i="5"/>
  <c r="O26" i="5" s="1"/>
  <c r="K27" i="5"/>
  <c r="O27" i="5" s="1"/>
  <c r="K28" i="5"/>
  <c r="O28" i="5" s="1"/>
  <c r="K29" i="5"/>
  <c r="O29" i="5" s="1"/>
  <c r="K30" i="5"/>
  <c r="O30" i="5" s="1"/>
  <c r="K31" i="5"/>
  <c r="O31" i="5" s="1"/>
  <c r="K32" i="5"/>
  <c r="O32" i="5" s="1"/>
  <c r="K33" i="5"/>
  <c r="O33" i="5" s="1"/>
  <c r="K34" i="5"/>
  <c r="O34" i="5" s="1"/>
  <c r="K35" i="5"/>
  <c r="O35" i="5" s="1"/>
  <c r="K36" i="5"/>
  <c r="O36" i="5" s="1"/>
  <c r="K37" i="5"/>
  <c r="O37" i="5" s="1"/>
  <c r="K38" i="5"/>
  <c r="O38" i="5" s="1"/>
  <c r="K39" i="5"/>
  <c r="O39" i="5" s="1"/>
  <c r="K3" i="5"/>
  <c r="O3" i="5" s="1"/>
  <c r="H93" i="7"/>
  <c r="D37" i="1" s="1"/>
  <c r="F37" i="1" s="1"/>
  <c r="F36" i="1"/>
  <c r="F35" i="1"/>
  <c r="H89" i="7"/>
  <c r="D34" i="1" s="1"/>
  <c r="F34" i="1" s="1"/>
  <c r="H100" i="7"/>
  <c r="H97" i="7"/>
  <c r="D38" i="1" s="1"/>
  <c r="F38" i="1" s="1"/>
  <c r="H85" i="7"/>
  <c r="D33" i="1" s="1"/>
  <c r="F33" i="1" s="1"/>
  <c r="H53" i="7"/>
  <c r="H55" i="7"/>
  <c r="H61" i="7"/>
  <c r="H67" i="7"/>
  <c r="H70" i="7"/>
  <c r="D29" i="1" s="1"/>
  <c r="F29" i="1" s="1"/>
  <c r="H81" i="7"/>
  <c r="D32" i="1" s="1"/>
  <c r="F32" i="1" s="1"/>
  <c r="H77" i="7"/>
  <c r="D31" i="1" s="1"/>
  <c r="F31" i="1" s="1"/>
  <c r="H73" i="7"/>
  <c r="D30" i="1" s="1"/>
  <c r="F30" i="1" s="1"/>
  <c r="D28" i="1"/>
  <c r="F28" i="1" s="1"/>
  <c r="D23" i="1"/>
  <c r="F23" i="1" s="1"/>
  <c r="F22" i="1"/>
  <c r="F21" i="1"/>
  <c r="F20" i="1"/>
  <c r="F19" i="1"/>
  <c r="D18" i="1"/>
  <c r="F18" i="1" s="1"/>
  <c r="H49" i="7"/>
  <c r="D12" i="1" s="1"/>
  <c r="F12" i="1" s="1"/>
  <c r="H45" i="7"/>
  <c r="D11" i="1" s="1"/>
  <c r="F11" i="1" s="1"/>
  <c r="H41" i="7"/>
  <c r="D10" i="1" s="1"/>
  <c r="F10" i="1" s="1"/>
  <c r="H37" i="7"/>
  <c r="D9" i="1" s="1"/>
  <c r="F9" i="1" s="1"/>
  <c r="H33" i="7"/>
  <c r="D8" i="1" s="1"/>
  <c r="F8" i="1" s="1"/>
  <c r="H27" i="7"/>
  <c r="D7" i="1" s="1"/>
  <c r="F7" i="1" s="1"/>
  <c r="H21" i="7"/>
  <c r="D6" i="1" s="1"/>
  <c r="F6" i="1" s="1"/>
  <c r="H15" i="7"/>
  <c r="D5" i="1" s="1"/>
  <c r="F5" i="1" s="1"/>
  <c r="H9" i="7"/>
  <c r="D4" i="1" s="1"/>
  <c r="F4" i="1" s="1"/>
  <c r="H3" i="7"/>
  <c r="D3" i="1" s="1"/>
  <c r="H124" i="7"/>
  <c r="D17" i="1" s="1"/>
  <c r="F17" i="1" s="1"/>
  <c r="H120" i="7"/>
  <c r="D16" i="1" s="1"/>
  <c r="F16" i="1" s="1"/>
  <c r="H116" i="7"/>
  <c r="D15" i="1" s="1"/>
  <c r="F15" i="1" s="1"/>
  <c r="H111" i="7"/>
  <c r="D14" i="1" s="1"/>
  <c r="F14" i="1" s="1"/>
  <c r="H107" i="7"/>
  <c r="D13" i="1" s="1"/>
  <c r="F13" i="1" s="1"/>
  <c r="F3" i="1" l="1"/>
  <c r="AM42" i="5"/>
  <c r="AP42" i="5" s="1"/>
  <c r="AR42" i="5" s="1"/>
  <c r="AM41" i="5"/>
  <c r="AP41" i="5" s="1"/>
  <c r="AR41" i="5" s="1"/>
  <c r="V36" i="5"/>
  <c r="AF36" i="5" s="1"/>
  <c r="AM36" i="5" s="1"/>
  <c r="AP36" i="5" s="1"/>
  <c r="V35" i="5"/>
  <c r="AF35" i="5" s="1"/>
  <c r="AM35" i="5" s="1"/>
  <c r="AP35" i="5" s="1"/>
  <c r="V30" i="5"/>
  <c r="AF30" i="5" s="1"/>
  <c r="AM30" i="5" s="1"/>
  <c r="AP30" i="5" s="1"/>
  <c r="V29" i="5"/>
  <c r="AF29" i="5" s="1"/>
  <c r="AM29" i="5" s="1"/>
  <c r="AP29" i="5" s="1"/>
  <c r="V24" i="5"/>
  <c r="AF24" i="5" s="1"/>
  <c r="AM24" i="5" s="1"/>
  <c r="AP24" i="5" s="1"/>
  <c r="V23" i="5"/>
  <c r="AF23" i="5" s="1"/>
  <c r="AM23" i="5" s="1"/>
  <c r="AP23" i="5" s="1"/>
  <c r="V18" i="5"/>
  <c r="AF18" i="5" s="1"/>
  <c r="AM18" i="5" s="1"/>
  <c r="AP18" i="5" s="1"/>
  <c r="V17" i="5"/>
  <c r="AF17" i="5" s="1"/>
  <c r="AM17" i="5" s="1"/>
  <c r="AP17" i="5" s="1"/>
  <c r="V12" i="5"/>
  <c r="AF12" i="5" s="1"/>
  <c r="AM12" i="5" s="1"/>
  <c r="AP12" i="5" s="1"/>
  <c r="V11" i="5"/>
  <c r="AF11" i="5" s="1"/>
  <c r="AM11" i="5" s="1"/>
  <c r="AP11" i="5" s="1"/>
  <c r="AP3" i="5"/>
  <c r="AR3" i="5" s="1"/>
  <c r="AF34" i="5"/>
  <c r="AM34" i="5" s="1"/>
  <c r="AP34" i="5" s="1"/>
  <c r="AF28" i="5"/>
  <c r="AM28" i="5" s="1"/>
  <c r="AP28" i="5" s="1"/>
  <c r="AF22" i="5"/>
  <c r="AM22" i="5" s="1"/>
  <c r="AP22" i="5" s="1"/>
  <c r="AF16" i="5"/>
  <c r="AM16" i="5" s="1"/>
  <c r="AP16" i="5" s="1"/>
  <c r="AF10" i="5"/>
  <c r="AM10" i="5" s="1"/>
  <c r="AP10" i="5" s="1"/>
  <c r="AD4" i="5"/>
  <c r="AF4" i="5" s="1"/>
  <c r="AM4" i="5" s="1"/>
  <c r="AP4" i="5" s="1"/>
  <c r="AR36" i="5"/>
  <c r="AR30" i="5"/>
  <c r="AR24" i="5"/>
  <c r="AR18" i="5"/>
  <c r="AR12" i="5"/>
  <c r="V40" i="5"/>
  <c r="AF40" i="5" s="1"/>
  <c r="AM40" i="5" s="1"/>
  <c r="AP40" i="5" s="1"/>
  <c r="AR40" i="5" s="1"/>
  <c r="AR35" i="5"/>
  <c r="AR29" i="5"/>
  <c r="AR23" i="5"/>
  <c r="AR17" i="5"/>
  <c r="AR11" i="5"/>
  <c r="V39" i="5"/>
  <c r="AF39" i="5" s="1"/>
  <c r="AM39" i="5" s="1"/>
  <c r="AP39" i="5" s="1"/>
  <c r="V33" i="5"/>
  <c r="AF33" i="5" s="1"/>
  <c r="AM33" i="5" s="1"/>
  <c r="AP33" i="5" s="1"/>
  <c r="V27" i="5"/>
  <c r="AF27" i="5" s="1"/>
  <c r="AM27" i="5" s="1"/>
  <c r="AP27" i="5" s="1"/>
  <c r="AR27" i="5" s="1"/>
  <c r="V21" i="5"/>
  <c r="AF21" i="5" s="1"/>
  <c r="AM21" i="5" s="1"/>
  <c r="AP21" i="5" s="1"/>
  <c r="V15" i="5"/>
  <c r="AF15" i="5" s="1"/>
  <c r="AM15" i="5" s="1"/>
  <c r="AP15" i="5" s="1"/>
  <c r="V9" i="5"/>
  <c r="AF9" i="5" s="1"/>
  <c r="AM9" i="5" s="1"/>
  <c r="AP9" i="5" s="1"/>
  <c r="AR9" i="5" s="1"/>
  <c r="V6" i="5"/>
  <c r="AF6" i="5" s="1"/>
  <c r="AM6" i="5" s="1"/>
  <c r="AP6" i="5" s="1"/>
  <c r="AR6" i="5" s="1"/>
  <c r="AR34" i="5"/>
  <c r="AR28" i="5"/>
  <c r="AR22" i="5"/>
  <c r="AR16" i="5"/>
  <c r="AR10" i="5"/>
  <c r="AR4" i="5"/>
  <c r="V38" i="5"/>
  <c r="AF38" i="5" s="1"/>
  <c r="AM38" i="5" s="1"/>
  <c r="AP38" i="5" s="1"/>
  <c r="AR38" i="5" s="1"/>
  <c r="V32" i="5"/>
  <c r="AF32" i="5" s="1"/>
  <c r="AM32" i="5" s="1"/>
  <c r="AP32" i="5" s="1"/>
  <c r="AR32" i="5" s="1"/>
  <c r="V26" i="5"/>
  <c r="AF26" i="5" s="1"/>
  <c r="AM26" i="5" s="1"/>
  <c r="AP26" i="5" s="1"/>
  <c r="AR26" i="5" s="1"/>
  <c r="V20" i="5"/>
  <c r="AF20" i="5" s="1"/>
  <c r="AM20" i="5" s="1"/>
  <c r="AP20" i="5" s="1"/>
  <c r="AR20" i="5" s="1"/>
  <c r="V14" i="5"/>
  <c r="AF14" i="5" s="1"/>
  <c r="AM14" i="5" s="1"/>
  <c r="AP14" i="5" s="1"/>
  <c r="AR14" i="5" s="1"/>
  <c r="V8" i="5"/>
  <c r="AF8" i="5" s="1"/>
  <c r="AM8" i="5" s="1"/>
  <c r="AP8" i="5" s="1"/>
  <c r="AR8" i="5" s="1"/>
  <c r="AD37" i="5"/>
  <c r="AF37" i="5" s="1"/>
  <c r="AM37" i="5" s="1"/>
  <c r="AP37" i="5" s="1"/>
  <c r="AR37" i="5" s="1"/>
  <c r="AR39" i="5"/>
  <c r="AR33" i="5"/>
  <c r="AR21" i="5"/>
  <c r="AR15" i="5"/>
  <c r="V5" i="5"/>
  <c r="AF5" i="5" s="1"/>
  <c r="AM5" i="5" s="1"/>
  <c r="AP5" i="5" s="1"/>
  <c r="AR5" i="5" s="1"/>
  <c r="V31" i="5"/>
  <c r="AF31" i="5" s="1"/>
  <c r="AM31" i="5" s="1"/>
  <c r="AP31" i="5" s="1"/>
  <c r="AR31" i="5" s="1"/>
  <c r="V25" i="5"/>
  <c r="AF25" i="5" s="1"/>
  <c r="AM25" i="5" s="1"/>
  <c r="AP25" i="5" s="1"/>
  <c r="AR25" i="5" s="1"/>
  <c r="V19" i="5"/>
  <c r="AF19" i="5" s="1"/>
  <c r="AM19" i="5" s="1"/>
  <c r="AP19" i="5" s="1"/>
  <c r="AR19" i="5" s="1"/>
  <c r="V13" i="5"/>
  <c r="AF13" i="5" s="1"/>
  <c r="AM13" i="5" s="1"/>
  <c r="AP13" i="5" s="1"/>
  <c r="AR13" i="5" s="1"/>
  <c r="V7" i="5"/>
  <c r="AF7" i="5" s="1"/>
  <c r="AM7" i="5" s="1"/>
  <c r="AP7" i="5" s="1"/>
  <c r="AR7" i="5" s="1"/>
  <c r="D42" i="1"/>
  <c r="F42" i="1" s="1"/>
  <c r="D41" i="1"/>
  <c r="F41" i="1" s="1"/>
  <c r="D40" i="1"/>
  <c r="F40" i="1" s="1"/>
  <c r="D39" i="1"/>
  <c r="F39" i="1" s="1"/>
  <c r="D27" i="1"/>
  <c r="F27" i="1" s="1"/>
  <c r="D26" i="1"/>
  <c r="F26" i="1" s="1"/>
  <c r="D25" i="1"/>
  <c r="F25" i="1" s="1"/>
  <c r="D24" i="1"/>
  <c r="F24" i="1" s="1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3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J42" i="2"/>
  <c r="D42" i="2" s="1"/>
  <c r="J41" i="2"/>
  <c r="D41" i="2"/>
  <c r="J40" i="2"/>
  <c r="D40" i="2" s="1"/>
  <c r="J39" i="2"/>
  <c r="D39" i="2" s="1"/>
  <c r="J38" i="2"/>
  <c r="D38" i="2"/>
  <c r="J37" i="2"/>
  <c r="D37" i="2" s="1"/>
  <c r="J36" i="2"/>
  <c r="D36" i="2" s="1"/>
  <c r="J35" i="2"/>
  <c r="D35" i="2"/>
  <c r="J34" i="2"/>
  <c r="D34" i="2"/>
  <c r="J33" i="2"/>
  <c r="D33" i="2" s="1"/>
  <c r="J32" i="2"/>
  <c r="D32" i="2"/>
  <c r="J31" i="2"/>
  <c r="D31" i="2"/>
  <c r="J30" i="2"/>
  <c r="D30" i="2" s="1"/>
  <c r="J29" i="2"/>
  <c r="D29" i="2"/>
  <c r="J28" i="2"/>
  <c r="D28" i="2"/>
  <c r="J27" i="2"/>
  <c r="D27" i="2" s="1"/>
  <c r="J26" i="2"/>
  <c r="D26" i="2"/>
  <c r="J25" i="2"/>
  <c r="D25" i="2"/>
  <c r="J24" i="2"/>
  <c r="D24" i="2" s="1"/>
  <c r="J23" i="2"/>
  <c r="D23" i="2"/>
  <c r="J22" i="2"/>
  <c r="D22" i="2"/>
  <c r="J21" i="2"/>
  <c r="D21" i="2" s="1"/>
  <c r="J20" i="2"/>
  <c r="D20" i="2"/>
  <c r="J19" i="2"/>
  <c r="D19" i="2"/>
  <c r="J18" i="2"/>
  <c r="D18" i="2" s="1"/>
  <c r="J17" i="2"/>
  <c r="D17" i="2"/>
  <c r="J16" i="2"/>
  <c r="D16" i="2"/>
  <c r="J15" i="2"/>
  <c r="D15" i="2" s="1"/>
  <c r="J14" i="2"/>
  <c r="D14" i="2"/>
  <c r="J13" i="2"/>
  <c r="D13" i="2"/>
  <c r="J12" i="2"/>
  <c r="D12" i="2" s="1"/>
  <c r="J11" i="2"/>
  <c r="D11" i="2"/>
  <c r="J10" i="2"/>
  <c r="D10" i="2"/>
  <c r="J9" i="2"/>
  <c r="D9" i="2" s="1"/>
  <c r="J8" i="2"/>
  <c r="D8" i="2"/>
  <c r="J7" i="2"/>
  <c r="D7" i="2"/>
  <c r="J6" i="2"/>
  <c r="D6" i="2" s="1"/>
  <c r="J5" i="2"/>
  <c r="D5" i="2" s="1"/>
  <c r="J4" i="2"/>
  <c r="D4" i="2" s="1"/>
  <c r="J3" i="2"/>
  <c r="D3" i="2" s="1"/>
  <c r="F3" i="2" s="1"/>
  <c r="L3" i="2" l="1"/>
  <c r="N3" i="2" s="1"/>
  <c r="F4" i="2"/>
  <c r="L4" i="2"/>
  <c r="N4" i="2" s="1"/>
  <c r="F5" i="2"/>
  <c r="L5" i="2"/>
  <c r="N5" i="2" s="1"/>
  <c r="F6" i="2"/>
  <c r="L6" i="2"/>
  <c r="N6" i="2" s="1"/>
  <c r="F7" i="2"/>
  <c r="L7" i="2"/>
  <c r="N7" i="2" s="1"/>
  <c r="F8" i="2"/>
  <c r="L8" i="2"/>
  <c r="N8" i="2" s="1"/>
  <c r="F9" i="2"/>
  <c r="L9" i="2"/>
  <c r="N9" i="2" s="1"/>
  <c r="F10" i="2"/>
  <c r="L10" i="2"/>
  <c r="N10" i="2" s="1"/>
  <c r="F11" i="2"/>
  <c r="L11" i="2"/>
  <c r="N11" i="2" s="1"/>
  <c r="F12" i="2"/>
  <c r="L12" i="2"/>
  <c r="N12" i="2" s="1"/>
  <c r="F18" i="2"/>
  <c r="L18" i="2"/>
  <c r="N18" i="2" s="1"/>
  <c r="F19" i="2"/>
  <c r="L19" i="2"/>
  <c r="N19" i="2" s="1"/>
  <c r="F20" i="2"/>
  <c r="L20" i="2"/>
  <c r="N20" i="2" s="1"/>
  <c r="F21" i="2"/>
  <c r="L21" i="2"/>
  <c r="N21" i="2" s="1"/>
  <c r="F22" i="2"/>
  <c r="L22" i="2"/>
  <c r="N22" i="2" s="1"/>
  <c r="F23" i="2"/>
  <c r="L23" i="2"/>
  <c r="N23" i="2" s="1"/>
  <c r="F24" i="2"/>
  <c r="L24" i="2"/>
  <c r="N24" i="2" s="1"/>
  <c r="F25" i="2"/>
  <c r="L25" i="2"/>
  <c r="N25" i="2" s="1"/>
  <c r="F26" i="2"/>
  <c r="L26" i="2"/>
  <c r="N26" i="2" s="1"/>
  <c r="F27" i="2"/>
  <c r="L27" i="2"/>
  <c r="N27" i="2" s="1"/>
  <c r="F28" i="2"/>
  <c r="L28" i="2"/>
  <c r="N28" i="2" s="1"/>
  <c r="F29" i="2"/>
  <c r="L29" i="2"/>
  <c r="N29" i="2" s="1"/>
  <c r="F30" i="2"/>
  <c r="L30" i="2"/>
  <c r="N30" i="2" s="1"/>
  <c r="F31" i="2"/>
  <c r="L31" i="2"/>
  <c r="N31" i="2" s="1"/>
  <c r="F32" i="2"/>
  <c r="L32" i="2"/>
  <c r="N32" i="2" s="1"/>
  <c r="F33" i="2"/>
  <c r="L33" i="2"/>
  <c r="N33" i="2" s="1"/>
  <c r="F34" i="2"/>
  <c r="L34" i="2"/>
  <c r="N34" i="2" s="1"/>
  <c r="F35" i="2"/>
  <c r="L35" i="2"/>
  <c r="N35" i="2" s="1"/>
  <c r="F36" i="2"/>
  <c r="L36" i="2"/>
  <c r="N36" i="2" s="1"/>
  <c r="F37" i="2"/>
  <c r="L37" i="2"/>
  <c r="N37" i="2" s="1"/>
  <c r="F38" i="2"/>
  <c r="L38" i="2"/>
  <c r="N38" i="2" s="1"/>
  <c r="F39" i="2"/>
  <c r="L39" i="2"/>
  <c r="N39" i="2" s="1"/>
  <c r="F40" i="2"/>
  <c r="L40" i="2"/>
  <c r="N40" i="2" s="1"/>
  <c r="F41" i="2"/>
  <c r="L41" i="2"/>
  <c r="N41" i="2" s="1"/>
  <c r="L42" i="2"/>
  <c r="N42" i="2" s="1"/>
  <c r="F42" i="2"/>
  <c r="F17" i="2"/>
  <c r="L17" i="2"/>
  <c r="N17" i="2" s="1"/>
  <c r="F16" i="2"/>
  <c r="L16" i="2"/>
  <c r="N16" i="2" s="1"/>
  <c r="F15" i="2"/>
  <c r="L15" i="2"/>
  <c r="N15" i="2" s="1"/>
  <c r="F14" i="2"/>
  <c r="L14" i="2"/>
  <c r="N14" i="2" s="1"/>
  <c r="F13" i="2"/>
  <c r="L13" i="2"/>
  <c r="N13" i="2" s="1"/>
</calcChain>
</file>

<file path=xl/sharedStrings.xml><?xml version="1.0" encoding="utf-8"?>
<sst xmlns="http://schemas.openxmlformats.org/spreadsheetml/2006/main" count="344" uniqueCount="141">
  <si>
    <t>Perusahaan</t>
  </si>
  <si>
    <t>Tahun</t>
  </si>
  <si>
    <t>Jumlah Saham Manajer</t>
  </si>
  <si>
    <t>Kepemilikan Manajerial</t>
  </si>
  <si>
    <t>Total Saham Beredar</t>
  </si>
  <si>
    <t>No</t>
  </si>
  <si>
    <t>CAMP</t>
  </si>
  <si>
    <t>HOKI</t>
  </si>
  <si>
    <t>INDF</t>
  </si>
  <si>
    <t>MYOR</t>
  </si>
  <si>
    <t>SKBM</t>
  </si>
  <si>
    <t>ULTJ</t>
  </si>
  <si>
    <t>SKLT</t>
  </si>
  <si>
    <t>STTP</t>
  </si>
  <si>
    <t>Total Hutang</t>
  </si>
  <si>
    <t>Total Ekuitas</t>
  </si>
  <si>
    <t>DER</t>
  </si>
  <si>
    <t>Debt to Equity Ratio = Total Hutang : Total Ekuitas</t>
  </si>
  <si>
    <t>Sabana Prawirawidjadja</t>
  </si>
  <si>
    <t>Darmo Hadipranoto</t>
  </si>
  <si>
    <t>Justiani Hadipranoto</t>
  </si>
  <si>
    <t>Hendro Hadipranoto</t>
  </si>
  <si>
    <t>Listijani Hadipranoto</t>
  </si>
  <si>
    <t>N0</t>
  </si>
  <si>
    <t>Nama Investor</t>
  </si>
  <si>
    <t>Jabatan</t>
  </si>
  <si>
    <t>Jumlah Kepemilikan</t>
  </si>
  <si>
    <t>Total</t>
  </si>
  <si>
    <t>Total Liabilitas</t>
  </si>
  <si>
    <t>Liabilitas 2</t>
  </si>
  <si>
    <t>Liabilitas 1</t>
  </si>
  <si>
    <t>Total Aset</t>
  </si>
  <si>
    <t>Free Cash Flow</t>
  </si>
  <si>
    <t xml:space="preserve">Arus Kas </t>
  </si>
  <si>
    <t>Aktivitas Operasi</t>
  </si>
  <si>
    <t>FCF = (Arus Kas Aktivitas Operasi - Pengeluaran Modal) / Total Aset</t>
  </si>
  <si>
    <t>Laba Bersih Setelah Pajak</t>
  </si>
  <si>
    <t>ROA</t>
  </si>
  <si>
    <t>ROA = Laba Bersih Setelah Pajak / Total Aset</t>
  </si>
  <si>
    <t xml:space="preserve">Pengeluaran Modal </t>
  </si>
  <si>
    <t>Aktivitas Investasi</t>
  </si>
  <si>
    <t>Anthoni Salim</t>
  </si>
  <si>
    <t>Taufik Wiraatmadja</t>
  </si>
  <si>
    <t>Franciscus Welirang</t>
  </si>
  <si>
    <t>Sulianto Pratama</t>
  </si>
  <si>
    <t>Sukarto Bujung</t>
  </si>
  <si>
    <t>Presiden</t>
  </si>
  <si>
    <t>Sukarta</t>
  </si>
  <si>
    <t>Komisaris</t>
  </si>
  <si>
    <t xml:space="preserve">Sukaking Bujung </t>
  </si>
  <si>
    <t>Direktur</t>
  </si>
  <si>
    <t>Jogi Hendra Atmadja</t>
  </si>
  <si>
    <t>Finna Huang</t>
  </si>
  <si>
    <t>Oei Harry Lukmito</t>
  </si>
  <si>
    <t>Freddy Adam</t>
  </si>
  <si>
    <t>Gary Irawan</t>
  </si>
  <si>
    <t>Pahlawan Hari Tjahjono</t>
  </si>
  <si>
    <t>Dirut</t>
  </si>
  <si>
    <t>Sabana Prawirawidjaja</t>
  </si>
  <si>
    <t>Samudera Prawirawidjaja</t>
  </si>
  <si>
    <t>Presrut</t>
  </si>
  <si>
    <t>Suhendra Prawirawidjaja</t>
  </si>
  <si>
    <t>Fanny Susilo</t>
  </si>
  <si>
    <t>PresKom</t>
  </si>
  <si>
    <t>Harry Sunogo</t>
  </si>
  <si>
    <t>PresDir</t>
  </si>
  <si>
    <t>Harry Fong Jaya</t>
  </si>
  <si>
    <t>Shindo Sumidomo</t>
  </si>
  <si>
    <t>Juwita Wijaya</t>
  </si>
  <si>
    <t>Agus Suhartanto</t>
  </si>
  <si>
    <t>TA i,t</t>
  </si>
  <si>
    <t>NDA i,t</t>
  </si>
  <si>
    <t>Manajemen Laba</t>
  </si>
  <si>
    <t>KAP Big Four = 1</t>
  </si>
  <si>
    <t>KAP Non Big Four = 0</t>
  </si>
  <si>
    <t>Kualitas Audit</t>
  </si>
  <si>
    <t>NI i,t</t>
  </si>
  <si>
    <t>Laba Bersih</t>
  </si>
  <si>
    <t>Kas Dari Operasi</t>
  </si>
  <si>
    <t>Aset Tahun Sebelum t</t>
  </si>
  <si>
    <t>Pendapatan Tahun t</t>
  </si>
  <si>
    <t>Pendapatan Tahun t-1</t>
  </si>
  <si>
    <t>∆REV i,t</t>
  </si>
  <si>
    <t>REV t</t>
  </si>
  <si>
    <t>REV t-1</t>
  </si>
  <si>
    <t>PPE i,t</t>
  </si>
  <si>
    <t>Total Aset Tetap</t>
  </si>
  <si>
    <t>REC i,t</t>
  </si>
  <si>
    <t>REC i,t-1</t>
  </si>
  <si>
    <t>∆REC i,t</t>
  </si>
  <si>
    <t>Piutang Bersih Tahun t-1</t>
  </si>
  <si>
    <t>Piutang Bersih Tahun t</t>
  </si>
  <si>
    <t>CFO i,t</t>
  </si>
  <si>
    <t>NI i,t - CFO i,t</t>
  </si>
  <si>
    <t>A i,t-1</t>
  </si>
  <si>
    <t>TA i,t / A i,t-1</t>
  </si>
  <si>
    <t>1 / A i,t-1</t>
  </si>
  <si>
    <t>∆REV i,t / A i,t-1</t>
  </si>
  <si>
    <t>PPE i,t / A i,t-1</t>
  </si>
  <si>
    <t>∆REC i,t / A i,t-1</t>
  </si>
  <si>
    <t>(∆REV i,t / A i,t-1) - (∆REC i,t / A i,t-1)</t>
  </si>
  <si>
    <t>A i,t</t>
  </si>
  <si>
    <t>Perubahan Pendapatan</t>
  </si>
  <si>
    <t>Perubahan Piutang</t>
  </si>
  <si>
    <t>Kepemilikan Manajerial = (Jumlah Saham Manajer : Total Saham Beredar Perusahaan)</t>
  </si>
  <si>
    <t>a1</t>
  </si>
  <si>
    <t>a2</t>
  </si>
  <si>
    <t>a3</t>
  </si>
  <si>
    <t>a1 (1/A i,t-1)</t>
  </si>
  <si>
    <t>a2 (∆REV i,t / A i,t-1) - (∆REC i,t / A i,t-1)</t>
  </si>
  <si>
    <t>a3 (PPE i,t / A i,t-1)</t>
  </si>
  <si>
    <t>NDA</t>
  </si>
  <si>
    <t>DAC</t>
  </si>
  <si>
    <t>CLEO</t>
  </si>
  <si>
    <t>HUTANG</t>
  </si>
  <si>
    <t>DLTA</t>
  </si>
  <si>
    <t>ICBP</t>
  </si>
  <si>
    <t>ROTI</t>
  </si>
  <si>
    <t>MLBI</t>
  </si>
  <si>
    <t>Total Hutang : Total Aset</t>
  </si>
  <si>
    <t>Leverage</t>
  </si>
  <si>
    <t>Ekuitas</t>
  </si>
  <si>
    <t>ROE</t>
  </si>
  <si>
    <t>Aset Lancar</t>
  </si>
  <si>
    <t>Kewajiban Lancar</t>
  </si>
  <si>
    <t>Modal Kerja Bersih</t>
  </si>
  <si>
    <t>Kas Operasi - Pengeluaran Modal -Modal Kerja Bersih (Aset Lancar - Kewajiban Lancar) / Total Aset</t>
  </si>
  <si>
    <t>Manajemen Laba DA i,t = (TA i,t / A i,t-1) - NDA i,t</t>
  </si>
  <si>
    <t>Model</t>
  </si>
  <si>
    <t>Unstandardized Coefficients</t>
  </si>
  <si>
    <t>Standardized Coefficients</t>
  </si>
  <si>
    <t>t</t>
  </si>
  <si>
    <t>Sig.</t>
  </si>
  <si>
    <t>B</t>
  </si>
  <si>
    <t>Std. Error</t>
  </si>
  <si>
    <t>Beta</t>
  </si>
  <si>
    <t>1</t>
  </si>
  <si>
    <t>(Constant)</t>
  </si>
  <si>
    <t>a. Dependent Variable: Y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</si>
  <si>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</si>
  <si>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CEKA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</si>
</sst>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Rp&quot;* #,##0.00_-;\-&quot;Rp&quot;* #,##0.00_-;_-&quot;Rp&quot;* &quot;-&quot;??_-;_-@_-"/>
    <numFmt numFmtId="43" formatCode="_-* #,##0.00_-;\-* #,##0.00_-;_-* &quot;-&quot;??_-;_-@_-"/>
    <numFmt numFmtId="164" formatCode="_(* #,##0_);_(* \(#,##0\);_(* &quot;-&quot;_);_(@_)"/>
    <numFmt numFmtId="166" formatCode="###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b/>
      <vertAlign val="superscript"/>
      <sz val="11"/>
      <color indexed="60"/>
      <name val="Arial Bold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sz val="1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3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14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/>
    <xf numFmtId="43" fontId="1" fillId="0" borderId="1" xfId="0" applyNumberFormat="1" applyFont="1" applyBorder="1" applyAlignment="1">
      <alignment horizontal="center"/>
    </xf>
    <xf numFmtId="43" fontId="0" fillId="0" borderId="0" xfId="0" applyNumberFormat="1"/>
    <xf numFmtId="43" fontId="0" fillId="0" borderId="1" xfId="0" applyNumberFormat="1" applyBorder="1"/>
    <xf numFmtId="0" fontId="1" fillId="0" borderId="0" xfId="0" applyFont="1" applyAlignment="1">
      <alignment horizontal="center"/>
    </xf>
    <xf numFmtId="44" fontId="1" fillId="0" borderId="0" xfId="0" applyNumberFormat="1" applyFont="1" applyAlignment="1">
      <alignment horizontal="center"/>
    </xf>
    <xf numFmtId="43" fontId="0" fillId="0" borderId="0" xfId="0" applyNumberFormat="1" applyAlignment="1">
      <alignment horizontal="center"/>
    </xf>
    <xf numFmtId="43" fontId="1" fillId="2" borderId="1" xfId="0" applyNumberFormat="1" applyFont="1" applyFill="1" applyBorder="1" applyAlignment="1">
      <alignment horizontal="center"/>
    </xf>
    <xf numFmtId="43" fontId="0" fillId="2" borderId="1" xfId="0" applyNumberFormat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center"/>
    </xf>
    <xf numFmtId="43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/>
    <xf numFmtId="9" fontId="1" fillId="2" borderId="1" xfId="0" applyNumberFormat="1" applyFont="1" applyFill="1" applyBorder="1" applyAlignment="1">
      <alignment horizontal="center"/>
    </xf>
    <xf numFmtId="43" fontId="1" fillId="0" borderId="11" xfId="0" applyNumberFormat="1" applyFont="1" applyBorder="1" applyAlignment="1">
      <alignment horizontal="center"/>
    </xf>
    <xf numFmtId="43" fontId="1" fillId="0" borderId="6" xfId="0" applyNumberFormat="1" applyFont="1" applyBorder="1" applyAlignment="1">
      <alignment horizontal="center" vertical="center"/>
    </xf>
    <xf numFmtId="43" fontId="1" fillId="0" borderId="4" xfId="0" applyNumberFormat="1" applyFont="1" applyBorder="1" applyAlignment="1">
      <alignment horizontal="center" vertical="center"/>
    </xf>
    <xf numFmtId="43" fontId="1" fillId="0" borderId="7" xfId="0" applyNumberFormat="1" applyFont="1" applyBorder="1" applyAlignment="1">
      <alignment horizontal="center" vertical="center"/>
    </xf>
    <xf numFmtId="43" fontId="1" fillId="0" borderId="3" xfId="0" applyNumberFormat="1" applyFont="1" applyBorder="1" applyAlignment="1">
      <alignment horizontal="center" vertical="center"/>
    </xf>
    <xf numFmtId="43" fontId="0" fillId="0" borderId="10" xfId="0" applyNumberFormat="1" applyBorder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/>
    <xf numFmtId="164" fontId="0" fillId="2" borderId="0" xfId="0" applyNumberFormat="1" applyFill="1"/>
    <xf numFmtId="3" fontId="0" fillId="0" borderId="1" xfId="0" applyNumberFormat="1" applyBorder="1"/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43" fontId="1" fillId="3" borderId="1" xfId="0" applyNumberFormat="1" applyFont="1" applyFill="1" applyBorder="1" applyAlignment="1">
      <alignment horizontal="center"/>
    </xf>
    <xf numFmtId="43" fontId="0" fillId="0" borderId="1" xfId="0" applyNumberFormat="1" applyBorder="1" applyAlignment="1">
      <alignment horizontal="center" vertical="center"/>
    </xf>
    <xf numFmtId="41" fontId="0" fillId="0" borderId="1" xfId="0" applyNumberFormat="1" applyBorder="1"/>
    <xf numFmtId="0" fontId="1" fillId="4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43" fontId="0" fillId="4" borderId="1" xfId="0" applyNumberFormat="1" applyFill="1" applyBorder="1"/>
    <xf numFmtId="0" fontId="0" fillId="4" borderId="1" xfId="0" applyFill="1" applyBorder="1"/>
    <xf numFmtId="0" fontId="0" fillId="4" borderId="1" xfId="0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1" fontId="0" fillId="2" borderId="1" xfId="0" applyNumberFormat="1" applyFill="1" applyBorder="1"/>
    <xf numFmtId="11" fontId="0" fillId="2" borderId="1" xfId="0" applyNumberForma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1" fontId="2" fillId="6" borderId="1" xfId="0" applyNumberFormat="1" applyFont="1" applyFill="1" applyBorder="1"/>
    <xf numFmtId="0" fontId="1" fillId="6" borderId="0" xfId="0" applyFont="1" applyFill="1" applyAlignment="1">
      <alignment horizontal="center"/>
    </xf>
    <xf numFmtId="1" fontId="0" fillId="0" borderId="0" xfId="0" applyNumberFormat="1"/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/>
    <xf numFmtId="43" fontId="1" fillId="0" borderId="0" xfId="0" applyNumberFormat="1" applyFont="1" applyAlignment="1">
      <alignment horizontal="center"/>
    </xf>
    <xf numFmtId="1" fontId="0" fillId="0" borderId="4" xfId="0" applyNumberFormat="1" applyBorder="1"/>
    <xf numFmtId="1" fontId="0" fillId="0" borderId="3" xfId="0" applyNumberFormat="1" applyBorder="1"/>
    <xf numFmtId="1" fontId="1" fillId="0" borderId="3" xfId="0" applyNumberFormat="1" applyFont="1" applyBorder="1" applyAlignment="1">
      <alignment horizontal="center"/>
    </xf>
    <xf numFmtId="1" fontId="0" fillId="0" borderId="12" xfId="0" applyNumberFormat="1" applyBorder="1"/>
    <xf numFmtId="43" fontId="1" fillId="3" borderId="1" xfId="0" applyNumberFormat="1" applyFont="1" applyFill="1" applyBorder="1" applyAlignment="1">
      <alignment horizontal="center" vertical="center"/>
    </xf>
    <xf numFmtId="41" fontId="1" fillId="3" borderId="1" xfId="0" applyNumberFormat="1" applyFont="1" applyFill="1" applyBorder="1" applyAlignment="1">
      <alignment horizontal="center"/>
    </xf>
    <xf numFmtId="41" fontId="0" fillId="0" borderId="0" xfId="0" applyNumberFormat="1"/>
    <xf numFmtId="44" fontId="1" fillId="7" borderId="1" xfId="0" applyNumberFormat="1" applyFont="1" applyFill="1" applyBorder="1" applyAlignment="1">
      <alignment horizontal="center"/>
    </xf>
    <xf numFmtId="0" fontId="0" fillId="7" borderId="1" xfId="0" applyFill="1" applyBorder="1"/>
    <xf numFmtId="43" fontId="1" fillId="7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0" xfId="0" applyFill="1"/>
    <xf numFmtId="11" fontId="0" fillId="0" borderId="0" xfId="0" applyNumberFormat="1"/>
    <xf numFmtId="0" fontId="0" fillId="4" borderId="5" xfId="0" applyFill="1" applyBorder="1" applyAlignment="1">
      <alignment horizontal="right"/>
    </xf>
    <xf numFmtId="0" fontId="3" fillId="0" borderId="0" xfId="1"/>
    <xf numFmtId="0" fontId="6" fillId="0" borderId="0" xfId="1" applyFont="1" applyAlignment="1">
      <alignment horizontal="left" wrapText="1"/>
    </xf>
    <xf numFmtId="0" fontId="6" fillId="0" borderId="14" xfId="1" applyFont="1" applyBorder="1" applyAlignment="1">
      <alignment horizontal="center" wrapText="1"/>
    </xf>
    <xf numFmtId="0" fontId="6" fillId="0" borderId="15" xfId="1" applyFont="1" applyBorder="1" applyAlignment="1">
      <alignment horizontal="center" wrapText="1"/>
    </xf>
    <xf numFmtId="0" fontId="6" fillId="0" borderId="16" xfId="1" applyFont="1" applyBorder="1" applyAlignment="1">
      <alignment horizontal="left" wrapText="1"/>
    </xf>
    <xf numFmtId="0" fontId="6" fillId="0" borderId="18" xfId="1" applyFont="1" applyBorder="1" applyAlignment="1">
      <alignment horizontal="center" wrapText="1"/>
    </xf>
    <xf numFmtId="0" fontId="6" fillId="0" borderId="19" xfId="1" applyFont="1" applyBorder="1" applyAlignment="1">
      <alignment horizontal="center" wrapText="1"/>
    </xf>
    <xf numFmtId="0" fontId="6" fillId="8" borderId="20" xfId="1" applyFont="1" applyFill="1" applyBorder="1" applyAlignment="1">
      <alignment horizontal="left" vertical="top"/>
    </xf>
    <xf numFmtId="0" fontId="6" fillId="8" borderId="21" xfId="1" applyFont="1" applyFill="1" applyBorder="1" applyAlignment="1">
      <alignment horizontal="left" vertical="top" wrapText="1"/>
    </xf>
    <xf numFmtId="166" fontId="7" fillId="0" borderId="22" xfId="1" applyNumberFormat="1" applyFont="1" applyBorder="1" applyAlignment="1">
      <alignment horizontal="right" vertical="top"/>
    </xf>
    <xf numFmtId="166" fontId="7" fillId="0" borderId="23" xfId="1" applyNumberFormat="1" applyFont="1" applyBorder="1" applyAlignment="1">
      <alignment horizontal="right" vertical="top"/>
    </xf>
    <xf numFmtId="0" fontId="7" fillId="0" borderId="23" xfId="1" applyFont="1" applyBorder="1" applyAlignment="1">
      <alignment horizontal="left" vertical="top" wrapText="1"/>
    </xf>
    <xf numFmtId="166" fontId="7" fillId="0" borderId="24" xfId="1" applyNumberFormat="1" applyFont="1" applyBorder="1" applyAlignment="1">
      <alignment horizontal="right" vertical="top"/>
    </xf>
    <xf numFmtId="0" fontId="6" fillId="8" borderId="25" xfId="1" applyFont="1" applyFill="1" applyBorder="1" applyAlignment="1">
      <alignment horizontal="left" vertical="top" wrapText="1"/>
    </xf>
    <xf numFmtId="166" fontId="7" fillId="0" borderId="26" xfId="1" applyNumberFormat="1" applyFont="1" applyBorder="1" applyAlignment="1">
      <alignment horizontal="right" vertical="top"/>
    </xf>
    <xf numFmtId="166" fontId="7" fillId="0" borderId="27" xfId="1" applyNumberFormat="1" applyFont="1" applyBorder="1" applyAlignment="1">
      <alignment horizontal="right" vertical="top"/>
    </xf>
    <xf numFmtId="166" fontId="7" fillId="0" borderId="28" xfId="1" applyNumberFormat="1" applyFont="1" applyBorder="1" applyAlignment="1">
      <alignment horizontal="right" vertical="top"/>
    </xf>
    <xf numFmtId="0" fontId="6" fillId="8" borderId="29" xfId="1" applyFont="1" applyFill="1" applyBorder="1" applyAlignment="1">
      <alignment horizontal="left" vertical="top" wrapText="1"/>
    </xf>
    <xf numFmtId="166" fontId="7" fillId="0" borderId="30" xfId="1" applyNumberFormat="1" applyFont="1" applyBorder="1" applyAlignment="1">
      <alignment horizontal="right" vertical="top"/>
    </xf>
    <xf numFmtId="166" fontId="7" fillId="0" borderId="31" xfId="1" applyNumberFormat="1" applyFont="1" applyBorder="1" applyAlignment="1">
      <alignment horizontal="right" vertical="top"/>
    </xf>
    <xf numFmtId="166" fontId="7" fillId="0" borderId="32" xfId="1" applyNumberFormat="1" applyFont="1" applyBorder="1" applyAlignment="1">
      <alignment horizontal="right" vertical="top"/>
    </xf>
    <xf numFmtId="0" fontId="7" fillId="0" borderId="0" xfId="1" applyFont="1" applyAlignment="1">
      <alignment horizontal="left" vertical="top" wrapText="1"/>
    </xf>
    <xf numFmtId="0" fontId="8" fillId="0" borderId="0" xfId="2"/>
    <xf numFmtId="0" fontId="9" fillId="0" borderId="0" xfId="2" applyFont="1" applyAlignment="1">
      <alignment horizontal="left" wrapText="1"/>
    </xf>
    <xf numFmtId="0" fontId="9" fillId="0" borderId="14" xfId="2" applyFont="1" applyBorder="1" applyAlignment="1">
      <alignment horizontal="center" wrapText="1"/>
    </xf>
    <xf numFmtId="0" fontId="9" fillId="0" borderId="15" xfId="2" applyFont="1" applyBorder="1" applyAlignment="1">
      <alignment horizontal="center" wrapText="1"/>
    </xf>
    <xf numFmtId="0" fontId="9" fillId="0" borderId="16" xfId="2" applyFont="1" applyBorder="1" applyAlignment="1">
      <alignment horizontal="left" wrapText="1"/>
    </xf>
    <xf numFmtId="0" fontId="9" fillId="0" borderId="18" xfId="2" applyFont="1" applyBorder="1" applyAlignment="1">
      <alignment horizontal="center" wrapText="1"/>
    </xf>
    <xf numFmtId="0" fontId="9" fillId="0" borderId="19" xfId="2" applyFont="1" applyBorder="1" applyAlignment="1">
      <alignment horizontal="center" wrapText="1"/>
    </xf>
    <xf numFmtId="0" fontId="9" fillId="8" borderId="20" xfId="2" applyFont="1" applyFill="1" applyBorder="1" applyAlignment="1">
      <alignment horizontal="left" vertical="top"/>
    </xf>
    <xf numFmtId="0" fontId="9" fillId="8" borderId="21" xfId="2" applyFont="1" applyFill="1" applyBorder="1" applyAlignment="1">
      <alignment horizontal="left" vertical="top" wrapText="1"/>
    </xf>
    <xf numFmtId="166" fontId="10" fillId="0" borderId="22" xfId="2" applyNumberFormat="1" applyFont="1" applyBorder="1" applyAlignment="1">
      <alignment horizontal="right" vertical="top"/>
    </xf>
    <xf numFmtId="166" fontId="10" fillId="0" borderId="23" xfId="2" applyNumberFormat="1" applyFont="1" applyBorder="1" applyAlignment="1">
      <alignment horizontal="right" vertical="top"/>
    </xf>
    <xf numFmtId="0" fontId="10" fillId="0" borderId="23" xfId="2" applyFont="1" applyBorder="1" applyAlignment="1">
      <alignment horizontal="left" vertical="top" wrapText="1"/>
    </xf>
    <xf numFmtId="166" fontId="10" fillId="0" borderId="24" xfId="2" applyNumberFormat="1" applyFont="1" applyBorder="1" applyAlignment="1">
      <alignment horizontal="right" vertical="top"/>
    </xf>
    <xf numFmtId="0" fontId="9" fillId="8" borderId="25" xfId="2" applyFont="1" applyFill="1" applyBorder="1" applyAlignment="1">
      <alignment horizontal="left" vertical="top" wrapText="1"/>
    </xf>
    <xf numFmtId="166" fontId="10" fillId="0" borderId="26" xfId="2" applyNumberFormat="1" applyFont="1" applyBorder="1" applyAlignment="1">
      <alignment horizontal="right" vertical="top"/>
    </xf>
    <xf numFmtId="166" fontId="10" fillId="0" borderId="27" xfId="2" applyNumberFormat="1" applyFont="1" applyBorder="1" applyAlignment="1">
      <alignment horizontal="right" vertical="top"/>
    </xf>
    <xf numFmtId="166" fontId="10" fillId="0" borderId="28" xfId="2" applyNumberFormat="1" applyFont="1" applyBorder="1" applyAlignment="1">
      <alignment horizontal="right" vertical="top"/>
    </xf>
    <xf numFmtId="0" fontId="9" fillId="8" borderId="29" xfId="2" applyFont="1" applyFill="1" applyBorder="1" applyAlignment="1">
      <alignment horizontal="left" vertical="top" wrapText="1"/>
    </xf>
    <xf numFmtId="166" fontId="10" fillId="0" borderId="30" xfId="2" applyNumberFormat="1" applyFont="1" applyBorder="1" applyAlignment="1">
      <alignment horizontal="right" vertical="top"/>
    </xf>
    <xf numFmtId="166" fontId="10" fillId="0" borderId="31" xfId="2" applyNumberFormat="1" applyFont="1" applyBorder="1" applyAlignment="1">
      <alignment horizontal="right" vertical="top"/>
    </xf>
    <xf numFmtId="166" fontId="10" fillId="0" borderId="32" xfId="2" applyNumberFormat="1" applyFont="1" applyBorder="1" applyAlignment="1">
      <alignment horizontal="right" vertical="top"/>
    </xf>
    <xf numFmtId="0" fontId="10" fillId="0" borderId="0" xfId="2" applyFont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4" fontId="0" fillId="0" borderId="0" xfId="0" applyNumberFormat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3" fontId="1" fillId="0" borderId="8" xfId="0" applyNumberFormat="1" applyFont="1" applyBorder="1" applyAlignment="1">
      <alignment horizontal="center" vertical="center"/>
    </xf>
    <xf numFmtId="43" fontId="1" fillId="0" borderId="9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3" fontId="1" fillId="7" borderId="1" xfId="0" applyNumberFormat="1" applyFont="1" applyFill="1" applyBorder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wrapText="1"/>
    </xf>
    <xf numFmtId="0" fontId="6" fillId="0" borderId="13" xfId="1" applyFont="1" applyBorder="1" applyAlignment="1">
      <alignment horizontal="center" wrapText="1"/>
    </xf>
    <xf numFmtId="0" fontId="6" fillId="0" borderId="14" xfId="1" applyFont="1" applyBorder="1" applyAlignment="1">
      <alignment horizontal="center" wrapText="1"/>
    </xf>
    <xf numFmtId="0" fontId="6" fillId="0" borderId="16" xfId="1" applyFont="1" applyBorder="1" applyAlignment="1">
      <alignment horizontal="left" wrapText="1"/>
    </xf>
    <xf numFmtId="0" fontId="6" fillId="0" borderId="17" xfId="1" applyFont="1" applyBorder="1" applyAlignment="1">
      <alignment horizontal="center" wrapText="1"/>
    </xf>
    <xf numFmtId="0" fontId="6" fillId="0" borderId="18" xfId="1" applyFont="1" applyBorder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9" fillId="0" borderId="0" xfId="2" applyFont="1" applyAlignment="1">
      <alignment horizontal="left" wrapText="1"/>
    </xf>
    <xf numFmtId="0" fontId="9" fillId="0" borderId="13" xfId="2" applyFont="1" applyBorder="1" applyAlignment="1">
      <alignment horizontal="center" wrapText="1"/>
    </xf>
    <xf numFmtId="0" fontId="9" fillId="0" borderId="14" xfId="2" applyFont="1" applyBorder="1" applyAlignment="1">
      <alignment horizontal="center" wrapText="1"/>
    </xf>
    <xf numFmtId="0" fontId="9" fillId="0" borderId="16" xfId="2" applyFont="1" applyBorder="1" applyAlignment="1">
      <alignment horizontal="left" wrapText="1"/>
    </xf>
    <xf numFmtId="0" fontId="9" fillId="0" borderId="17" xfId="2" applyFont="1" applyBorder="1" applyAlignment="1">
      <alignment horizontal="center" wrapText="1"/>
    </xf>
    <xf numFmtId="0" fontId="9" fillId="0" borderId="18" xfId="2" applyFont="1" applyBorder="1" applyAlignment="1">
      <alignment horizontal="center" wrapText="1"/>
    </xf>
  </cellXfs>
  <cellStyles count="3">
    <cellStyle name="Normal" xfId="0" builtinId="0"/>
    <cellStyle name="Normal_ML (Y)" xfId="2" xr:uid="{8768DA9C-8E23-4CB6-86E2-E101F64BACF3}"/>
    <cellStyle name="Normal_ML (Y)_2" xfId="1" xr:uid="{B1731783-3B38-4EBD-87E9-5FB4698589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6"/>
  <sheetViews>
    <sheetView zoomScale="120" zoomScaleNormal="12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4" sqref="D4"/>
    </sheetView>
  </sheetViews>
  <sheetFormatPr defaultRowHeight="15" x14ac:dyDescent="0.25"/>
  <cols>
    <col min="1" max="1" width="3.85546875" style="5" customWidth="1"/>
    <col min="2" max="2" width="13.42578125" style="5" customWidth="1"/>
    <col min="3" max="3" width="9.140625" style="5"/>
    <col min="4" max="4" width="22.28515625" style="29" customWidth="1"/>
    <col min="5" max="5" width="20.5703125" style="29" customWidth="1"/>
    <col min="6" max="6" width="22.140625" customWidth="1"/>
  </cols>
  <sheetData>
    <row r="1" spans="1:6" x14ac:dyDescent="0.25">
      <c r="A1" s="118" t="s">
        <v>104</v>
      </c>
      <c r="B1" s="118"/>
      <c r="C1" s="118"/>
      <c r="D1" s="118"/>
      <c r="E1" s="118"/>
      <c r="F1" s="118"/>
    </row>
    <row r="2" spans="1:6" x14ac:dyDescent="0.25">
      <c r="A2" s="2" t="s">
        <v>5</v>
      </c>
      <c r="B2" s="2" t="s">
        <v>0</v>
      </c>
      <c r="C2" s="2" t="s">
        <v>1</v>
      </c>
      <c r="D2" s="27" t="s">
        <v>2</v>
      </c>
      <c r="E2" s="27" t="s">
        <v>4</v>
      </c>
      <c r="F2" s="30" t="s">
        <v>3</v>
      </c>
    </row>
    <row r="3" spans="1:6" x14ac:dyDescent="0.25">
      <c r="A3" s="4">
        <v>1</v>
      </c>
      <c r="B3" s="4" t="s">
        <v>6</v>
      </c>
      <c r="C3" s="4">
        <v>2017</v>
      </c>
      <c r="D3" s="28">
        <f>INVESTOR!H3</f>
        <v>35200000</v>
      </c>
      <c r="E3" s="28">
        <v>5885000000</v>
      </c>
      <c r="F3" s="18">
        <f t="shared" ref="F3:F17" si="0">D3/E3</f>
        <v>5.981308411214953E-3</v>
      </c>
    </row>
    <row r="4" spans="1:6" x14ac:dyDescent="0.25">
      <c r="A4" s="4"/>
      <c r="B4" s="4"/>
      <c r="C4" s="4">
        <v>2018</v>
      </c>
      <c r="D4" s="28">
        <f>INVESTOR!H9</f>
        <v>35200000</v>
      </c>
      <c r="E4" s="28">
        <v>5885000000</v>
      </c>
      <c r="F4" s="18">
        <f t="shared" si="0"/>
        <v>5.981308411214953E-3</v>
      </c>
    </row>
    <row r="5" spans="1:6" x14ac:dyDescent="0.25">
      <c r="A5" s="4"/>
      <c r="B5" s="4"/>
      <c r="C5" s="4">
        <v>2019</v>
      </c>
      <c r="D5" s="28">
        <f>INVESTOR!H15</f>
        <v>35200000</v>
      </c>
      <c r="E5" s="28">
        <v>5885000000</v>
      </c>
      <c r="F5" s="18">
        <f t="shared" si="0"/>
        <v>5.981308411214953E-3</v>
      </c>
    </row>
    <row r="6" spans="1:6" x14ac:dyDescent="0.25">
      <c r="A6" s="4"/>
      <c r="B6" s="4"/>
      <c r="C6" s="4">
        <v>2020</v>
      </c>
      <c r="D6" s="28">
        <f>INVESTOR!H21</f>
        <v>35200000</v>
      </c>
      <c r="E6" s="28">
        <v>5885000000</v>
      </c>
      <c r="F6" s="18">
        <f t="shared" si="0"/>
        <v>5.981308411214953E-3</v>
      </c>
    </row>
    <row r="7" spans="1:6" x14ac:dyDescent="0.25">
      <c r="A7" s="4"/>
      <c r="B7" s="4"/>
      <c r="C7" s="4">
        <v>2021</v>
      </c>
      <c r="D7" s="28">
        <f>INVESTOR!H27</f>
        <v>35200000</v>
      </c>
      <c r="E7" s="28">
        <v>5885000000</v>
      </c>
      <c r="F7" s="18">
        <f t="shared" si="0"/>
        <v>5.981308411214953E-3</v>
      </c>
    </row>
    <row r="8" spans="1:6" x14ac:dyDescent="0.25">
      <c r="A8" s="4">
        <v>2</v>
      </c>
      <c r="B8" s="4" t="s">
        <v>7</v>
      </c>
      <c r="C8" s="4">
        <v>2017</v>
      </c>
      <c r="D8" s="28">
        <f>INVESTOR!H33</f>
        <v>86896272</v>
      </c>
      <c r="E8" s="28">
        <v>2350000000</v>
      </c>
      <c r="F8" s="18">
        <f t="shared" si="0"/>
        <v>3.6977137021276599E-2</v>
      </c>
    </row>
    <row r="9" spans="1:6" x14ac:dyDescent="0.25">
      <c r="A9" s="4"/>
      <c r="B9" s="4"/>
      <c r="C9" s="4">
        <v>2018</v>
      </c>
      <c r="D9" s="28">
        <f>INVESTOR!H37</f>
        <v>35717472</v>
      </c>
      <c r="E9" s="28">
        <v>2374834620</v>
      </c>
      <c r="F9" s="18">
        <f t="shared" si="0"/>
        <v>1.5039982868364957E-2</v>
      </c>
    </row>
    <row r="10" spans="1:6" x14ac:dyDescent="0.25">
      <c r="A10" s="4"/>
      <c r="B10" s="4"/>
      <c r="C10" s="4">
        <v>2019</v>
      </c>
      <c r="D10" s="28">
        <f>INVESTOR!H41</f>
        <v>35717472</v>
      </c>
      <c r="E10" s="28">
        <v>2378405500</v>
      </c>
      <c r="F10" s="18">
        <f t="shared" si="0"/>
        <v>1.5017402204964629E-2</v>
      </c>
    </row>
    <row r="11" spans="1:6" x14ac:dyDescent="0.25">
      <c r="A11" s="4"/>
      <c r="B11" s="4"/>
      <c r="C11" s="4">
        <v>2020</v>
      </c>
      <c r="D11" s="28">
        <f>INVESTOR!H45</f>
        <v>35817472</v>
      </c>
      <c r="E11" s="28">
        <v>2419438170</v>
      </c>
      <c r="F11" s="18">
        <f t="shared" si="0"/>
        <v>1.4804045188722472E-2</v>
      </c>
    </row>
    <row r="12" spans="1:6" x14ac:dyDescent="0.25">
      <c r="A12" s="4"/>
      <c r="B12" s="4"/>
      <c r="C12" s="4">
        <v>2021</v>
      </c>
      <c r="D12" s="28">
        <f>INVESTOR!H49</f>
        <v>145269888</v>
      </c>
      <c r="E12" s="28">
        <v>9677752680</v>
      </c>
      <c r="F12" s="18">
        <f t="shared" si="0"/>
        <v>1.501070473729031E-2</v>
      </c>
    </row>
    <row r="13" spans="1:6" x14ac:dyDescent="0.25">
      <c r="A13" s="4">
        <v>3</v>
      </c>
      <c r="B13" s="4" t="s">
        <v>8</v>
      </c>
      <c r="C13" s="4">
        <v>2017</v>
      </c>
      <c r="D13" s="28">
        <f>INVESTOR!H107</f>
        <v>1380020</v>
      </c>
      <c r="E13" s="28">
        <v>8780426500</v>
      </c>
      <c r="F13" s="18">
        <f t="shared" si="0"/>
        <v>1.5717004179694461E-4</v>
      </c>
    </row>
    <row r="14" spans="1:6" x14ac:dyDescent="0.25">
      <c r="A14" s="4"/>
      <c r="B14" s="4"/>
      <c r="C14" s="4">
        <v>2018</v>
      </c>
      <c r="D14" s="28">
        <f>INVESTOR!H111</f>
        <v>1461020</v>
      </c>
      <c r="E14" s="28">
        <v>8780426500</v>
      </c>
      <c r="F14" s="18">
        <f t="shared" si="0"/>
        <v>1.6639510620583179E-4</v>
      </c>
    </row>
    <row r="15" spans="1:6" x14ac:dyDescent="0.25">
      <c r="A15" s="4"/>
      <c r="B15" s="4"/>
      <c r="C15" s="4">
        <v>2019</v>
      </c>
      <c r="D15" s="28">
        <f>INVESTOR!H116</f>
        <v>1380020</v>
      </c>
      <c r="E15" s="28">
        <v>8780426500</v>
      </c>
      <c r="F15" s="18">
        <f t="shared" si="0"/>
        <v>1.5717004179694461E-4</v>
      </c>
    </row>
    <row r="16" spans="1:6" x14ac:dyDescent="0.25">
      <c r="A16" s="4"/>
      <c r="B16" s="4"/>
      <c r="C16" s="4">
        <v>2020</v>
      </c>
      <c r="D16" s="28">
        <f>INVESTOR!H120</f>
        <v>1380020</v>
      </c>
      <c r="E16" s="28">
        <v>8780426500</v>
      </c>
      <c r="F16" s="18">
        <f t="shared" si="0"/>
        <v>1.5717004179694461E-4</v>
      </c>
    </row>
    <row r="17" spans="1:6" x14ac:dyDescent="0.25">
      <c r="A17" s="4"/>
      <c r="B17" s="4"/>
      <c r="C17" s="4">
        <v>2021</v>
      </c>
      <c r="D17" s="28">
        <f>INVESTOR!H124</f>
        <v>1380020</v>
      </c>
      <c r="E17" s="28">
        <v>8780426500</v>
      </c>
      <c r="F17" s="18">
        <f t="shared" si="0"/>
        <v>1.5717004179694461E-4</v>
      </c>
    </row>
    <row r="18" spans="1:6" x14ac:dyDescent="0.25">
      <c r="A18" s="4">
        <v>4</v>
      </c>
      <c r="B18" s="4" t="s">
        <v>9</v>
      </c>
      <c r="C18" s="4">
        <v>2017</v>
      </c>
      <c r="D18" s="28">
        <f>INVESTOR!H53</f>
        <v>5638834400</v>
      </c>
      <c r="E18" s="28">
        <v>22358699725</v>
      </c>
      <c r="F18" s="18">
        <f t="shared" ref="F18:F27" si="1">D18/E18</f>
        <v>0.25219867297090776</v>
      </c>
    </row>
    <row r="19" spans="1:6" x14ac:dyDescent="0.25">
      <c r="A19" s="4"/>
      <c r="B19" s="4"/>
      <c r="C19" s="4">
        <v>2018</v>
      </c>
      <c r="D19" s="28">
        <v>5638834400</v>
      </c>
      <c r="E19" s="28">
        <v>22358699725</v>
      </c>
      <c r="F19" s="18">
        <f t="shared" si="1"/>
        <v>0.25219867297090776</v>
      </c>
    </row>
    <row r="20" spans="1:6" x14ac:dyDescent="0.25">
      <c r="A20" s="4"/>
      <c r="B20" s="4"/>
      <c r="C20" s="4">
        <v>2019</v>
      </c>
      <c r="D20" s="28">
        <v>5638834400</v>
      </c>
      <c r="E20" s="28">
        <v>22358699725</v>
      </c>
      <c r="F20" s="18">
        <f t="shared" si="1"/>
        <v>0.25219867297090776</v>
      </c>
    </row>
    <row r="21" spans="1:6" x14ac:dyDescent="0.25">
      <c r="A21" s="4"/>
      <c r="B21" s="4"/>
      <c r="C21" s="4">
        <v>2020</v>
      </c>
      <c r="D21" s="28">
        <v>5638834400</v>
      </c>
      <c r="E21" s="28">
        <v>22358699725</v>
      </c>
      <c r="F21" s="18">
        <f t="shared" si="1"/>
        <v>0.25219867297090776</v>
      </c>
    </row>
    <row r="22" spans="1:6" x14ac:dyDescent="0.25">
      <c r="A22" s="4"/>
      <c r="B22" s="4"/>
      <c r="C22" s="4">
        <v>2021</v>
      </c>
      <c r="D22" s="28">
        <v>5643777700</v>
      </c>
      <c r="E22" s="28">
        <v>22358699725</v>
      </c>
      <c r="F22" s="18">
        <f t="shared" si="1"/>
        <v>0.25241976364526719</v>
      </c>
    </row>
    <row r="23" spans="1:6" x14ac:dyDescent="0.25">
      <c r="A23" s="4">
        <v>5</v>
      </c>
      <c r="B23" s="4" t="s">
        <v>10</v>
      </c>
      <c r="C23" s="4">
        <v>2017</v>
      </c>
      <c r="D23" s="28">
        <f>INVESTOR!H55</f>
        <v>38087991</v>
      </c>
      <c r="E23" s="28">
        <v>1726003217</v>
      </c>
      <c r="F23" s="18">
        <f t="shared" si="1"/>
        <v>2.2067161071809289E-2</v>
      </c>
    </row>
    <row r="24" spans="1:6" x14ac:dyDescent="0.25">
      <c r="A24" s="4"/>
      <c r="B24" s="4"/>
      <c r="C24" s="4">
        <v>2018</v>
      </c>
      <c r="D24" s="28">
        <f>INVESTOR!H61</f>
        <v>38304991</v>
      </c>
      <c r="E24" s="28">
        <v>1726003217</v>
      </c>
      <c r="F24" s="18">
        <f t="shared" si="1"/>
        <v>2.2192885055323741E-2</v>
      </c>
    </row>
    <row r="25" spans="1:6" x14ac:dyDescent="0.25">
      <c r="A25" s="4"/>
      <c r="B25" s="4"/>
      <c r="C25" s="4">
        <v>2019</v>
      </c>
      <c r="D25" s="28">
        <f>INVESTOR!H61</f>
        <v>38304991</v>
      </c>
      <c r="E25" s="28">
        <v>1726003217</v>
      </c>
      <c r="F25" s="18">
        <f t="shared" si="1"/>
        <v>2.2192885055323741E-2</v>
      </c>
    </row>
    <row r="26" spans="1:6" x14ac:dyDescent="0.25">
      <c r="A26" s="4"/>
      <c r="B26" s="4"/>
      <c r="C26" s="4">
        <v>2020</v>
      </c>
      <c r="D26" s="28">
        <f>INVESTOR!H61</f>
        <v>38304991</v>
      </c>
      <c r="E26" s="28">
        <v>1726003217</v>
      </c>
      <c r="F26" s="18">
        <f t="shared" si="1"/>
        <v>2.2192885055323741E-2</v>
      </c>
    </row>
    <row r="27" spans="1:6" x14ac:dyDescent="0.25">
      <c r="A27" s="4"/>
      <c r="B27" s="4"/>
      <c r="C27" s="4">
        <v>2021</v>
      </c>
      <c r="D27" s="28">
        <f>INVESTOR!H61</f>
        <v>38304991</v>
      </c>
      <c r="E27" s="28">
        <v>1730103217</v>
      </c>
      <c r="F27" s="18">
        <f t="shared" si="1"/>
        <v>2.2140292338407922E-2</v>
      </c>
    </row>
    <row r="28" spans="1:6" x14ac:dyDescent="0.25">
      <c r="A28" s="4">
        <v>6</v>
      </c>
      <c r="B28" s="4" t="s">
        <v>11</v>
      </c>
      <c r="C28" s="4">
        <v>2017</v>
      </c>
      <c r="D28" s="28">
        <f>INVESTOR!H67</f>
        <v>3910143100</v>
      </c>
      <c r="E28" s="28">
        <v>11553528000</v>
      </c>
      <c r="F28" s="18">
        <f t="shared" ref="F28:F72" si="2">D28/E28</f>
        <v>0.33843715097241295</v>
      </c>
    </row>
    <row r="29" spans="1:6" x14ac:dyDescent="0.25">
      <c r="A29" s="4"/>
      <c r="B29" s="4"/>
      <c r="C29" s="4">
        <v>2018</v>
      </c>
      <c r="D29" s="28">
        <f>INVESTOR!H70</f>
        <v>3986948900</v>
      </c>
      <c r="E29" s="28">
        <v>11553528000</v>
      </c>
      <c r="F29" s="18">
        <f t="shared" si="2"/>
        <v>0.34508497317875542</v>
      </c>
    </row>
    <row r="30" spans="1:6" x14ac:dyDescent="0.25">
      <c r="A30" s="4"/>
      <c r="B30" s="4"/>
      <c r="C30" s="4">
        <v>2019</v>
      </c>
      <c r="D30" s="28">
        <f>INVESTOR!H73</f>
        <v>4160913460</v>
      </c>
      <c r="E30" s="28">
        <v>11553528000</v>
      </c>
      <c r="F30" s="18">
        <f t="shared" si="2"/>
        <v>0.36014224053466615</v>
      </c>
    </row>
    <row r="31" spans="1:6" x14ac:dyDescent="0.25">
      <c r="A31" s="4"/>
      <c r="B31" s="4"/>
      <c r="C31" s="4">
        <v>2020</v>
      </c>
      <c r="D31" s="28">
        <f>INVESTOR!H77</f>
        <v>5565634360</v>
      </c>
      <c r="E31" s="28">
        <v>11553528000</v>
      </c>
      <c r="F31" s="18">
        <f t="shared" si="2"/>
        <v>0.48172595937794932</v>
      </c>
    </row>
    <row r="32" spans="1:6" x14ac:dyDescent="0.25">
      <c r="A32" s="4"/>
      <c r="B32" s="4"/>
      <c r="C32" s="4">
        <v>2021</v>
      </c>
      <c r="D32" s="28">
        <f>INVESTOR!H81</f>
        <v>5598964960</v>
      </c>
      <c r="E32" s="28">
        <v>11553528000</v>
      </c>
      <c r="F32" s="18">
        <f t="shared" si="2"/>
        <v>0.48461084441046925</v>
      </c>
    </row>
    <row r="33" spans="1:6" x14ac:dyDescent="0.25">
      <c r="A33" s="4">
        <v>7</v>
      </c>
      <c r="B33" s="4" t="s">
        <v>12</v>
      </c>
      <c r="C33" s="4">
        <v>2017</v>
      </c>
      <c r="D33" s="28">
        <f>INVESTOR!H85</f>
        <v>4603391</v>
      </c>
      <c r="E33" s="28">
        <v>690740500</v>
      </c>
      <c r="F33" s="18">
        <f t="shared" si="2"/>
        <v>6.6644289715167993E-3</v>
      </c>
    </row>
    <row r="34" spans="1:6" x14ac:dyDescent="0.25">
      <c r="A34" s="4"/>
      <c r="B34" s="4"/>
      <c r="C34" s="4">
        <v>2018</v>
      </c>
      <c r="D34" s="28">
        <f>INVESTOR!H89</f>
        <v>5687044</v>
      </c>
      <c r="E34" s="28">
        <v>690740500</v>
      </c>
      <c r="F34" s="18">
        <f t="shared" si="2"/>
        <v>8.2332569177571025E-3</v>
      </c>
    </row>
    <row r="35" spans="1:6" x14ac:dyDescent="0.25">
      <c r="A35" s="4"/>
      <c r="B35" s="4"/>
      <c r="C35" s="4">
        <v>2019</v>
      </c>
      <c r="D35" s="28">
        <v>5687044</v>
      </c>
      <c r="E35" s="28">
        <v>690740500</v>
      </c>
      <c r="F35" s="18">
        <f t="shared" si="2"/>
        <v>8.2332569177571025E-3</v>
      </c>
    </row>
    <row r="36" spans="1:6" x14ac:dyDescent="0.25">
      <c r="A36" s="4"/>
      <c r="B36" s="4"/>
      <c r="C36" s="4">
        <v>2020</v>
      </c>
      <c r="D36" s="28">
        <v>5687044</v>
      </c>
      <c r="E36" s="28">
        <v>690740500</v>
      </c>
      <c r="F36" s="18">
        <f t="shared" si="2"/>
        <v>8.2332569177571025E-3</v>
      </c>
    </row>
    <row r="37" spans="1:6" x14ac:dyDescent="0.25">
      <c r="A37" s="4"/>
      <c r="B37" s="4"/>
      <c r="C37" s="4">
        <v>2021</v>
      </c>
      <c r="D37" s="28">
        <f>INVESTOR!H93</f>
        <v>5817044</v>
      </c>
      <c r="E37" s="28">
        <v>690740500</v>
      </c>
      <c r="F37" s="18">
        <f t="shared" si="2"/>
        <v>8.4214607367021337E-3</v>
      </c>
    </row>
    <row r="38" spans="1:6" x14ac:dyDescent="0.25">
      <c r="A38" s="4">
        <v>8</v>
      </c>
      <c r="B38" s="4" t="s">
        <v>13</v>
      </c>
      <c r="C38" s="4">
        <v>2017</v>
      </c>
      <c r="D38" s="28">
        <f>INVESTOR!H97</f>
        <v>41750800</v>
      </c>
      <c r="E38" s="28">
        <v>1310000000</v>
      </c>
      <c r="F38" s="18">
        <f t="shared" si="2"/>
        <v>3.187083969465649E-2</v>
      </c>
    </row>
    <row r="39" spans="1:6" x14ac:dyDescent="0.25">
      <c r="A39" s="4"/>
      <c r="B39" s="4"/>
      <c r="C39" s="4">
        <v>2018</v>
      </c>
      <c r="D39" s="28">
        <f>INVESTOR!H100</f>
        <v>42744900</v>
      </c>
      <c r="E39" s="28">
        <v>1310000000</v>
      </c>
      <c r="F39" s="18">
        <f t="shared" si="2"/>
        <v>3.2629694656488552E-2</v>
      </c>
    </row>
    <row r="40" spans="1:6" x14ac:dyDescent="0.25">
      <c r="A40" s="4"/>
      <c r="B40" s="4"/>
      <c r="C40" s="4">
        <v>2019</v>
      </c>
      <c r="D40" s="28">
        <f>INVESTOR!H100</f>
        <v>42744900</v>
      </c>
      <c r="E40" s="28">
        <v>1310000000</v>
      </c>
      <c r="F40" s="18">
        <f t="shared" si="2"/>
        <v>3.2629694656488552E-2</v>
      </c>
    </row>
    <row r="41" spans="1:6" x14ac:dyDescent="0.25">
      <c r="A41" s="4"/>
      <c r="B41" s="4"/>
      <c r="C41" s="4">
        <v>2020</v>
      </c>
      <c r="D41" s="28">
        <f>INVESTOR!H100</f>
        <v>42744900</v>
      </c>
      <c r="E41" s="28">
        <v>1310000000</v>
      </c>
      <c r="F41" s="18">
        <f t="shared" si="2"/>
        <v>3.2629694656488552E-2</v>
      </c>
    </row>
    <row r="42" spans="1:6" x14ac:dyDescent="0.25">
      <c r="A42" s="4"/>
      <c r="B42" s="4"/>
      <c r="C42" s="4">
        <v>2021</v>
      </c>
      <c r="D42" s="28">
        <f>INVESTOR!H100</f>
        <v>42744900</v>
      </c>
      <c r="E42" s="28">
        <v>1310000000</v>
      </c>
      <c r="F42" s="18">
        <f t="shared" si="2"/>
        <v>3.2629694656488552E-2</v>
      </c>
    </row>
    <row r="43" spans="1:6" x14ac:dyDescent="0.25">
      <c r="A43" s="4">
        <v>9</v>
      </c>
      <c r="B43" s="4" t="s">
        <v>113</v>
      </c>
      <c r="C43" s="4">
        <v>2017</v>
      </c>
      <c r="D43" s="28">
        <v>0</v>
      </c>
      <c r="E43" s="28"/>
      <c r="F43" s="18">
        <v>0</v>
      </c>
    </row>
    <row r="44" spans="1:6" x14ac:dyDescent="0.25">
      <c r="A44" s="4"/>
      <c r="B44" s="4"/>
      <c r="C44" s="4">
        <v>2018</v>
      </c>
      <c r="D44" s="28">
        <v>0</v>
      </c>
      <c r="E44" s="28"/>
      <c r="F44" s="18">
        <v>0</v>
      </c>
    </row>
    <row r="45" spans="1:6" x14ac:dyDescent="0.25">
      <c r="A45" s="4"/>
      <c r="B45" s="4"/>
      <c r="C45" s="4">
        <v>2019</v>
      </c>
      <c r="D45" s="28">
        <v>119440000</v>
      </c>
      <c r="E45" s="28">
        <v>12000000000</v>
      </c>
      <c r="F45" s="18">
        <f t="shared" si="2"/>
        <v>9.9533333333333331E-3</v>
      </c>
    </row>
    <row r="46" spans="1:6" x14ac:dyDescent="0.25">
      <c r="A46" s="4"/>
      <c r="B46" s="4"/>
      <c r="C46" s="4">
        <v>2020</v>
      </c>
      <c r="D46" s="28">
        <v>100748800</v>
      </c>
      <c r="E46" s="28">
        <v>12000000000</v>
      </c>
      <c r="F46" s="18">
        <f t="shared" si="2"/>
        <v>8.3957333333333339E-3</v>
      </c>
    </row>
    <row r="47" spans="1:6" x14ac:dyDescent="0.25">
      <c r="A47" s="4"/>
      <c r="B47" s="4"/>
      <c r="C47" s="4">
        <v>2021</v>
      </c>
      <c r="D47" s="28">
        <v>104748800</v>
      </c>
      <c r="E47" s="28">
        <v>12000000000</v>
      </c>
      <c r="F47" s="18">
        <f t="shared" si="2"/>
        <v>8.7290666666666669E-3</v>
      </c>
    </row>
    <row r="48" spans="1:6" x14ac:dyDescent="0.25">
      <c r="A48" s="1">
        <v>10</v>
      </c>
      <c r="B48" s="4" t="s">
        <v>115</v>
      </c>
      <c r="C48" s="4">
        <v>2017</v>
      </c>
      <c r="D48" s="28">
        <v>0</v>
      </c>
      <c r="E48" s="28">
        <v>800659050</v>
      </c>
      <c r="F48" s="18">
        <f t="shared" si="2"/>
        <v>0</v>
      </c>
    </row>
    <row r="49" spans="1:6" x14ac:dyDescent="0.25">
      <c r="A49" s="1"/>
      <c r="B49" s="4"/>
      <c r="C49" s="4">
        <v>2018</v>
      </c>
      <c r="D49" s="28">
        <v>0</v>
      </c>
      <c r="E49" s="28">
        <v>800659050</v>
      </c>
      <c r="F49" s="18">
        <f t="shared" si="2"/>
        <v>0</v>
      </c>
    </row>
    <row r="50" spans="1:6" x14ac:dyDescent="0.25">
      <c r="A50" s="1"/>
      <c r="B50" s="4"/>
      <c r="C50" s="4">
        <v>2019</v>
      </c>
      <c r="D50" s="28">
        <v>0</v>
      </c>
      <c r="E50" s="28">
        <v>800659050</v>
      </c>
      <c r="F50" s="18">
        <f t="shared" si="2"/>
        <v>0</v>
      </c>
    </row>
    <row r="51" spans="1:6" x14ac:dyDescent="0.25">
      <c r="A51" s="1"/>
      <c r="B51" s="4"/>
      <c r="C51" s="4">
        <v>2020</v>
      </c>
      <c r="D51" s="28">
        <v>0</v>
      </c>
      <c r="E51" s="28">
        <v>800659051</v>
      </c>
      <c r="F51" s="18">
        <f t="shared" si="2"/>
        <v>0</v>
      </c>
    </row>
    <row r="52" spans="1:6" x14ac:dyDescent="0.25">
      <c r="A52" s="1"/>
      <c r="B52" s="4"/>
      <c r="C52" s="4">
        <v>2021</v>
      </c>
      <c r="D52" s="28">
        <v>0</v>
      </c>
      <c r="E52" s="28">
        <v>800659051</v>
      </c>
      <c r="F52" s="18">
        <f t="shared" si="2"/>
        <v>0</v>
      </c>
    </row>
    <row r="53" spans="1:6" x14ac:dyDescent="0.25">
      <c r="A53" s="1">
        <v>11</v>
      </c>
      <c r="B53" s="4" t="s">
        <v>116</v>
      </c>
      <c r="C53" s="4">
        <v>2017</v>
      </c>
      <c r="D53" s="28">
        <v>0</v>
      </c>
      <c r="E53" s="28"/>
      <c r="F53" s="18">
        <v>0</v>
      </c>
    </row>
    <row r="54" spans="1:6" x14ac:dyDescent="0.25">
      <c r="A54" s="1"/>
      <c r="B54" s="4"/>
      <c r="C54" s="4">
        <v>2018</v>
      </c>
      <c r="D54" s="28">
        <v>0</v>
      </c>
      <c r="E54" s="28"/>
      <c r="F54" s="18">
        <v>0</v>
      </c>
    </row>
    <row r="55" spans="1:6" x14ac:dyDescent="0.25">
      <c r="A55" s="1"/>
      <c r="B55" s="4"/>
      <c r="C55" s="4">
        <v>2019</v>
      </c>
      <c r="D55" s="28">
        <v>0</v>
      </c>
      <c r="E55" s="28"/>
      <c r="F55" s="18">
        <v>0</v>
      </c>
    </row>
    <row r="56" spans="1:6" x14ac:dyDescent="0.25">
      <c r="A56" s="1"/>
      <c r="B56" s="4"/>
      <c r="C56" s="4">
        <v>2020</v>
      </c>
      <c r="D56" s="28">
        <v>0</v>
      </c>
      <c r="E56" s="28"/>
      <c r="F56" s="18">
        <v>0</v>
      </c>
    </row>
    <row r="57" spans="1:6" x14ac:dyDescent="0.25">
      <c r="A57" s="1"/>
      <c r="B57" s="4"/>
      <c r="C57" s="4">
        <v>2021</v>
      </c>
      <c r="D57" s="28">
        <v>0</v>
      </c>
      <c r="E57" s="28"/>
      <c r="F57" s="18">
        <v>0</v>
      </c>
    </row>
    <row r="58" spans="1:6" x14ac:dyDescent="0.25">
      <c r="A58" s="1">
        <v>12</v>
      </c>
      <c r="B58" s="4" t="s">
        <v>117</v>
      </c>
      <c r="C58" s="4">
        <v>2017</v>
      </c>
      <c r="D58" s="28">
        <v>0</v>
      </c>
      <c r="E58" s="28"/>
      <c r="F58" s="18">
        <v>0</v>
      </c>
    </row>
    <row r="59" spans="1:6" x14ac:dyDescent="0.25">
      <c r="A59" s="1"/>
      <c r="B59" s="4"/>
      <c r="C59" s="4">
        <v>2018</v>
      </c>
      <c r="D59" s="28">
        <v>0</v>
      </c>
      <c r="E59" s="28"/>
      <c r="F59" s="18">
        <v>0</v>
      </c>
    </row>
    <row r="60" spans="1:6" x14ac:dyDescent="0.25">
      <c r="A60" s="1"/>
      <c r="B60" s="4"/>
      <c r="C60" s="4">
        <v>2019</v>
      </c>
      <c r="D60" s="28">
        <v>0</v>
      </c>
      <c r="E60" s="28"/>
      <c r="F60" s="18">
        <v>0</v>
      </c>
    </row>
    <row r="61" spans="1:6" x14ac:dyDescent="0.25">
      <c r="A61" s="1"/>
      <c r="B61" s="4"/>
      <c r="C61" s="4">
        <v>2020</v>
      </c>
      <c r="D61" s="28">
        <v>0</v>
      </c>
      <c r="E61" s="28"/>
      <c r="F61" s="18">
        <v>0</v>
      </c>
    </row>
    <row r="62" spans="1:6" x14ac:dyDescent="0.25">
      <c r="A62" s="1"/>
      <c r="B62" s="4"/>
      <c r="C62" s="4">
        <v>2021</v>
      </c>
      <c r="D62" s="28">
        <v>0</v>
      </c>
      <c r="E62" s="28"/>
      <c r="F62" s="18">
        <v>0</v>
      </c>
    </row>
    <row r="63" spans="1:6" x14ac:dyDescent="0.25">
      <c r="A63" s="4">
        <v>13</v>
      </c>
      <c r="B63" s="4" t="s">
        <v>118</v>
      </c>
      <c r="C63" s="4">
        <v>2017</v>
      </c>
      <c r="D63" s="28">
        <v>0</v>
      </c>
      <c r="E63" s="28"/>
      <c r="F63" s="18">
        <v>0</v>
      </c>
    </row>
    <row r="64" spans="1:6" x14ac:dyDescent="0.25">
      <c r="A64" s="4"/>
      <c r="B64" s="4"/>
      <c r="C64" s="4">
        <v>2018</v>
      </c>
      <c r="D64" s="28">
        <v>0</v>
      </c>
      <c r="E64" s="28"/>
      <c r="F64" s="18">
        <v>0</v>
      </c>
    </row>
    <row r="65" spans="1:6" x14ac:dyDescent="0.25">
      <c r="A65" s="4"/>
      <c r="B65" s="4"/>
      <c r="C65" s="4">
        <v>2019</v>
      </c>
      <c r="D65" s="28">
        <v>0</v>
      </c>
      <c r="E65" s="28"/>
      <c r="F65" s="18">
        <v>0</v>
      </c>
    </row>
    <row r="66" spans="1:6" x14ac:dyDescent="0.25">
      <c r="A66" s="4"/>
      <c r="B66" s="4"/>
      <c r="C66" s="4">
        <v>2020</v>
      </c>
      <c r="D66" s="28">
        <v>0</v>
      </c>
      <c r="E66" s="28"/>
      <c r="F66" s="18">
        <v>0</v>
      </c>
    </row>
    <row r="67" spans="1:6" x14ac:dyDescent="0.25">
      <c r="A67" s="4"/>
      <c r="B67" s="4"/>
      <c r="C67" s="4">
        <v>2021</v>
      </c>
      <c r="D67" s="28">
        <v>0</v>
      </c>
      <c r="E67" s="28"/>
      <c r="F67" s="18">
        <v>0</v>
      </c>
    </row>
    <row r="68" spans="1:6" x14ac:dyDescent="0.25">
      <c r="A68" s="4">
        <v>14</v>
      </c>
      <c r="B68" s="4" t="s">
        <v>140</v>
      </c>
      <c r="C68" s="4">
        <v>2017</v>
      </c>
      <c r="D68" s="28">
        <v>4500000</v>
      </c>
      <c r="E68" s="28">
        <v>595000000</v>
      </c>
      <c r="F68" s="18">
        <f t="shared" si="2"/>
        <v>7.5630252100840336E-3</v>
      </c>
    </row>
    <row r="69" spans="1:6" x14ac:dyDescent="0.25">
      <c r="A69" s="4"/>
      <c r="B69" s="4"/>
      <c r="C69" s="4">
        <v>2018</v>
      </c>
      <c r="D69" s="28">
        <v>4500000</v>
      </c>
      <c r="E69" s="28">
        <v>595000000</v>
      </c>
      <c r="F69" s="18">
        <f t="shared" si="2"/>
        <v>7.5630252100840336E-3</v>
      </c>
    </row>
    <row r="70" spans="1:6" x14ac:dyDescent="0.25">
      <c r="A70" s="4"/>
      <c r="B70" s="4"/>
      <c r="C70" s="4">
        <v>2019</v>
      </c>
      <c r="D70" s="28">
        <v>0</v>
      </c>
      <c r="E70" s="28">
        <v>0</v>
      </c>
      <c r="F70" s="18">
        <v>0</v>
      </c>
    </row>
    <row r="71" spans="1:6" x14ac:dyDescent="0.25">
      <c r="A71" s="4"/>
      <c r="B71" s="4"/>
      <c r="C71" s="4">
        <v>2020</v>
      </c>
      <c r="D71" s="28">
        <v>0</v>
      </c>
      <c r="E71" s="28">
        <v>0</v>
      </c>
      <c r="F71" s="18">
        <v>0</v>
      </c>
    </row>
    <row r="72" spans="1:6" x14ac:dyDescent="0.25">
      <c r="A72" s="4"/>
      <c r="B72" s="4"/>
      <c r="C72" s="4">
        <v>2021</v>
      </c>
      <c r="D72" s="28">
        <v>118200</v>
      </c>
      <c r="E72" s="28">
        <v>595000000</v>
      </c>
      <c r="F72" s="18">
        <f t="shared" si="2"/>
        <v>1.9865546218487395E-4</v>
      </c>
    </row>
    <row r="73" spans="1:6" x14ac:dyDescent="0.25">
      <c r="A73" s="55"/>
    </row>
    <row r="74" spans="1:6" x14ac:dyDescent="0.25">
      <c r="A74" s="55"/>
    </row>
    <row r="75" spans="1:6" x14ac:dyDescent="0.25">
      <c r="A75" s="55"/>
    </row>
    <row r="76" spans="1:6" x14ac:dyDescent="0.25">
      <c r="A76" s="55"/>
    </row>
    <row r="77" spans="1:6" x14ac:dyDescent="0.25">
      <c r="A77" s="55"/>
    </row>
    <row r="78" spans="1:6" x14ac:dyDescent="0.25">
      <c r="A78" s="55"/>
    </row>
    <row r="79" spans="1:6" x14ac:dyDescent="0.25">
      <c r="A79" s="55"/>
    </row>
    <row r="80" spans="1:6" x14ac:dyDescent="0.25">
      <c r="A80" s="55"/>
    </row>
    <row r="81" spans="1:1" x14ac:dyDescent="0.25">
      <c r="A81" s="55"/>
    </row>
    <row r="82" spans="1:1" x14ac:dyDescent="0.25">
      <c r="A82" s="55"/>
    </row>
    <row r="83" spans="1:1" x14ac:dyDescent="0.25">
      <c r="A83" s="55"/>
    </row>
    <row r="84" spans="1:1" x14ac:dyDescent="0.25">
      <c r="A84" s="55"/>
    </row>
    <row r="85" spans="1:1" x14ac:dyDescent="0.25">
      <c r="A85" s="55"/>
    </row>
    <row r="86" spans="1:1" x14ac:dyDescent="0.25">
      <c r="A86" s="55"/>
    </row>
    <row r="87" spans="1:1" x14ac:dyDescent="0.25">
      <c r="A87" s="55"/>
    </row>
    <row r="88" spans="1:1" x14ac:dyDescent="0.25">
      <c r="A88" s="55"/>
    </row>
    <row r="89" spans="1:1" x14ac:dyDescent="0.25">
      <c r="A89" s="55"/>
    </row>
    <row r="90" spans="1:1" x14ac:dyDescent="0.25">
      <c r="A90" s="55"/>
    </row>
    <row r="91" spans="1:1" x14ac:dyDescent="0.25">
      <c r="A91" s="55"/>
    </row>
    <row r="92" spans="1:1" x14ac:dyDescent="0.25">
      <c r="A92" s="55"/>
    </row>
    <row r="93" spans="1:1" x14ac:dyDescent="0.25">
      <c r="A93" s="55"/>
    </row>
    <row r="94" spans="1:1" x14ac:dyDescent="0.25">
      <c r="A94" s="55"/>
    </row>
    <row r="95" spans="1:1" x14ac:dyDescent="0.25">
      <c r="A95" s="55"/>
    </row>
    <row r="96" spans="1:1" x14ac:dyDescent="0.25">
      <c r="A96" s="55"/>
    </row>
    <row r="97" spans="1:1" x14ac:dyDescent="0.25">
      <c r="A97" s="55"/>
    </row>
    <row r="98" spans="1:1" x14ac:dyDescent="0.25">
      <c r="A98" s="55"/>
    </row>
    <row r="99" spans="1:1" x14ac:dyDescent="0.25">
      <c r="A99" s="55"/>
    </row>
    <row r="100" spans="1:1" x14ac:dyDescent="0.25">
      <c r="A100" s="55"/>
    </row>
    <row r="101" spans="1:1" x14ac:dyDescent="0.25">
      <c r="A101" s="55"/>
    </row>
    <row r="102" spans="1:1" x14ac:dyDescent="0.25">
      <c r="A102" s="55"/>
    </row>
    <row r="103" spans="1:1" x14ac:dyDescent="0.25">
      <c r="A103" s="55"/>
    </row>
    <row r="104" spans="1:1" x14ac:dyDescent="0.25">
      <c r="A104" s="55"/>
    </row>
    <row r="105" spans="1:1" x14ac:dyDescent="0.25">
      <c r="A105" s="55"/>
    </row>
    <row r="106" spans="1:1" x14ac:dyDescent="0.25">
      <c r="A106" s="55"/>
    </row>
    <row r="107" spans="1:1" x14ac:dyDescent="0.25">
      <c r="A107" s="55"/>
    </row>
    <row r="108" spans="1:1" x14ac:dyDescent="0.25">
      <c r="A108" s="55"/>
    </row>
    <row r="109" spans="1:1" x14ac:dyDescent="0.25">
      <c r="A109" s="55"/>
    </row>
    <row r="110" spans="1:1" x14ac:dyDescent="0.25">
      <c r="A110" s="55"/>
    </row>
    <row r="111" spans="1:1" x14ac:dyDescent="0.25">
      <c r="A111" s="55"/>
    </row>
    <row r="112" spans="1:1" x14ac:dyDescent="0.25">
      <c r="A112" s="55"/>
    </row>
    <row r="113" spans="1:5" x14ac:dyDescent="0.25">
      <c r="A113" s="55"/>
    </row>
    <row r="114" spans="1:5" x14ac:dyDescent="0.25">
      <c r="A114" s="55"/>
    </row>
    <row r="115" spans="1:5" x14ac:dyDescent="0.25">
      <c r="A115" s="55"/>
    </row>
    <row r="116" spans="1:5" x14ac:dyDescent="0.25">
      <c r="A116" s="55"/>
    </row>
    <row r="117" spans="1:5" x14ac:dyDescent="0.25">
      <c r="A117" s="55"/>
    </row>
    <row r="118" spans="1:5" x14ac:dyDescent="0.25">
      <c r="A118" s="55"/>
    </row>
    <row r="119" spans="1:5" x14ac:dyDescent="0.25">
      <c r="A119" s="55"/>
    </row>
    <row r="120" spans="1:5" x14ac:dyDescent="0.25">
      <c r="A120" s="55"/>
    </row>
    <row r="121" spans="1:5" x14ac:dyDescent="0.25">
      <c r="A121" s="55"/>
    </row>
    <row r="122" spans="1:5" x14ac:dyDescent="0.25">
      <c r="A122" s="55"/>
    </row>
    <row r="123" spans="1:5" x14ac:dyDescent="0.25">
      <c r="A123" s="55"/>
    </row>
    <row r="124" spans="1:5" x14ac:dyDescent="0.25">
      <c r="A124" s="55"/>
    </row>
    <row r="125" spans="1:5" x14ac:dyDescent="0.25">
      <c r="A125" s="55"/>
    </row>
    <row r="126" spans="1:5" x14ac:dyDescent="0.25">
      <c r="A126" s="56"/>
      <c r="B126" s="57"/>
      <c r="C126" s="57"/>
      <c r="D126" s="58"/>
      <c r="E126" s="58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1"/>
  <sheetViews>
    <sheetView zoomScale="41" zoomScaleNormal="4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Q19" sqref="Q19"/>
    </sheetView>
  </sheetViews>
  <sheetFormatPr defaultRowHeight="15" x14ac:dyDescent="0.25"/>
  <cols>
    <col min="1" max="1" width="4.140625" customWidth="1"/>
    <col min="2" max="2" width="11.5703125" style="5" customWidth="1"/>
    <col min="4" max="5" width="22.85546875" style="8" bestFit="1" customWidth="1"/>
    <col min="6" max="6" width="12.140625" style="12" customWidth="1"/>
    <col min="7" max="7" width="8" style="12" customWidth="1"/>
    <col min="8" max="10" width="25.140625" style="6" bestFit="1" customWidth="1"/>
    <col min="12" max="12" width="22.85546875" bestFit="1" customWidth="1"/>
    <col min="13" max="13" width="24" bestFit="1" customWidth="1"/>
    <col min="14" max="14" width="18.5703125" customWidth="1"/>
    <col min="15" max="15" width="15.5703125" customWidth="1"/>
  </cols>
  <sheetData>
    <row r="1" spans="1:14" x14ac:dyDescent="0.25">
      <c r="A1" s="119" t="s">
        <v>17</v>
      </c>
      <c r="B1" s="119"/>
      <c r="C1" s="119"/>
      <c r="D1" s="119"/>
      <c r="E1" s="119"/>
      <c r="F1" s="119"/>
      <c r="G1" s="10"/>
      <c r="H1" s="120" t="s">
        <v>114</v>
      </c>
      <c r="I1" s="120"/>
      <c r="L1" s="121" t="s">
        <v>119</v>
      </c>
      <c r="M1" s="121"/>
      <c r="N1" s="122" t="s">
        <v>120</v>
      </c>
    </row>
    <row r="2" spans="1:14" x14ac:dyDescent="0.25">
      <c r="A2" s="2" t="s">
        <v>5</v>
      </c>
      <c r="B2" s="2" t="s">
        <v>0</v>
      </c>
      <c r="C2" s="2" t="s">
        <v>1</v>
      </c>
      <c r="D2" s="7" t="s">
        <v>14</v>
      </c>
      <c r="E2" s="7" t="s">
        <v>15</v>
      </c>
      <c r="F2" s="13" t="s">
        <v>16</v>
      </c>
      <c r="G2" s="20"/>
      <c r="H2" s="11" t="s">
        <v>30</v>
      </c>
      <c r="I2" s="11" t="s">
        <v>29</v>
      </c>
      <c r="J2" s="11" t="s">
        <v>28</v>
      </c>
      <c r="L2" s="67" t="s">
        <v>14</v>
      </c>
      <c r="M2" s="67" t="s">
        <v>31</v>
      </c>
      <c r="N2" s="123"/>
    </row>
    <row r="3" spans="1:14" x14ac:dyDescent="0.25">
      <c r="A3" s="4">
        <v>1</v>
      </c>
      <c r="B3" s="4" t="s">
        <v>6</v>
      </c>
      <c r="C3" s="4">
        <v>2017</v>
      </c>
      <c r="D3" s="8">
        <f t="shared" ref="D3:D42" si="0">J3</f>
        <v>373272941443</v>
      </c>
      <c r="E3" s="9">
        <v>837911581216</v>
      </c>
      <c r="F3" s="14">
        <f>D3/E3</f>
        <v>0.44548010769978402</v>
      </c>
      <c r="G3" s="16"/>
      <c r="H3" s="6">
        <v>54639027443</v>
      </c>
      <c r="I3" s="6">
        <v>318633914000</v>
      </c>
      <c r="J3" s="6">
        <f t="shared" ref="J3:J42" si="1">H3+I3</f>
        <v>373272941443</v>
      </c>
      <c r="L3" s="9">
        <f>D3</f>
        <v>373272941443</v>
      </c>
      <c r="M3" s="9">
        <f>PROF!E3</f>
        <v>1211184522659</v>
      </c>
      <c r="N3" s="68">
        <f>L3/M3</f>
        <v>0.30818833502225346</v>
      </c>
    </row>
    <row r="4" spans="1:14" x14ac:dyDescent="0.25">
      <c r="A4" s="4"/>
      <c r="B4" s="4"/>
      <c r="C4" s="4">
        <v>2018</v>
      </c>
      <c r="D4" s="9">
        <f t="shared" si="0"/>
        <v>118853215128</v>
      </c>
      <c r="E4" s="9">
        <v>885422598655</v>
      </c>
      <c r="F4" s="15">
        <f t="shared" ref="F4:F66" si="2">D4/E4</f>
        <v>0.1342333201214243</v>
      </c>
      <c r="H4" s="6">
        <v>61322975128</v>
      </c>
      <c r="I4" s="6">
        <v>57530240000</v>
      </c>
      <c r="J4" s="6">
        <f t="shared" si="1"/>
        <v>118853215128</v>
      </c>
      <c r="L4" s="9">
        <f t="shared" ref="L4:L72" si="3">D4</f>
        <v>118853215128</v>
      </c>
      <c r="M4" s="9">
        <f>PROF!E4</f>
        <v>1004275813783</v>
      </c>
      <c r="N4" s="68">
        <f t="shared" ref="N4:N72" si="4">L4/M4</f>
        <v>0.11834718460488718</v>
      </c>
    </row>
    <row r="5" spans="1:14" x14ac:dyDescent="0.25">
      <c r="A5" s="4"/>
      <c r="B5" s="4"/>
      <c r="C5" s="4">
        <v>2019</v>
      </c>
      <c r="D5" s="9">
        <f t="shared" si="0"/>
        <v>122136752135</v>
      </c>
      <c r="E5" s="9">
        <v>935392483850</v>
      </c>
      <c r="F5" s="15">
        <f t="shared" si="2"/>
        <v>0.1305727320282658</v>
      </c>
      <c r="H5" s="6">
        <v>57300411135</v>
      </c>
      <c r="I5" s="6">
        <v>64836341000</v>
      </c>
      <c r="J5" s="6">
        <f t="shared" si="1"/>
        <v>122136752135</v>
      </c>
      <c r="L5" s="9">
        <f t="shared" si="3"/>
        <v>122136752135</v>
      </c>
      <c r="M5" s="9">
        <f>PROF!E5</f>
        <v>1057529235985</v>
      </c>
      <c r="N5" s="68">
        <f t="shared" si="4"/>
        <v>0.11549255375549011</v>
      </c>
    </row>
    <row r="6" spans="1:14" x14ac:dyDescent="0.25">
      <c r="A6" s="4"/>
      <c r="B6" s="4"/>
      <c r="C6" s="4">
        <v>2020</v>
      </c>
      <c r="D6" s="9">
        <f t="shared" si="0"/>
        <v>125161736940</v>
      </c>
      <c r="E6" s="9">
        <v>961711929701</v>
      </c>
      <c r="F6" s="15">
        <f t="shared" si="2"/>
        <v>0.13014472741220259</v>
      </c>
      <c r="H6" s="6">
        <v>56665064940</v>
      </c>
      <c r="I6" s="6">
        <v>68496672000</v>
      </c>
      <c r="J6" s="6">
        <f t="shared" si="1"/>
        <v>125161736940</v>
      </c>
      <c r="L6" s="9">
        <f t="shared" si="3"/>
        <v>125161736940</v>
      </c>
      <c r="M6" s="9">
        <f>PROF!E6</f>
        <v>1086873666641</v>
      </c>
      <c r="N6" s="68">
        <f t="shared" si="4"/>
        <v>0.11515757606568415</v>
      </c>
    </row>
    <row r="7" spans="1:14" x14ac:dyDescent="0.25">
      <c r="A7" s="4"/>
      <c r="B7" s="4"/>
      <c r="C7" s="4">
        <v>2021</v>
      </c>
      <c r="D7" s="9">
        <f t="shared" si="0"/>
        <v>124445640572</v>
      </c>
      <c r="E7" s="9">
        <v>1022814971131</v>
      </c>
      <c r="F7" s="15">
        <f t="shared" si="2"/>
        <v>0.12166974876637904</v>
      </c>
      <c r="H7" s="6">
        <v>64332022572</v>
      </c>
      <c r="I7" s="6">
        <v>60113618000</v>
      </c>
      <c r="J7" s="6">
        <f t="shared" si="1"/>
        <v>124445640572</v>
      </c>
      <c r="L7" s="9">
        <f t="shared" si="3"/>
        <v>124445640572</v>
      </c>
      <c r="M7" s="9">
        <f>PROF!E7</f>
        <v>1147260611703</v>
      </c>
      <c r="N7" s="68">
        <f t="shared" si="4"/>
        <v>0.10847198910391616</v>
      </c>
    </row>
    <row r="8" spans="1:14" x14ac:dyDescent="0.25">
      <c r="A8" s="4">
        <v>2</v>
      </c>
      <c r="B8" s="4" t="s">
        <v>7</v>
      </c>
      <c r="C8" s="4">
        <v>2017</v>
      </c>
      <c r="D8" s="9">
        <f t="shared" si="0"/>
        <v>100983030820</v>
      </c>
      <c r="E8" s="9">
        <v>475980511759</v>
      </c>
      <c r="F8" s="15">
        <f t="shared" si="2"/>
        <v>0.21215791051363475</v>
      </c>
      <c r="H8" s="6">
        <v>88130681014</v>
      </c>
      <c r="I8" s="6">
        <v>12852349806</v>
      </c>
      <c r="J8" s="6">
        <f t="shared" si="1"/>
        <v>100983030820</v>
      </c>
      <c r="L8" s="9">
        <f t="shared" si="3"/>
        <v>100983030820</v>
      </c>
      <c r="M8" s="9">
        <f>PROF!E8</f>
        <v>576963542579</v>
      </c>
      <c r="N8" s="68">
        <f t="shared" si="4"/>
        <v>0.17502497708713202</v>
      </c>
    </row>
    <row r="9" spans="1:14" x14ac:dyDescent="0.25">
      <c r="A9" s="4"/>
      <c r="B9" s="4"/>
      <c r="C9" s="4">
        <v>2018</v>
      </c>
      <c r="D9" s="9">
        <f t="shared" si="0"/>
        <v>195678977792</v>
      </c>
      <c r="E9" s="9">
        <v>563167578239</v>
      </c>
      <c r="F9" s="15">
        <f t="shared" si="2"/>
        <v>0.34746136914322995</v>
      </c>
      <c r="H9" s="6">
        <v>183224424681</v>
      </c>
      <c r="I9" s="6">
        <v>12454553111</v>
      </c>
      <c r="J9" s="6">
        <f t="shared" si="1"/>
        <v>195678977792</v>
      </c>
      <c r="L9" s="9">
        <f t="shared" si="3"/>
        <v>195678977792</v>
      </c>
      <c r="M9" s="9">
        <f>PROF!E9</f>
        <v>758846556031</v>
      </c>
      <c r="N9" s="68">
        <f t="shared" si="4"/>
        <v>0.25786369620686034</v>
      </c>
    </row>
    <row r="10" spans="1:14" x14ac:dyDescent="0.25">
      <c r="A10" s="4"/>
      <c r="B10" s="4"/>
      <c r="C10" s="4">
        <v>2019</v>
      </c>
      <c r="D10" s="9">
        <f t="shared" si="0"/>
        <v>207108590481</v>
      </c>
      <c r="E10" s="9">
        <v>641567444819</v>
      </c>
      <c r="F10" s="15">
        <f t="shared" si="2"/>
        <v>0.32281655210767402</v>
      </c>
      <c r="H10" s="6">
        <v>161901915986</v>
      </c>
      <c r="I10" s="6">
        <v>45206674495</v>
      </c>
      <c r="J10" s="6">
        <f t="shared" si="1"/>
        <v>207108590481</v>
      </c>
      <c r="L10" s="9">
        <f t="shared" si="3"/>
        <v>207108590481</v>
      </c>
      <c r="M10" s="9">
        <f>PROF!E10</f>
        <v>848676035300</v>
      </c>
      <c r="N10" s="68">
        <f t="shared" si="4"/>
        <v>0.2440372790870533</v>
      </c>
    </row>
    <row r="11" spans="1:14" x14ac:dyDescent="0.25">
      <c r="A11" s="4"/>
      <c r="B11" s="4"/>
      <c r="C11" s="4">
        <v>2020</v>
      </c>
      <c r="D11" s="9">
        <f t="shared" si="0"/>
        <v>244363297557</v>
      </c>
      <c r="E11" s="9">
        <v>662560916609</v>
      </c>
      <c r="F11" s="15">
        <f t="shared" si="2"/>
        <v>0.36881634794828561</v>
      </c>
      <c r="H11" s="6">
        <v>188719266211</v>
      </c>
      <c r="I11" s="6">
        <v>55644031346</v>
      </c>
      <c r="J11" s="6">
        <f t="shared" si="1"/>
        <v>244363297557</v>
      </c>
      <c r="L11" s="9">
        <f t="shared" si="3"/>
        <v>244363297557</v>
      </c>
      <c r="M11" s="9">
        <f>PROF!E11</f>
        <v>906924214166</v>
      </c>
      <c r="N11" s="68">
        <f t="shared" si="4"/>
        <v>0.26944180532406942</v>
      </c>
    </row>
    <row r="12" spans="1:14" x14ac:dyDescent="0.25">
      <c r="A12" s="4"/>
      <c r="B12" s="4"/>
      <c r="C12" s="4">
        <v>2021</v>
      </c>
      <c r="D12" s="9">
        <f t="shared" si="0"/>
        <v>320458715888</v>
      </c>
      <c r="E12" s="9">
        <v>668660599446</v>
      </c>
      <c r="F12" s="15">
        <f t="shared" si="2"/>
        <v>0.47925467143347028</v>
      </c>
      <c r="H12" s="6">
        <v>280958063589</v>
      </c>
      <c r="I12" s="6">
        <v>39500652299</v>
      </c>
      <c r="J12" s="6">
        <f t="shared" si="1"/>
        <v>320458715888</v>
      </c>
      <c r="L12" s="9">
        <f t="shared" si="3"/>
        <v>320458715888</v>
      </c>
      <c r="M12" s="9">
        <f>PROF!E12</f>
        <v>989119315334</v>
      </c>
      <c r="N12" s="68">
        <f t="shared" si="4"/>
        <v>0.32398388234870268</v>
      </c>
    </row>
    <row r="13" spans="1:14" x14ac:dyDescent="0.25">
      <c r="A13" s="4">
        <v>3</v>
      </c>
      <c r="B13" s="4" t="s">
        <v>8</v>
      </c>
      <c r="C13" s="4">
        <v>2017</v>
      </c>
      <c r="D13" s="9">
        <f t="shared" si="0"/>
        <v>41182764000000</v>
      </c>
      <c r="E13" s="9">
        <v>46756724000000</v>
      </c>
      <c r="F13" s="15">
        <f t="shared" si="2"/>
        <v>0.88078805521105374</v>
      </c>
      <c r="H13" s="6">
        <v>21637763000000</v>
      </c>
      <c r="I13" s="6">
        <v>19545001000000</v>
      </c>
      <c r="J13" s="6">
        <f t="shared" si="1"/>
        <v>41182764000000</v>
      </c>
      <c r="L13" s="9">
        <f t="shared" si="3"/>
        <v>41182764000000</v>
      </c>
      <c r="M13" s="9">
        <f>PROF!E13</f>
        <v>87939488000000</v>
      </c>
      <c r="N13" s="68">
        <f>L13/M13</f>
        <v>0.46830798014198127</v>
      </c>
    </row>
    <row r="14" spans="1:14" x14ac:dyDescent="0.25">
      <c r="A14" s="4"/>
      <c r="B14" s="4"/>
      <c r="C14" s="4">
        <v>2018</v>
      </c>
      <c r="D14" s="9">
        <f t="shared" si="0"/>
        <v>46620996000000</v>
      </c>
      <c r="E14" s="9">
        <v>49916800000000</v>
      </c>
      <c r="F14" s="15">
        <f t="shared" si="2"/>
        <v>0.933974052823899</v>
      </c>
      <c r="H14" s="6">
        <v>31204102000000</v>
      </c>
      <c r="I14" s="6">
        <v>15416894000000</v>
      </c>
      <c r="J14" s="6">
        <f t="shared" si="1"/>
        <v>46620996000000</v>
      </c>
      <c r="L14" s="9">
        <f t="shared" si="3"/>
        <v>46620996000000</v>
      </c>
      <c r="M14" s="9">
        <f>PROF!E14</f>
        <v>96537796000000</v>
      </c>
      <c r="N14" s="68">
        <f t="shared" si="4"/>
        <v>0.4829299811236627</v>
      </c>
    </row>
    <row r="15" spans="1:14" x14ac:dyDescent="0.25">
      <c r="A15" s="4"/>
      <c r="B15" s="4"/>
      <c r="C15" s="4">
        <v>2019</v>
      </c>
      <c r="D15" s="9">
        <f t="shared" si="0"/>
        <v>41996071000000</v>
      </c>
      <c r="E15" s="9">
        <v>54202488000000</v>
      </c>
      <c r="F15" s="15">
        <f t="shared" si="2"/>
        <v>0.77479969185178366</v>
      </c>
      <c r="H15" s="6">
        <v>24686862000000</v>
      </c>
      <c r="I15" s="6">
        <v>17309209000000</v>
      </c>
      <c r="J15" s="6">
        <f t="shared" si="1"/>
        <v>41996071000000</v>
      </c>
      <c r="L15" s="9">
        <f t="shared" si="3"/>
        <v>41996071000000</v>
      </c>
      <c r="M15" s="9">
        <f>PROF!E15</f>
        <v>96198559000000</v>
      </c>
      <c r="N15" s="68">
        <f t="shared" si="4"/>
        <v>0.43655613386059139</v>
      </c>
    </row>
    <row r="16" spans="1:14" x14ac:dyDescent="0.25">
      <c r="A16" s="4"/>
      <c r="B16" s="4"/>
      <c r="C16" s="4">
        <v>2020</v>
      </c>
      <c r="D16" s="9">
        <f t="shared" si="0"/>
        <v>83998472000000</v>
      </c>
      <c r="E16" s="9">
        <v>79138044000000</v>
      </c>
      <c r="F16" s="15">
        <f t="shared" si="2"/>
        <v>1.0614170853148708</v>
      </c>
      <c r="H16" s="6">
        <v>27975875000000</v>
      </c>
      <c r="I16" s="6">
        <v>56022597000000</v>
      </c>
      <c r="J16" s="6">
        <f t="shared" si="1"/>
        <v>83998472000000</v>
      </c>
      <c r="L16" s="9">
        <f t="shared" si="3"/>
        <v>83998472000000</v>
      </c>
      <c r="M16" s="9">
        <f>PROF!E16</f>
        <v>163136516000000</v>
      </c>
      <c r="N16" s="68">
        <f t="shared" si="4"/>
        <v>0.5148968119436852</v>
      </c>
    </row>
    <row r="17" spans="1:14" x14ac:dyDescent="0.25">
      <c r="A17" s="4"/>
      <c r="B17" s="4"/>
      <c r="C17" s="4">
        <v>2021</v>
      </c>
      <c r="D17" s="9">
        <f t="shared" si="0"/>
        <v>92724082000000</v>
      </c>
      <c r="E17" s="9">
        <v>86632111000000</v>
      </c>
      <c r="F17" s="15">
        <f t="shared" si="2"/>
        <v>1.0703200110176236</v>
      </c>
      <c r="H17" s="6">
        <v>40403404000000</v>
      </c>
      <c r="I17" s="6">
        <v>52320678000000</v>
      </c>
      <c r="J17" s="6">
        <f t="shared" si="1"/>
        <v>92724082000000</v>
      </c>
      <c r="L17" s="9">
        <f t="shared" si="3"/>
        <v>92724082000000</v>
      </c>
      <c r="M17" s="9">
        <f>PROF!E17</f>
        <v>179356193000000</v>
      </c>
      <c r="N17" s="68">
        <f t="shared" si="4"/>
        <v>0.51698288444380613</v>
      </c>
    </row>
    <row r="18" spans="1:14" x14ac:dyDescent="0.25">
      <c r="A18" s="4">
        <v>4</v>
      </c>
      <c r="B18" s="4" t="s">
        <v>9</v>
      </c>
      <c r="C18" s="4">
        <v>2017</v>
      </c>
      <c r="D18" s="9">
        <f t="shared" si="0"/>
        <v>7561503434179</v>
      </c>
      <c r="E18" s="9">
        <v>7354346366072</v>
      </c>
      <c r="F18" s="15">
        <f t="shared" si="2"/>
        <v>1.0281679781989441</v>
      </c>
      <c r="H18" s="6">
        <v>4473628322956</v>
      </c>
      <c r="I18" s="6">
        <v>3087875111223</v>
      </c>
      <c r="J18" s="6">
        <f t="shared" si="1"/>
        <v>7561503434179</v>
      </c>
      <c r="L18" s="9">
        <f t="shared" si="3"/>
        <v>7561503434179</v>
      </c>
      <c r="M18" s="9">
        <f>PROF!E18</f>
        <v>14915849800251</v>
      </c>
      <c r="N18" s="68">
        <f t="shared" si="4"/>
        <v>0.50694419261661894</v>
      </c>
    </row>
    <row r="19" spans="1:14" x14ac:dyDescent="0.25">
      <c r="A19" s="4"/>
      <c r="B19" s="4"/>
      <c r="C19" s="4">
        <v>2018</v>
      </c>
      <c r="D19" s="9">
        <f t="shared" si="0"/>
        <v>9049161944940</v>
      </c>
      <c r="E19" s="9">
        <v>8542544481694</v>
      </c>
      <c r="F19" s="15">
        <f t="shared" si="2"/>
        <v>1.0593052180567091</v>
      </c>
      <c r="H19" s="6">
        <v>4764510387113</v>
      </c>
      <c r="I19" s="6">
        <v>4284651557827</v>
      </c>
      <c r="J19" s="6">
        <f t="shared" si="1"/>
        <v>9049161944940</v>
      </c>
      <c r="L19" s="9">
        <f t="shared" si="3"/>
        <v>9049161944940</v>
      </c>
      <c r="M19" s="9">
        <f>PROF!E19</f>
        <v>17591706426634</v>
      </c>
      <c r="N19" s="68">
        <f t="shared" si="4"/>
        <v>0.51439932690324397</v>
      </c>
    </row>
    <row r="20" spans="1:14" x14ac:dyDescent="0.25">
      <c r="A20" s="4"/>
      <c r="B20" s="4"/>
      <c r="C20" s="4">
        <v>2019</v>
      </c>
      <c r="D20" s="9">
        <f t="shared" si="0"/>
        <v>9137978611155</v>
      </c>
      <c r="E20" s="9">
        <v>9899940195318</v>
      </c>
      <c r="F20" s="15">
        <f t="shared" si="2"/>
        <v>0.92303371847404125</v>
      </c>
      <c r="H20" s="6">
        <v>3726359539201</v>
      </c>
      <c r="I20" s="6">
        <v>5411619071954</v>
      </c>
      <c r="J20" s="6">
        <f t="shared" si="1"/>
        <v>9137978611155</v>
      </c>
      <c r="L20" s="9">
        <f t="shared" si="3"/>
        <v>9137978611155</v>
      </c>
      <c r="M20" s="9">
        <f>PROF!E20</f>
        <v>19037918806473</v>
      </c>
      <c r="N20" s="68">
        <f t="shared" si="4"/>
        <v>0.47998831721291069</v>
      </c>
    </row>
    <row r="21" spans="1:14" x14ac:dyDescent="0.25">
      <c r="A21" s="4"/>
      <c r="B21" s="4"/>
      <c r="C21" s="4">
        <v>2020</v>
      </c>
      <c r="D21" s="9">
        <f t="shared" si="0"/>
        <v>8506032464592</v>
      </c>
      <c r="E21" s="9">
        <v>11271468049958</v>
      </c>
      <c r="F21" s="15">
        <f t="shared" si="2"/>
        <v>0.75465169460545078</v>
      </c>
      <c r="H21" s="6">
        <v>3475323711943</v>
      </c>
      <c r="I21" s="6">
        <v>5030708752649</v>
      </c>
      <c r="J21" s="6">
        <f t="shared" si="1"/>
        <v>8506032464592</v>
      </c>
      <c r="L21" s="9">
        <f t="shared" si="3"/>
        <v>8506032464592</v>
      </c>
      <c r="M21" s="9">
        <f>PROF!E21</f>
        <v>19777500514550</v>
      </c>
      <c r="N21" s="68">
        <f t="shared" si="4"/>
        <v>0.43008632250239326</v>
      </c>
    </row>
    <row r="22" spans="1:14" x14ac:dyDescent="0.25">
      <c r="A22" s="4"/>
      <c r="B22" s="4"/>
      <c r="C22" s="4">
        <v>2021</v>
      </c>
      <c r="D22" s="9">
        <f t="shared" si="0"/>
        <v>8557621869393</v>
      </c>
      <c r="E22" s="9">
        <v>11360031396135</v>
      </c>
      <c r="F22" s="15">
        <f t="shared" si="2"/>
        <v>0.75330970232217331</v>
      </c>
      <c r="H22" s="6">
        <v>5570773468770</v>
      </c>
      <c r="I22" s="6">
        <v>2986848400623</v>
      </c>
      <c r="J22" s="6">
        <f t="shared" si="1"/>
        <v>8557621869393</v>
      </c>
      <c r="L22" s="9">
        <f t="shared" si="3"/>
        <v>8557621869393</v>
      </c>
      <c r="M22" s="9">
        <f>PROF!E22</f>
        <v>19917653265528</v>
      </c>
      <c r="N22" s="68">
        <f t="shared" si="4"/>
        <v>0.42965010763611888</v>
      </c>
    </row>
    <row r="23" spans="1:14" x14ac:dyDescent="0.25">
      <c r="A23" s="4">
        <v>5</v>
      </c>
      <c r="B23" s="4" t="s">
        <v>10</v>
      </c>
      <c r="C23" s="4">
        <v>2017</v>
      </c>
      <c r="D23" s="9">
        <f t="shared" si="0"/>
        <v>599790014646</v>
      </c>
      <c r="E23" s="9">
        <v>1023237460399</v>
      </c>
      <c r="F23" s="15">
        <f t="shared" si="2"/>
        <v>0.58616893718112961</v>
      </c>
      <c r="H23" s="6">
        <v>511596750506</v>
      </c>
      <c r="I23" s="6">
        <v>88193264140</v>
      </c>
      <c r="J23" s="6">
        <f t="shared" si="1"/>
        <v>599790014646</v>
      </c>
      <c r="L23" s="9">
        <f t="shared" si="3"/>
        <v>599790014646</v>
      </c>
      <c r="M23" s="9">
        <f>PROF!E23</f>
        <v>1623027475045</v>
      </c>
      <c r="N23" s="68">
        <f t="shared" si="4"/>
        <v>0.36955013015375493</v>
      </c>
    </row>
    <row r="24" spans="1:14" x14ac:dyDescent="0.25">
      <c r="A24" s="4"/>
      <c r="B24" s="4"/>
      <c r="C24" s="4">
        <v>2018</v>
      </c>
      <c r="D24" s="9">
        <f t="shared" si="0"/>
        <v>730789419438</v>
      </c>
      <c r="E24" s="9">
        <v>1040576552571</v>
      </c>
      <c r="F24" s="15">
        <f t="shared" si="2"/>
        <v>0.7022927987685339</v>
      </c>
      <c r="H24" s="6">
        <v>615506825729</v>
      </c>
      <c r="I24" s="6">
        <v>115282593709</v>
      </c>
      <c r="J24" s="6">
        <f t="shared" si="1"/>
        <v>730789419438</v>
      </c>
      <c r="L24" s="9">
        <f t="shared" si="3"/>
        <v>730789419438</v>
      </c>
      <c r="M24" s="9">
        <f>PROF!E24</f>
        <v>1771365972009</v>
      </c>
      <c r="N24" s="68">
        <f t="shared" si="4"/>
        <v>0.41255699329550349</v>
      </c>
    </row>
    <row r="25" spans="1:14" x14ac:dyDescent="0.25">
      <c r="A25" s="4"/>
      <c r="B25" s="4"/>
      <c r="C25" s="4">
        <v>2019</v>
      </c>
      <c r="D25" s="9">
        <f t="shared" si="0"/>
        <v>784562971811</v>
      </c>
      <c r="E25" s="9">
        <v>1035820381000</v>
      </c>
      <c r="F25" s="15">
        <f t="shared" si="2"/>
        <v>0.75743148735263199</v>
      </c>
      <c r="H25" s="6">
        <v>668931501885</v>
      </c>
      <c r="I25" s="6">
        <v>115631469926</v>
      </c>
      <c r="J25" s="6">
        <f t="shared" si="1"/>
        <v>784562971811</v>
      </c>
      <c r="L25" s="9">
        <f t="shared" si="3"/>
        <v>784562971811</v>
      </c>
      <c r="M25" s="9">
        <f>PROF!E25</f>
        <v>1820383352811</v>
      </c>
      <c r="N25" s="68">
        <f t="shared" si="4"/>
        <v>0.43098777551414835</v>
      </c>
    </row>
    <row r="26" spans="1:14" x14ac:dyDescent="0.25">
      <c r="A26" s="4"/>
      <c r="B26" s="4"/>
      <c r="C26" s="4">
        <v>2020</v>
      </c>
      <c r="D26" s="9">
        <f t="shared" si="0"/>
        <v>806678887419</v>
      </c>
      <c r="E26" s="9">
        <v>961981659335</v>
      </c>
      <c r="F26" s="15">
        <f t="shared" si="2"/>
        <v>0.83855952927069533</v>
      </c>
      <c r="H26" s="6">
        <v>701020837232</v>
      </c>
      <c r="I26" s="6">
        <v>105658050187</v>
      </c>
      <c r="J26" s="6">
        <f t="shared" si="1"/>
        <v>806678887419</v>
      </c>
      <c r="L26" s="9">
        <f t="shared" si="3"/>
        <v>806678887419</v>
      </c>
      <c r="M26" s="9">
        <f>PROF!E26</f>
        <v>1768660546754</v>
      </c>
      <c r="N26" s="68">
        <f t="shared" si="4"/>
        <v>0.45609593593269632</v>
      </c>
    </row>
    <row r="27" spans="1:14" x14ac:dyDescent="0.25">
      <c r="A27" s="4"/>
      <c r="B27" s="4"/>
      <c r="C27" s="4">
        <v>2021</v>
      </c>
      <c r="D27" s="9">
        <f t="shared" si="0"/>
        <v>977942627046</v>
      </c>
      <c r="E27" s="9">
        <v>992485493101</v>
      </c>
      <c r="F27" s="15">
        <f t="shared" si="2"/>
        <v>0.98534702405617924</v>
      </c>
      <c r="H27" s="6">
        <v>883202660221</v>
      </c>
      <c r="I27" s="6">
        <v>94739966825</v>
      </c>
      <c r="J27" s="6">
        <f t="shared" si="1"/>
        <v>977942627046</v>
      </c>
      <c r="L27" s="9">
        <f t="shared" si="3"/>
        <v>977942627046</v>
      </c>
      <c r="M27" s="9">
        <f>PROF!E27</f>
        <v>1970428120056</v>
      </c>
      <c r="N27" s="68">
        <f t="shared" si="4"/>
        <v>0.49630971923919087</v>
      </c>
    </row>
    <row r="28" spans="1:14" x14ac:dyDescent="0.25">
      <c r="A28" s="4">
        <v>6</v>
      </c>
      <c r="B28" s="4" t="s">
        <v>11</v>
      </c>
      <c r="C28" s="4">
        <v>2017</v>
      </c>
      <c r="D28" s="9">
        <f t="shared" si="0"/>
        <v>978185000000</v>
      </c>
      <c r="E28" s="9">
        <v>4208755000000</v>
      </c>
      <c r="F28" s="15">
        <f t="shared" si="2"/>
        <v>0.23241671230565808</v>
      </c>
      <c r="H28" s="6">
        <v>820625000000</v>
      </c>
      <c r="I28" s="6">
        <v>157560000000</v>
      </c>
      <c r="J28" s="6">
        <f t="shared" si="1"/>
        <v>978185000000</v>
      </c>
      <c r="L28" s="9">
        <f t="shared" si="3"/>
        <v>978185000000</v>
      </c>
      <c r="M28" s="9">
        <f>PROF!E28</f>
        <v>5186940000000</v>
      </c>
      <c r="N28" s="68">
        <f t="shared" si="4"/>
        <v>0.18858614134730689</v>
      </c>
    </row>
    <row r="29" spans="1:14" x14ac:dyDescent="0.25">
      <c r="A29" s="4"/>
      <c r="B29" s="4"/>
      <c r="C29" s="4">
        <v>2018</v>
      </c>
      <c r="D29" s="9">
        <f t="shared" si="0"/>
        <v>780915000000</v>
      </c>
      <c r="E29" s="9">
        <v>4774956000000</v>
      </c>
      <c r="F29" s="15">
        <f t="shared" si="2"/>
        <v>0.16354391537848725</v>
      </c>
      <c r="H29" s="6">
        <v>635161000000</v>
      </c>
      <c r="I29" s="6">
        <v>145754000000</v>
      </c>
      <c r="J29" s="6">
        <f t="shared" si="1"/>
        <v>780915000000</v>
      </c>
      <c r="L29" s="9">
        <f t="shared" si="3"/>
        <v>780915000000</v>
      </c>
      <c r="M29" s="9">
        <f>PROF!E29</f>
        <v>5555871000000</v>
      </c>
      <c r="N29" s="68">
        <f t="shared" si="4"/>
        <v>0.14055671918948442</v>
      </c>
    </row>
    <row r="30" spans="1:14" x14ac:dyDescent="0.25">
      <c r="A30" s="4"/>
      <c r="B30" s="4"/>
      <c r="C30" s="4">
        <v>2019</v>
      </c>
      <c r="D30" s="9">
        <f t="shared" si="0"/>
        <v>953283000000</v>
      </c>
      <c r="E30" s="9">
        <v>5655139000000</v>
      </c>
      <c r="F30" s="15">
        <f t="shared" si="2"/>
        <v>0.16856933136391519</v>
      </c>
      <c r="H30" s="6">
        <v>836314000000</v>
      </c>
      <c r="I30" s="6">
        <v>116969000000</v>
      </c>
      <c r="J30" s="6">
        <f t="shared" si="1"/>
        <v>953283000000</v>
      </c>
      <c r="L30" s="9">
        <f t="shared" si="3"/>
        <v>953283000000</v>
      </c>
      <c r="M30" s="9">
        <f>PROF!E30</f>
        <v>6608422000000</v>
      </c>
      <c r="N30" s="68">
        <f t="shared" si="4"/>
        <v>0.14425274293923723</v>
      </c>
    </row>
    <row r="31" spans="1:14" x14ac:dyDescent="0.25">
      <c r="A31" s="4"/>
      <c r="B31" s="4"/>
      <c r="C31" s="4">
        <v>2020</v>
      </c>
      <c r="D31" s="9">
        <f t="shared" si="0"/>
        <v>3972379000000</v>
      </c>
      <c r="E31" s="9">
        <v>4781737000000</v>
      </c>
      <c r="F31" s="15">
        <f t="shared" si="2"/>
        <v>0.83073975001134526</v>
      </c>
      <c r="H31" s="6">
        <v>2327339000000</v>
      </c>
      <c r="I31" s="6">
        <v>1645040000000</v>
      </c>
      <c r="J31" s="6">
        <f t="shared" si="1"/>
        <v>3972379000000</v>
      </c>
      <c r="L31" s="9">
        <f t="shared" si="3"/>
        <v>3972379000000</v>
      </c>
      <c r="M31" s="9">
        <f>PROF!E31</f>
        <v>8754116000000</v>
      </c>
      <c r="N31" s="68">
        <f t="shared" si="4"/>
        <v>0.45377271674261571</v>
      </c>
    </row>
    <row r="32" spans="1:14" x14ac:dyDescent="0.25">
      <c r="A32" s="4"/>
      <c r="B32" s="4"/>
      <c r="C32" s="4">
        <v>2021</v>
      </c>
      <c r="D32" s="9">
        <f t="shared" si="0"/>
        <v>2268730000000</v>
      </c>
      <c r="E32" s="9">
        <v>5138126000000</v>
      </c>
      <c r="F32" s="15">
        <f t="shared" si="2"/>
        <v>0.44154814420666211</v>
      </c>
      <c r="H32" s="6">
        <v>1556539000000</v>
      </c>
      <c r="I32" s="6">
        <v>712191000000</v>
      </c>
      <c r="J32" s="6">
        <f t="shared" si="1"/>
        <v>2268730000000</v>
      </c>
      <c r="L32" s="9">
        <f t="shared" si="3"/>
        <v>2268730000000</v>
      </c>
      <c r="M32" s="9">
        <f>PROF!E32</f>
        <v>7406856000000</v>
      </c>
      <c r="N32" s="68">
        <f t="shared" si="4"/>
        <v>0.30630135107257384</v>
      </c>
    </row>
    <row r="33" spans="1:14" x14ac:dyDescent="0.25">
      <c r="A33" s="4">
        <v>7</v>
      </c>
      <c r="B33" s="4" t="s">
        <v>12</v>
      </c>
      <c r="C33" s="4">
        <v>2017</v>
      </c>
      <c r="D33" s="9">
        <f t="shared" si="0"/>
        <v>328714435982</v>
      </c>
      <c r="E33" s="9">
        <v>307569774228</v>
      </c>
      <c r="F33" s="15">
        <f t="shared" si="2"/>
        <v>1.0687475282871117</v>
      </c>
      <c r="H33" s="6">
        <v>211493160519</v>
      </c>
      <c r="I33" s="6">
        <v>117221275463</v>
      </c>
      <c r="J33" s="6">
        <f t="shared" si="1"/>
        <v>328714435982</v>
      </c>
      <c r="L33" s="9">
        <f t="shared" si="3"/>
        <v>328714435982</v>
      </c>
      <c r="M33" s="9">
        <f>PROF!E33</f>
        <v>636284210210</v>
      </c>
      <c r="N33" s="68">
        <f t="shared" si="4"/>
        <v>0.51661573665879701</v>
      </c>
    </row>
    <row r="34" spans="1:14" x14ac:dyDescent="0.25">
      <c r="A34" s="4"/>
      <c r="B34" s="4"/>
      <c r="C34" s="4">
        <v>2018</v>
      </c>
      <c r="D34" s="9">
        <f t="shared" si="0"/>
        <v>408057718435</v>
      </c>
      <c r="E34" s="9">
        <v>339236007000</v>
      </c>
      <c r="F34" s="15">
        <f t="shared" si="2"/>
        <v>1.2028726609643179</v>
      </c>
      <c r="H34" s="6">
        <v>291349105535</v>
      </c>
      <c r="I34" s="6">
        <v>116708612900</v>
      </c>
      <c r="J34" s="6">
        <f t="shared" si="1"/>
        <v>408057718435</v>
      </c>
      <c r="L34" s="9">
        <f t="shared" si="3"/>
        <v>408057718435</v>
      </c>
      <c r="M34" s="9">
        <f>PROF!E34</f>
        <v>747293725435</v>
      </c>
      <c r="N34" s="68">
        <f t="shared" si="4"/>
        <v>0.54604729645959416</v>
      </c>
    </row>
    <row r="35" spans="1:14" x14ac:dyDescent="0.25">
      <c r="A35" s="4"/>
      <c r="B35" s="4"/>
      <c r="C35" s="4">
        <v>2019</v>
      </c>
      <c r="D35" s="9">
        <f t="shared" si="0"/>
        <v>410463595860</v>
      </c>
      <c r="E35" s="9">
        <v>380381947966</v>
      </c>
      <c r="F35" s="15">
        <f t="shared" si="2"/>
        <v>1.0790827431608001</v>
      </c>
      <c r="H35" s="6">
        <v>293281364781</v>
      </c>
      <c r="I35" s="6">
        <v>117182231079</v>
      </c>
      <c r="J35" s="6">
        <f t="shared" si="1"/>
        <v>410463595860</v>
      </c>
      <c r="L35" s="9">
        <f t="shared" si="3"/>
        <v>410463595860</v>
      </c>
      <c r="M35" s="9">
        <f>PROF!E35</f>
        <v>790845543826</v>
      </c>
      <c r="N35" s="68">
        <f t="shared" si="4"/>
        <v>0.51901866181635747</v>
      </c>
    </row>
    <row r="36" spans="1:14" x14ac:dyDescent="0.25">
      <c r="A36" s="4"/>
      <c r="B36" s="4"/>
      <c r="C36" s="4">
        <v>2020</v>
      </c>
      <c r="D36" s="9">
        <f t="shared" si="0"/>
        <v>366908471713</v>
      </c>
      <c r="E36" s="9">
        <v>406954570727</v>
      </c>
      <c r="F36" s="15">
        <f t="shared" si="2"/>
        <v>0.90159565245216433</v>
      </c>
      <c r="H36" s="6">
        <v>247102759160</v>
      </c>
      <c r="I36" s="6">
        <v>119805712553</v>
      </c>
      <c r="J36" s="6">
        <f t="shared" si="1"/>
        <v>366908471713</v>
      </c>
      <c r="L36" s="9">
        <f t="shared" si="3"/>
        <v>366908471713</v>
      </c>
      <c r="M36" s="9">
        <f>PROF!E36</f>
        <v>773863042440</v>
      </c>
      <c r="N36" s="68">
        <f t="shared" si="4"/>
        <v>0.47412584862062018</v>
      </c>
    </row>
    <row r="37" spans="1:14" x14ac:dyDescent="0.25">
      <c r="A37" s="4"/>
      <c r="B37" s="4"/>
      <c r="C37" s="4">
        <v>2021</v>
      </c>
      <c r="D37" s="9">
        <f t="shared" si="0"/>
        <v>347288021564</v>
      </c>
      <c r="E37" s="9">
        <v>541837229228</v>
      </c>
      <c r="F37" s="15">
        <f t="shared" si="2"/>
        <v>0.64094529284894242</v>
      </c>
      <c r="H37" s="6">
        <v>241664687612</v>
      </c>
      <c r="I37" s="6">
        <v>105623333952</v>
      </c>
      <c r="J37" s="6">
        <f t="shared" si="1"/>
        <v>347288021564</v>
      </c>
      <c r="L37" s="9">
        <f t="shared" si="3"/>
        <v>347288021564</v>
      </c>
      <c r="M37" s="9">
        <f>PROF!E37</f>
        <v>889125250792</v>
      </c>
      <c r="N37" s="68">
        <f t="shared" si="4"/>
        <v>0.39059516221662655</v>
      </c>
    </row>
    <row r="38" spans="1:14" x14ac:dyDescent="0.25">
      <c r="A38" s="4">
        <v>8</v>
      </c>
      <c r="B38" s="4" t="s">
        <v>13</v>
      </c>
      <c r="C38" s="4">
        <v>2017</v>
      </c>
      <c r="D38" s="9">
        <f t="shared" si="0"/>
        <v>957660374836</v>
      </c>
      <c r="E38" s="9">
        <v>1384772068360</v>
      </c>
      <c r="F38" s="15">
        <f t="shared" si="2"/>
        <v>0.6915653461801603</v>
      </c>
      <c r="H38" s="6">
        <v>358963437494</v>
      </c>
      <c r="I38" s="6">
        <v>598696937342</v>
      </c>
      <c r="J38" s="6">
        <f t="shared" si="1"/>
        <v>957660374836</v>
      </c>
      <c r="L38" s="9">
        <f t="shared" si="3"/>
        <v>957660374836</v>
      </c>
      <c r="M38" s="9">
        <f>PROF!E38</f>
        <v>2342432443196</v>
      </c>
      <c r="N38" s="68">
        <f t="shared" si="4"/>
        <v>0.4088315877017884</v>
      </c>
    </row>
    <row r="39" spans="1:14" x14ac:dyDescent="0.25">
      <c r="A39" s="4"/>
      <c r="B39" s="4"/>
      <c r="C39" s="4">
        <v>2018</v>
      </c>
      <c r="D39" s="9">
        <f t="shared" si="0"/>
        <v>984801863078</v>
      </c>
      <c r="E39" s="9">
        <v>1646387946952</v>
      </c>
      <c r="F39" s="15">
        <f t="shared" si="2"/>
        <v>0.59815905777322342</v>
      </c>
      <c r="H39" s="6">
        <v>676673564908</v>
      </c>
      <c r="I39" s="6">
        <v>308128298170</v>
      </c>
      <c r="J39" s="6">
        <f t="shared" si="1"/>
        <v>984801863078</v>
      </c>
      <c r="L39" s="9">
        <f t="shared" si="3"/>
        <v>984801863078</v>
      </c>
      <c r="M39" s="9">
        <f>PROF!E39</f>
        <v>2631189810030</v>
      </c>
      <c r="N39" s="68">
        <f t="shared" si="4"/>
        <v>0.37428005358031224</v>
      </c>
    </row>
    <row r="40" spans="1:14" x14ac:dyDescent="0.25">
      <c r="A40" s="4"/>
      <c r="B40" s="4"/>
      <c r="C40" s="4">
        <v>2019</v>
      </c>
      <c r="D40" s="9">
        <f t="shared" si="0"/>
        <v>733556075974</v>
      </c>
      <c r="E40" s="9">
        <v>2148007007980</v>
      </c>
      <c r="F40" s="15">
        <f t="shared" si="2"/>
        <v>0.34150543887835866</v>
      </c>
      <c r="H40" s="6">
        <v>408490550651</v>
      </c>
      <c r="I40" s="6">
        <v>325065525323</v>
      </c>
      <c r="J40" s="6">
        <f t="shared" si="1"/>
        <v>733556075974</v>
      </c>
      <c r="L40" s="9">
        <f t="shared" si="3"/>
        <v>733556075974</v>
      </c>
      <c r="M40" s="9">
        <f>PROF!E40</f>
        <v>2881563083954</v>
      </c>
      <c r="N40" s="68">
        <f t="shared" si="4"/>
        <v>0.25456880679059607</v>
      </c>
    </row>
    <row r="41" spans="1:14" x14ac:dyDescent="0.25">
      <c r="A41" s="4"/>
      <c r="B41" s="4"/>
      <c r="C41" s="4">
        <v>2020</v>
      </c>
      <c r="D41" s="9">
        <f t="shared" si="0"/>
        <v>775696860738</v>
      </c>
      <c r="E41" s="9">
        <v>2673298199144</v>
      </c>
      <c r="F41" s="15">
        <f t="shared" si="2"/>
        <v>0.29016473395537429</v>
      </c>
      <c r="H41" s="6">
        <v>626131203549</v>
      </c>
      <c r="I41" s="6">
        <v>149565657189</v>
      </c>
      <c r="J41" s="6">
        <f t="shared" si="1"/>
        <v>775696860738</v>
      </c>
      <c r="L41" s="9">
        <f t="shared" si="3"/>
        <v>775696860738</v>
      </c>
      <c r="M41" s="9">
        <f>PROF!E41</f>
        <v>3448995059882</v>
      </c>
      <c r="N41" s="68">
        <f t="shared" si="4"/>
        <v>0.22490518173271573</v>
      </c>
    </row>
    <row r="42" spans="1:14" x14ac:dyDescent="0.25">
      <c r="A42" s="4"/>
      <c r="B42" s="4"/>
      <c r="C42" s="4">
        <v>2021</v>
      </c>
      <c r="D42" s="9">
        <f t="shared" si="0"/>
        <v>618395061219</v>
      </c>
      <c r="E42" s="9">
        <v>3300848622529</v>
      </c>
      <c r="F42" s="15">
        <f t="shared" si="2"/>
        <v>0.18734426565287515</v>
      </c>
      <c r="H42" s="6">
        <v>475372154415</v>
      </c>
      <c r="I42" s="6">
        <v>143022906804</v>
      </c>
      <c r="J42" s="6">
        <f t="shared" si="1"/>
        <v>618395061219</v>
      </c>
      <c r="L42" s="9">
        <f t="shared" si="3"/>
        <v>618395061219</v>
      </c>
      <c r="M42" s="9">
        <f>PROF!E42</f>
        <v>3919243683748</v>
      </c>
      <c r="N42" s="68">
        <f t="shared" si="4"/>
        <v>0.15778428470352843</v>
      </c>
    </row>
    <row r="43" spans="1:14" x14ac:dyDescent="0.25">
      <c r="A43" s="1">
        <v>9</v>
      </c>
      <c r="B43" s="4" t="s">
        <v>113</v>
      </c>
      <c r="C43" s="4">
        <v>2017</v>
      </c>
      <c r="D43" s="9">
        <v>362948247159</v>
      </c>
      <c r="E43" s="9">
        <v>297969528163</v>
      </c>
      <c r="F43" s="15">
        <f t="shared" si="2"/>
        <v>1.2180716914128693</v>
      </c>
      <c r="L43" s="9">
        <f t="shared" si="3"/>
        <v>362948247159</v>
      </c>
      <c r="M43" s="9">
        <f>PROF!E43</f>
        <v>660917775322</v>
      </c>
      <c r="N43" s="68">
        <f t="shared" si="4"/>
        <v>0.54915794477183055</v>
      </c>
    </row>
    <row r="44" spans="1:14" x14ac:dyDescent="0.25">
      <c r="A44" s="1"/>
      <c r="B44" s="4"/>
      <c r="C44" s="4">
        <v>2018</v>
      </c>
      <c r="D44" s="9">
        <v>198455391702</v>
      </c>
      <c r="E44" s="9">
        <v>635478469892</v>
      </c>
      <c r="F44" s="15">
        <f t="shared" si="2"/>
        <v>0.31229286451786104</v>
      </c>
      <c r="L44" s="9">
        <f t="shared" si="3"/>
        <v>198455391702</v>
      </c>
      <c r="M44" s="9">
        <f>PROF!E44</f>
        <v>833933861594</v>
      </c>
      <c r="N44" s="68">
        <f t="shared" si="4"/>
        <v>0.23797497720342939</v>
      </c>
    </row>
    <row r="45" spans="1:14" x14ac:dyDescent="0.25">
      <c r="A45" s="1"/>
      <c r="B45" s="4"/>
      <c r="C45" s="4">
        <v>2019</v>
      </c>
      <c r="D45" s="9">
        <v>478844867693</v>
      </c>
      <c r="E45" s="9">
        <v>766299436026</v>
      </c>
      <c r="F45" s="15">
        <f t="shared" si="2"/>
        <v>0.62487957733111676</v>
      </c>
      <c r="L45" s="9">
        <f t="shared" si="3"/>
        <v>478844867693</v>
      </c>
      <c r="M45" s="9">
        <f>PROF!E45</f>
        <v>1245144303719</v>
      </c>
      <c r="N45" s="68">
        <f t="shared" si="4"/>
        <v>0.38456977738466536</v>
      </c>
    </row>
    <row r="46" spans="1:14" x14ac:dyDescent="0.25">
      <c r="A46" s="1"/>
      <c r="B46" s="4"/>
      <c r="C46" s="4">
        <v>2020</v>
      </c>
      <c r="D46" s="9">
        <v>416194010942</v>
      </c>
      <c r="E46" s="9">
        <v>894746110680</v>
      </c>
      <c r="F46" s="15">
        <f t="shared" si="2"/>
        <v>0.46515319370954944</v>
      </c>
      <c r="L46" s="9">
        <f t="shared" si="3"/>
        <v>416194010942</v>
      </c>
      <c r="M46" s="9">
        <f>PROF!E46</f>
        <v>1310940121622</v>
      </c>
      <c r="N46" s="68">
        <f t="shared" si="4"/>
        <v>0.31747751409656411</v>
      </c>
    </row>
    <row r="47" spans="1:14" x14ac:dyDescent="0.25">
      <c r="A47" s="1"/>
      <c r="B47" s="4"/>
      <c r="C47" s="4">
        <v>2021</v>
      </c>
      <c r="D47" s="9">
        <v>346601683606</v>
      </c>
      <c r="E47" s="9">
        <v>1001579893307</v>
      </c>
      <c r="F47" s="15">
        <f t="shared" si="2"/>
        <v>0.34605495370079392</v>
      </c>
      <c r="L47" s="9">
        <f t="shared" si="3"/>
        <v>346601683606</v>
      </c>
      <c r="M47" s="9">
        <f>PROF!E47</f>
        <v>1348181576913</v>
      </c>
      <c r="N47" s="68">
        <f t="shared" si="4"/>
        <v>0.25708828064512756</v>
      </c>
    </row>
    <row r="48" spans="1:14" x14ac:dyDescent="0.25">
      <c r="A48" s="1">
        <v>10</v>
      </c>
      <c r="B48" s="4" t="s">
        <v>115</v>
      </c>
      <c r="C48" s="4">
        <v>2017</v>
      </c>
      <c r="D48" s="9">
        <v>196197372000</v>
      </c>
      <c r="E48" s="9">
        <v>1144645393000</v>
      </c>
      <c r="F48" s="15">
        <f t="shared" si="2"/>
        <v>0.17140450064258461</v>
      </c>
      <c r="L48" s="9">
        <f t="shared" si="3"/>
        <v>196197372000</v>
      </c>
      <c r="M48" s="9">
        <f>PROF!E48</f>
        <v>1340842765000</v>
      </c>
      <c r="N48" s="68">
        <f t="shared" si="4"/>
        <v>0.14632392188057933</v>
      </c>
    </row>
    <row r="49" spans="1:14" x14ac:dyDescent="0.25">
      <c r="A49" s="1"/>
      <c r="B49" s="4"/>
      <c r="C49" s="4">
        <v>2018</v>
      </c>
      <c r="D49" s="9">
        <v>239353356000</v>
      </c>
      <c r="E49" s="9">
        <v>1284163814000</v>
      </c>
      <c r="F49" s="15">
        <f t="shared" si="2"/>
        <v>0.18638849139849692</v>
      </c>
      <c r="L49" s="9">
        <f t="shared" si="3"/>
        <v>239353356000</v>
      </c>
      <c r="M49" s="9">
        <f>PROF!E49</f>
        <v>1523517170000</v>
      </c>
      <c r="N49" s="68">
        <f t="shared" si="4"/>
        <v>0.15710578174842624</v>
      </c>
    </row>
    <row r="50" spans="1:14" x14ac:dyDescent="0.25">
      <c r="A50" s="1"/>
      <c r="B50" s="4"/>
      <c r="C50" s="4">
        <v>2019</v>
      </c>
      <c r="D50" s="8">
        <v>212420390000</v>
      </c>
      <c r="E50" s="9">
        <v>1213563332000</v>
      </c>
      <c r="F50" s="15">
        <f t="shared" si="2"/>
        <v>0.17503856980411797</v>
      </c>
      <c r="L50" s="9">
        <f t="shared" si="3"/>
        <v>212420390000</v>
      </c>
      <c r="M50" s="9">
        <f>PROF!E50</f>
        <v>1425983722000</v>
      </c>
      <c r="N50" s="68">
        <f t="shared" si="4"/>
        <v>0.14896410577679792</v>
      </c>
    </row>
    <row r="51" spans="1:14" x14ac:dyDescent="0.25">
      <c r="A51" s="1"/>
      <c r="B51" s="4"/>
      <c r="C51" s="4">
        <v>2020</v>
      </c>
      <c r="D51" s="9">
        <v>205681950000</v>
      </c>
      <c r="E51" s="8">
        <v>1019898963000</v>
      </c>
      <c r="F51" s="15">
        <f t="shared" si="2"/>
        <v>0.20166894708373187</v>
      </c>
      <c r="L51" s="9">
        <f t="shared" si="3"/>
        <v>205681950000</v>
      </c>
      <c r="M51" s="9">
        <f>PROF!E51</f>
        <v>1225580913000</v>
      </c>
      <c r="N51" s="68">
        <f t="shared" si="4"/>
        <v>0.16782404802350248</v>
      </c>
    </row>
    <row r="52" spans="1:14" x14ac:dyDescent="0.25">
      <c r="A52" s="1"/>
      <c r="B52" s="4"/>
      <c r="C52" s="4">
        <v>2021</v>
      </c>
      <c r="D52" s="9">
        <v>298548048000</v>
      </c>
      <c r="E52" s="9">
        <v>1010174017000</v>
      </c>
      <c r="F52" s="15">
        <f t="shared" si="2"/>
        <v>0.29554120673844259</v>
      </c>
      <c r="L52" s="9">
        <f t="shared" si="3"/>
        <v>298548048000</v>
      </c>
      <c r="M52" s="9">
        <f>PROF!E52</f>
        <v>1308722065000</v>
      </c>
      <c r="N52" s="68">
        <f t="shared" si="4"/>
        <v>0.22812181133356227</v>
      </c>
    </row>
    <row r="53" spans="1:14" x14ac:dyDescent="0.25">
      <c r="A53" s="1">
        <v>11</v>
      </c>
      <c r="B53" s="4" t="s">
        <v>116</v>
      </c>
      <c r="C53" s="4">
        <v>2017</v>
      </c>
      <c r="D53" s="9">
        <v>11295184000000</v>
      </c>
      <c r="E53" s="9">
        <v>20324330000000</v>
      </c>
      <c r="F53" s="15">
        <f t="shared" si="2"/>
        <v>0.55574692991109675</v>
      </c>
      <c r="L53" s="9">
        <f t="shared" si="3"/>
        <v>11295184000000</v>
      </c>
      <c r="M53" s="9">
        <f>PROF!E53</f>
        <v>31619514000000</v>
      </c>
      <c r="N53" s="68">
        <f t="shared" si="4"/>
        <v>0.35722193579572414</v>
      </c>
    </row>
    <row r="54" spans="1:14" x14ac:dyDescent="0.25">
      <c r="A54" s="1"/>
      <c r="B54" s="4"/>
      <c r="C54" s="4">
        <v>2018</v>
      </c>
      <c r="D54" s="9">
        <v>11660003000000</v>
      </c>
      <c r="E54" s="9">
        <v>22707150000000</v>
      </c>
      <c r="F54" s="15">
        <f t="shared" si="2"/>
        <v>0.51349478027845852</v>
      </c>
      <c r="L54" s="9">
        <f t="shared" si="3"/>
        <v>11660003000000</v>
      </c>
      <c r="M54" s="9">
        <f>PROF!E54</f>
        <v>34367153000000</v>
      </c>
      <c r="N54" s="68">
        <f t="shared" si="4"/>
        <v>0.33927753631498075</v>
      </c>
    </row>
    <row r="55" spans="1:14" x14ac:dyDescent="0.25">
      <c r="A55" s="1"/>
      <c r="B55" s="4"/>
      <c r="C55" s="4">
        <v>2019</v>
      </c>
      <c r="D55" s="9">
        <v>12038210000000</v>
      </c>
      <c r="E55" s="9">
        <v>26671104000000</v>
      </c>
      <c r="F55" s="15">
        <f t="shared" si="2"/>
        <v>0.45135776906722719</v>
      </c>
      <c r="L55" s="9">
        <f t="shared" si="3"/>
        <v>12038210000000</v>
      </c>
      <c r="M55" s="9">
        <f>PROF!E55</f>
        <v>38709314000000</v>
      </c>
      <c r="N55" s="68">
        <f t="shared" si="4"/>
        <v>0.31099001134455651</v>
      </c>
    </row>
    <row r="56" spans="1:14" x14ac:dyDescent="0.25">
      <c r="A56" s="1"/>
      <c r="B56" s="4"/>
      <c r="C56" s="4">
        <v>2020</v>
      </c>
      <c r="D56" s="9">
        <v>53270272000000</v>
      </c>
      <c r="E56" s="9">
        <v>50318053000000</v>
      </c>
      <c r="F56" s="15">
        <f t="shared" si="2"/>
        <v>1.0586711691726227</v>
      </c>
      <c r="L56" s="9">
        <f t="shared" si="3"/>
        <v>53270272000000</v>
      </c>
      <c r="M56" s="9">
        <f>PROF!E56</f>
        <v>103588325000000</v>
      </c>
      <c r="N56" s="68">
        <f t="shared" si="4"/>
        <v>0.51424976704662417</v>
      </c>
    </row>
    <row r="57" spans="1:14" x14ac:dyDescent="0.25">
      <c r="A57" s="1"/>
      <c r="B57" s="4"/>
      <c r="C57" s="4">
        <v>2021</v>
      </c>
      <c r="D57" s="9">
        <v>63342765000000</v>
      </c>
      <c r="E57" s="9">
        <v>54723863000000</v>
      </c>
      <c r="F57" s="15">
        <f t="shared" si="2"/>
        <v>1.1574980552816603</v>
      </c>
      <c r="L57" s="9">
        <f t="shared" si="3"/>
        <v>63342765000000</v>
      </c>
      <c r="M57" s="9">
        <f>PROF!E57</f>
        <v>118066628000000</v>
      </c>
      <c r="N57" s="68">
        <f t="shared" si="4"/>
        <v>0.53650016158672709</v>
      </c>
    </row>
    <row r="58" spans="1:14" x14ac:dyDescent="0.25">
      <c r="A58" s="1">
        <v>12</v>
      </c>
      <c r="B58" s="4" t="s">
        <v>117</v>
      </c>
      <c r="C58" s="4">
        <v>2017</v>
      </c>
      <c r="D58" s="9">
        <v>1739467993982</v>
      </c>
      <c r="E58" s="9">
        <v>2820105715429</v>
      </c>
      <c r="F58" s="15">
        <f t="shared" si="2"/>
        <v>0.61680949918481642</v>
      </c>
      <c r="L58" s="9">
        <f t="shared" si="3"/>
        <v>1739467993982</v>
      </c>
      <c r="M58" s="9">
        <f>PROF!E58</f>
        <v>4559573709411</v>
      </c>
      <c r="N58" s="68">
        <f t="shared" si="4"/>
        <v>0.38149794363269596</v>
      </c>
    </row>
    <row r="59" spans="1:14" x14ac:dyDescent="0.25">
      <c r="A59" s="1"/>
      <c r="B59" s="4"/>
      <c r="C59" s="4">
        <v>2018</v>
      </c>
      <c r="D59" s="9">
        <v>1476909260772</v>
      </c>
      <c r="E59" s="9">
        <v>2916901120111</v>
      </c>
      <c r="F59" s="15">
        <f t="shared" si="2"/>
        <v>0.50632818870315277</v>
      </c>
      <c r="L59" s="9">
        <f t="shared" si="3"/>
        <v>1476909260772</v>
      </c>
      <c r="M59" s="9">
        <f>PROF!E59</f>
        <v>4393810380883</v>
      </c>
      <c r="N59" s="68">
        <f t="shared" si="4"/>
        <v>0.33613404602025487</v>
      </c>
    </row>
    <row r="60" spans="1:14" x14ac:dyDescent="0.25">
      <c r="A60" s="1"/>
      <c r="B60" s="4"/>
      <c r="C60" s="4">
        <v>2019</v>
      </c>
      <c r="D60" s="9">
        <v>1589486465854</v>
      </c>
      <c r="E60" s="9">
        <v>3092597379097</v>
      </c>
      <c r="F60" s="15">
        <f t="shared" si="2"/>
        <v>0.51396488808967122</v>
      </c>
      <c r="L60" s="9">
        <f t="shared" si="3"/>
        <v>1589486465854</v>
      </c>
      <c r="M60" s="9">
        <f>PROF!E60</f>
        <v>4682083844951</v>
      </c>
      <c r="N60" s="68">
        <f t="shared" si="4"/>
        <v>0.33948270011611348</v>
      </c>
    </row>
    <row r="61" spans="1:14" x14ac:dyDescent="0.25">
      <c r="A61" s="1"/>
      <c r="B61" s="4"/>
      <c r="C61" s="4">
        <v>2020</v>
      </c>
      <c r="D61" s="9">
        <v>1224495624254</v>
      </c>
      <c r="E61" s="9">
        <v>3227671047731</v>
      </c>
      <c r="F61" s="15">
        <f t="shared" si="2"/>
        <v>0.37937435573392786</v>
      </c>
      <c r="L61" s="9">
        <f t="shared" si="3"/>
        <v>1224495624254</v>
      </c>
      <c r="M61" s="9">
        <f>PROF!E61</f>
        <v>4452166671985</v>
      </c>
      <c r="N61" s="68">
        <f t="shared" si="4"/>
        <v>0.27503364417129023</v>
      </c>
    </row>
    <row r="62" spans="1:14" x14ac:dyDescent="0.25">
      <c r="A62" s="1"/>
      <c r="B62" s="4"/>
      <c r="C62" s="4">
        <v>2021</v>
      </c>
      <c r="D62" s="9">
        <v>1341864891951</v>
      </c>
      <c r="E62" s="9">
        <v>2849419530726</v>
      </c>
      <c r="F62" s="15">
        <f t="shared" si="2"/>
        <v>0.47092570170216669</v>
      </c>
      <c r="L62" s="9">
        <f t="shared" si="3"/>
        <v>1341864891951</v>
      </c>
      <c r="M62" s="9">
        <f>PROF!E62</f>
        <v>4191284422677</v>
      </c>
      <c r="N62" s="68">
        <f t="shared" si="4"/>
        <v>0.3201560086666565</v>
      </c>
    </row>
    <row r="63" spans="1:14" x14ac:dyDescent="0.25">
      <c r="A63" s="4">
        <v>13</v>
      </c>
      <c r="B63" s="4" t="s">
        <v>118</v>
      </c>
      <c r="C63" s="4">
        <v>2017</v>
      </c>
      <c r="D63" s="9">
        <v>1445173000000</v>
      </c>
      <c r="E63" s="9">
        <v>1064905000000</v>
      </c>
      <c r="F63" s="15">
        <f t="shared" si="2"/>
        <v>1.3570910081180951</v>
      </c>
      <c r="L63" s="9">
        <f t="shared" si="3"/>
        <v>1445173000000</v>
      </c>
      <c r="M63" s="9">
        <f>PROF!E63</f>
        <v>2510078000000</v>
      </c>
      <c r="N63" s="68">
        <f t="shared" si="4"/>
        <v>0.57574824368007682</v>
      </c>
    </row>
    <row r="64" spans="1:14" x14ac:dyDescent="0.25">
      <c r="A64" s="4"/>
      <c r="B64" s="4"/>
      <c r="C64" s="4">
        <v>2018</v>
      </c>
      <c r="D64" s="9">
        <v>1721965000000</v>
      </c>
      <c r="E64" s="9">
        <v>1167536000000</v>
      </c>
      <c r="F64" s="15">
        <f t="shared" si="2"/>
        <v>1.4748710104013922</v>
      </c>
      <c r="L64" s="9">
        <f t="shared" si="3"/>
        <v>1721965000000</v>
      </c>
      <c r="M64" s="9">
        <f>PROF!E64</f>
        <v>2889501000000</v>
      </c>
      <c r="N64" s="68">
        <f t="shared" si="4"/>
        <v>0.59593853748449988</v>
      </c>
    </row>
    <row r="65" spans="1:14" x14ac:dyDescent="0.25">
      <c r="A65" s="4"/>
      <c r="B65" s="4"/>
      <c r="C65" s="4">
        <v>2019</v>
      </c>
      <c r="D65" s="9">
        <v>1750943000000</v>
      </c>
      <c r="E65" s="9">
        <v>1146007000000</v>
      </c>
      <c r="F65" s="15">
        <f t="shared" si="2"/>
        <v>1.5278641404459135</v>
      </c>
      <c r="L65" s="9">
        <f t="shared" si="3"/>
        <v>1750943000000</v>
      </c>
      <c r="M65" s="9">
        <f>PROF!E65</f>
        <v>2896950000000</v>
      </c>
      <c r="N65" s="68">
        <f t="shared" si="4"/>
        <v>0.60440911993648494</v>
      </c>
    </row>
    <row r="66" spans="1:14" x14ac:dyDescent="0.25">
      <c r="A66" s="4"/>
      <c r="B66" s="4"/>
      <c r="C66" s="4">
        <v>2020</v>
      </c>
      <c r="D66" s="9">
        <v>1474019000000</v>
      </c>
      <c r="E66" s="9">
        <v>1433406000000</v>
      </c>
      <c r="F66" s="15">
        <f t="shared" si="2"/>
        <v>1.0283332147346949</v>
      </c>
      <c r="L66" s="9">
        <f t="shared" si="3"/>
        <v>1474019000000</v>
      </c>
      <c r="M66" s="9">
        <f>PROF!E66</f>
        <v>2907425000000</v>
      </c>
      <c r="N66" s="68">
        <f t="shared" si="4"/>
        <v>0.50698435901184036</v>
      </c>
    </row>
    <row r="67" spans="1:14" x14ac:dyDescent="0.25">
      <c r="A67" s="4"/>
      <c r="B67" s="4"/>
      <c r="C67" s="4">
        <v>2021</v>
      </c>
      <c r="D67" s="9">
        <v>1822860000000</v>
      </c>
      <c r="E67" s="9">
        <v>1099157000000</v>
      </c>
      <c r="F67" s="15">
        <f>D67/E67</f>
        <v>1.6584164045718675</v>
      </c>
      <c r="L67" s="9">
        <f t="shared" si="3"/>
        <v>1822860000000</v>
      </c>
      <c r="M67" s="9">
        <f>PROF!E67</f>
        <v>2922017000000</v>
      </c>
      <c r="N67" s="68">
        <f t="shared" si="4"/>
        <v>0.62383620629174985</v>
      </c>
    </row>
    <row r="68" spans="1:14" x14ac:dyDescent="0.25">
      <c r="A68" s="1">
        <v>14</v>
      </c>
      <c r="B68" s="4" t="s">
        <v>140</v>
      </c>
      <c r="C68" s="4">
        <v>2017</v>
      </c>
      <c r="D68" s="9">
        <v>489592257434</v>
      </c>
      <c r="E68" s="9">
        <v>903044187067</v>
      </c>
      <c r="F68" s="15">
        <f t="shared" ref="F68:F72" si="5">D68/E68</f>
        <v>0.54215758702145922</v>
      </c>
      <c r="L68" s="9">
        <f t="shared" si="3"/>
        <v>489592257434</v>
      </c>
      <c r="M68" s="9">
        <v>1392636444501</v>
      </c>
      <c r="N68" s="68">
        <f t="shared" si="4"/>
        <v>0.35155783791758183</v>
      </c>
    </row>
    <row r="69" spans="1:14" x14ac:dyDescent="0.25">
      <c r="A69" s="1"/>
      <c r="B69" s="4"/>
      <c r="C69" s="4">
        <v>2018</v>
      </c>
      <c r="D69" s="9">
        <v>192308466864</v>
      </c>
      <c r="E69" s="9">
        <v>976647575842</v>
      </c>
      <c r="F69" s="15">
        <f t="shared" si="5"/>
        <v>0.19690671601596363</v>
      </c>
      <c r="L69" s="9">
        <f t="shared" si="3"/>
        <v>192308466864</v>
      </c>
      <c r="M69" s="9">
        <v>1168956042706</v>
      </c>
      <c r="N69" s="68">
        <f t="shared" si="4"/>
        <v>0.16451300120646781</v>
      </c>
    </row>
    <row r="70" spans="1:14" x14ac:dyDescent="0.25">
      <c r="A70" s="1"/>
      <c r="B70" s="4"/>
      <c r="C70" s="4">
        <v>2019</v>
      </c>
      <c r="D70" s="9">
        <v>261784845240</v>
      </c>
      <c r="E70" s="9">
        <v>1131294696834</v>
      </c>
      <c r="F70" s="15">
        <f t="shared" si="5"/>
        <v>0.2314028749296019</v>
      </c>
      <c r="L70" s="9">
        <f t="shared" si="3"/>
        <v>261784845240</v>
      </c>
      <c r="M70" s="9">
        <v>1393079542074</v>
      </c>
      <c r="N70" s="68">
        <f t="shared" si="4"/>
        <v>0.18791808890557526</v>
      </c>
    </row>
    <row r="71" spans="1:14" x14ac:dyDescent="0.25">
      <c r="A71" s="1"/>
      <c r="B71" s="4"/>
      <c r="C71" s="4">
        <v>2020</v>
      </c>
      <c r="D71" s="9">
        <v>305958833204</v>
      </c>
      <c r="E71" s="9">
        <v>1260714994864</v>
      </c>
      <c r="F71" s="15">
        <f t="shared" si="5"/>
        <v>0.24268675668207262</v>
      </c>
      <c r="L71" s="9">
        <f t="shared" si="3"/>
        <v>305958833204</v>
      </c>
      <c r="M71" s="9">
        <v>1566673828068</v>
      </c>
      <c r="N71" s="68">
        <f t="shared" si="4"/>
        <v>0.19529197955729183</v>
      </c>
    </row>
    <row r="72" spans="1:14" x14ac:dyDescent="0.25">
      <c r="A72" s="1"/>
      <c r="B72" s="4"/>
      <c r="C72" s="4">
        <v>2021</v>
      </c>
      <c r="D72" s="9">
        <v>310020233374</v>
      </c>
      <c r="E72" s="9">
        <v>1387366962835</v>
      </c>
      <c r="F72" s="15">
        <f t="shared" si="5"/>
        <v>0.22345943191590242</v>
      </c>
      <c r="L72" s="9">
        <f t="shared" si="3"/>
        <v>310020233374</v>
      </c>
      <c r="M72" s="9">
        <v>1697387196209</v>
      </c>
      <c r="N72" s="68">
        <f t="shared" si="4"/>
        <v>0.18264555904887778</v>
      </c>
    </row>
    <row r="77" spans="1:14" x14ac:dyDescent="0.25">
      <c r="C77" s="5"/>
    </row>
    <row r="78" spans="1:14" x14ac:dyDescent="0.25">
      <c r="C78" s="5"/>
    </row>
    <row r="79" spans="1:14" x14ac:dyDescent="0.25">
      <c r="C79" s="5"/>
    </row>
    <row r="80" spans="1:14" x14ac:dyDescent="0.25">
      <c r="C80" s="5"/>
    </row>
    <row r="81" spans="3:3" x14ac:dyDescent="0.25">
      <c r="C81" s="5"/>
    </row>
  </sheetData>
  <mergeCells count="4">
    <mergeCell ref="A1:F1"/>
    <mergeCell ref="H1:I1"/>
    <mergeCell ref="L1:M1"/>
    <mergeCell ref="N1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3"/>
  <sheetViews>
    <sheetView zoomScale="51" zoomScaleNormal="5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L73" sqref="L4:L73"/>
    </sheetView>
  </sheetViews>
  <sheetFormatPr defaultRowHeight="15" x14ac:dyDescent="0.25"/>
  <cols>
    <col min="1" max="1" width="4.5703125" customWidth="1"/>
    <col min="2" max="2" width="11.85546875" style="5" customWidth="1"/>
    <col min="4" max="4" width="22.42578125" style="8" bestFit="1" customWidth="1"/>
    <col min="5" max="5" width="22.85546875" style="8" bestFit="1" customWidth="1"/>
    <col min="6" max="6" width="24" style="8" customWidth="1"/>
    <col min="7" max="7" width="15.42578125" customWidth="1"/>
    <col min="8" max="8" width="8" customWidth="1"/>
    <col min="9" max="9" width="25.5703125" style="8" customWidth="1"/>
    <col min="10" max="10" width="24.7109375" style="8" customWidth="1"/>
    <col min="11" max="11" width="25.42578125" customWidth="1"/>
    <col min="12" max="12" width="18.7109375" customWidth="1"/>
  </cols>
  <sheetData>
    <row r="1" spans="1:12" x14ac:dyDescent="0.25">
      <c r="A1" s="119" t="s">
        <v>35</v>
      </c>
      <c r="B1" s="119"/>
      <c r="C1" s="119"/>
      <c r="D1" s="119"/>
      <c r="E1" s="119"/>
      <c r="F1" s="119"/>
      <c r="G1" s="119"/>
      <c r="I1" s="133" t="s">
        <v>126</v>
      </c>
      <c r="J1" s="133"/>
      <c r="K1" s="133"/>
      <c r="L1" s="133"/>
    </row>
    <row r="2" spans="1:12" s="17" customFormat="1" x14ac:dyDescent="0.25">
      <c r="A2" s="127" t="s">
        <v>5</v>
      </c>
      <c r="B2" s="127" t="s">
        <v>0</v>
      </c>
      <c r="C2" s="127" t="s">
        <v>1</v>
      </c>
      <c r="D2" s="21" t="s">
        <v>33</v>
      </c>
      <c r="E2" s="22" t="s">
        <v>39</v>
      </c>
      <c r="F2" s="129" t="s">
        <v>31</v>
      </c>
      <c r="G2" s="131" t="s">
        <v>32</v>
      </c>
      <c r="I2" s="124" t="s">
        <v>123</v>
      </c>
      <c r="J2" s="124" t="s">
        <v>124</v>
      </c>
      <c r="K2" s="126" t="s">
        <v>125</v>
      </c>
      <c r="L2" s="125" t="s">
        <v>32</v>
      </c>
    </row>
    <row r="3" spans="1:12" s="17" customFormat="1" x14ac:dyDescent="0.25">
      <c r="A3" s="128"/>
      <c r="B3" s="128"/>
      <c r="C3" s="128"/>
      <c r="D3" s="23" t="s">
        <v>34</v>
      </c>
      <c r="E3" s="24" t="s">
        <v>40</v>
      </c>
      <c r="F3" s="130"/>
      <c r="G3" s="132"/>
      <c r="I3" s="124"/>
      <c r="J3" s="124"/>
      <c r="K3" s="126"/>
      <c r="L3" s="125"/>
    </row>
    <row r="4" spans="1:12" x14ac:dyDescent="0.25">
      <c r="A4" s="4">
        <v>1</v>
      </c>
      <c r="B4" s="4" t="s">
        <v>6</v>
      </c>
      <c r="C4" s="4">
        <v>2017</v>
      </c>
      <c r="D4" s="25">
        <v>29589753950</v>
      </c>
      <c r="E4" s="9">
        <v>225108822415</v>
      </c>
      <c r="F4" s="9">
        <v>1211184522659</v>
      </c>
      <c r="G4" s="18">
        <f t="shared" ref="G4:G73" si="0">(D4-E4)/F4</f>
        <v>-0.16142797798948338</v>
      </c>
      <c r="I4" s="9">
        <v>864515740386</v>
      </c>
      <c r="J4" s="9">
        <v>54639027443</v>
      </c>
      <c r="K4" s="9">
        <f>I4-J4</f>
        <v>809876712943</v>
      </c>
      <c r="L4" s="68">
        <f>(D4-E4-K4)/F4</f>
        <v>-0.8300929896303354</v>
      </c>
    </row>
    <row r="5" spans="1:12" x14ac:dyDescent="0.25">
      <c r="A5" s="4"/>
      <c r="B5" s="4"/>
      <c r="C5" s="4">
        <v>2018</v>
      </c>
      <c r="D5" s="9">
        <v>103821716191</v>
      </c>
      <c r="E5" s="9">
        <v>-82801197058</v>
      </c>
      <c r="F5" s="9">
        <v>1004275813783</v>
      </c>
      <c r="G5" s="18">
        <f t="shared" si="0"/>
        <v>0.18582834584655719</v>
      </c>
      <c r="I5" s="9">
        <v>664681699769</v>
      </c>
      <c r="J5" s="9">
        <v>61322975128</v>
      </c>
      <c r="K5" s="9">
        <f t="shared" ref="K5:K68" si="1">I5-J5</f>
        <v>603358724641</v>
      </c>
      <c r="L5" s="68">
        <f t="shared" ref="L5:L73" si="2">(D5-E5-K5)/F5</f>
        <v>-0.41496151323429825</v>
      </c>
    </row>
    <row r="6" spans="1:12" x14ac:dyDescent="0.25">
      <c r="A6" s="4"/>
      <c r="B6" s="4"/>
      <c r="C6" s="4">
        <v>2019</v>
      </c>
      <c r="D6" s="9">
        <v>158440399914</v>
      </c>
      <c r="E6" s="9">
        <v>-91511054996</v>
      </c>
      <c r="F6" s="9">
        <v>1057529235985</v>
      </c>
      <c r="G6" s="18">
        <f t="shared" si="0"/>
        <v>0.23635417953924567</v>
      </c>
      <c r="I6" s="9">
        <v>723916345285</v>
      </c>
      <c r="J6" s="9">
        <v>57300411135</v>
      </c>
      <c r="K6" s="9">
        <f t="shared" si="1"/>
        <v>666615934150</v>
      </c>
      <c r="L6" s="68">
        <f t="shared" si="2"/>
        <v>-0.39399807122297842</v>
      </c>
    </row>
    <row r="7" spans="1:12" x14ac:dyDescent="0.25">
      <c r="A7" s="4"/>
      <c r="B7" s="4"/>
      <c r="C7" s="4">
        <v>2020</v>
      </c>
      <c r="D7" s="9">
        <v>202642422392</v>
      </c>
      <c r="E7" s="9">
        <v>-71969466250</v>
      </c>
      <c r="F7" s="9">
        <v>1086873666641</v>
      </c>
      <c r="G7" s="18">
        <f t="shared" si="0"/>
        <v>0.25266219715368787</v>
      </c>
      <c r="I7" s="9">
        <v>751789918087</v>
      </c>
      <c r="J7" s="9">
        <v>56665064940</v>
      </c>
      <c r="K7" s="9">
        <f t="shared" si="1"/>
        <v>695124853147</v>
      </c>
      <c r="L7" s="68">
        <f t="shared" si="2"/>
        <v>-0.38690141955927765</v>
      </c>
    </row>
    <row r="8" spans="1:12" x14ac:dyDescent="0.25">
      <c r="A8" s="4"/>
      <c r="B8" s="4"/>
      <c r="C8" s="4">
        <v>2021</v>
      </c>
      <c r="D8" s="9">
        <v>213482549779</v>
      </c>
      <c r="E8" s="9">
        <v>-81732288425</v>
      </c>
      <c r="F8" s="9">
        <v>1147260611703</v>
      </c>
      <c r="G8" s="18">
        <f t="shared" si="0"/>
        <v>0.25732151456483932</v>
      </c>
      <c r="I8" s="9">
        <v>856198582426</v>
      </c>
      <c r="J8" s="9">
        <v>64332022572</v>
      </c>
      <c r="K8" s="9">
        <f t="shared" si="1"/>
        <v>791866559854</v>
      </c>
      <c r="L8" s="68">
        <f t="shared" si="2"/>
        <v>-0.43290226874673876</v>
      </c>
    </row>
    <row r="9" spans="1:12" x14ac:dyDescent="0.25">
      <c r="A9" s="4">
        <v>2</v>
      </c>
      <c r="B9" s="4" t="s">
        <v>7</v>
      </c>
      <c r="C9" s="4">
        <v>2017</v>
      </c>
      <c r="D9" s="9">
        <v>-115201632290</v>
      </c>
      <c r="E9" s="9">
        <v>-15685709995</v>
      </c>
      <c r="F9" s="9">
        <v>576963542579</v>
      </c>
      <c r="G9" s="18">
        <f t="shared" si="0"/>
        <v>-0.17248216733100413</v>
      </c>
      <c r="I9" s="9">
        <v>402492112857</v>
      </c>
      <c r="J9" s="9">
        <v>88130681014</v>
      </c>
      <c r="K9" s="9">
        <f t="shared" si="1"/>
        <v>314361431843</v>
      </c>
      <c r="L9" s="68">
        <f t="shared" si="2"/>
        <v>-0.71733709947770286</v>
      </c>
    </row>
    <row r="10" spans="1:12" x14ac:dyDescent="0.25">
      <c r="A10" s="4"/>
      <c r="B10" s="4"/>
      <c r="C10" s="4">
        <v>2018</v>
      </c>
      <c r="D10" s="9">
        <v>7395470836</v>
      </c>
      <c r="E10" s="9">
        <v>-86260187510</v>
      </c>
      <c r="F10" s="9">
        <v>758846556031</v>
      </c>
      <c r="G10" s="18">
        <f t="shared" si="0"/>
        <v>0.1234184402652465</v>
      </c>
      <c r="I10" s="9">
        <v>490747589782</v>
      </c>
      <c r="J10" s="9">
        <v>183224424681</v>
      </c>
      <c r="K10" s="9">
        <f t="shared" si="1"/>
        <v>307523165101</v>
      </c>
      <c r="L10" s="68">
        <f t="shared" si="2"/>
        <v>-0.28183234812791746</v>
      </c>
    </row>
    <row r="11" spans="1:12" x14ac:dyDescent="0.25">
      <c r="A11" s="4"/>
      <c r="B11" s="4"/>
      <c r="C11" s="4">
        <v>2019</v>
      </c>
      <c r="D11" s="9">
        <v>105224199992</v>
      </c>
      <c r="E11" s="9">
        <v>-103037657405</v>
      </c>
      <c r="F11" s="9">
        <v>848676035300</v>
      </c>
      <c r="G11" s="18">
        <f t="shared" si="0"/>
        <v>0.24539618032619614</v>
      </c>
      <c r="I11" s="9">
        <v>483422211591</v>
      </c>
      <c r="J11" s="9">
        <v>161901915986</v>
      </c>
      <c r="K11" s="9">
        <f t="shared" si="1"/>
        <v>321520295605</v>
      </c>
      <c r="L11" s="68">
        <f t="shared" si="2"/>
        <v>-0.13345308869003716</v>
      </c>
    </row>
    <row r="12" spans="1:12" x14ac:dyDescent="0.25">
      <c r="A12" s="4"/>
      <c r="B12" s="4"/>
      <c r="C12" s="4">
        <v>2020</v>
      </c>
      <c r="D12" s="9">
        <v>78181287748</v>
      </c>
      <c r="E12" s="9">
        <v>-116487026832</v>
      </c>
      <c r="F12" s="9">
        <v>906924214166</v>
      </c>
      <c r="G12" s="18">
        <f t="shared" si="0"/>
        <v>0.21464672741042135</v>
      </c>
      <c r="I12" s="9">
        <v>423486192138</v>
      </c>
      <c r="J12" s="9">
        <v>188719266211</v>
      </c>
      <c r="K12" s="9">
        <f t="shared" si="1"/>
        <v>234766925927</v>
      </c>
      <c r="L12" s="68">
        <f t="shared" si="2"/>
        <v>-4.4213850199020598E-2</v>
      </c>
    </row>
    <row r="13" spans="1:12" x14ac:dyDescent="0.25">
      <c r="A13" s="4"/>
      <c r="B13" s="4"/>
      <c r="C13" s="4">
        <v>2021</v>
      </c>
      <c r="D13" s="9">
        <v>13949428441</v>
      </c>
      <c r="E13" s="9">
        <v>-85729286305</v>
      </c>
      <c r="F13" s="9">
        <v>989119315334</v>
      </c>
      <c r="G13" s="18">
        <f t="shared" si="0"/>
        <v>0.10077521811647271</v>
      </c>
      <c r="I13" s="9">
        <v>450325961390</v>
      </c>
      <c r="J13" s="9">
        <v>280958063589</v>
      </c>
      <c r="K13" s="9">
        <f t="shared" si="1"/>
        <v>169367897801</v>
      </c>
      <c r="L13" s="68">
        <f t="shared" si="2"/>
        <v>-7.0455790292061754E-2</v>
      </c>
    </row>
    <row r="14" spans="1:12" x14ac:dyDescent="0.25">
      <c r="A14" s="4">
        <v>3</v>
      </c>
      <c r="B14" s="4" t="s">
        <v>8</v>
      </c>
      <c r="C14" s="4">
        <v>2017</v>
      </c>
      <c r="D14" s="9">
        <v>6507803000000</v>
      </c>
      <c r="E14" s="9">
        <v>-6057774000000</v>
      </c>
      <c r="F14" s="9">
        <v>87939488000000</v>
      </c>
      <c r="G14" s="18">
        <f t="shared" si="0"/>
        <v>0.14288890333316473</v>
      </c>
      <c r="I14" s="9">
        <v>32515399000000</v>
      </c>
      <c r="J14" s="9">
        <v>21637763000000</v>
      </c>
      <c r="K14" s="9">
        <f t="shared" si="1"/>
        <v>10877636000000</v>
      </c>
      <c r="L14" s="68">
        <f t="shared" si="2"/>
        <v>1.9194346457873396E-2</v>
      </c>
    </row>
    <row r="15" spans="1:12" x14ac:dyDescent="0.25">
      <c r="A15" s="4"/>
      <c r="B15" s="4"/>
      <c r="C15" s="4">
        <v>2018</v>
      </c>
      <c r="D15" s="9">
        <v>5935829000000</v>
      </c>
      <c r="E15" s="9">
        <v>-11223682000000</v>
      </c>
      <c r="F15" s="9">
        <v>96537796000000</v>
      </c>
      <c r="G15" s="18">
        <f t="shared" si="0"/>
        <v>0.17774914811603945</v>
      </c>
      <c r="I15" s="9">
        <v>33272618000000</v>
      </c>
      <c r="J15" s="9">
        <v>31204102000000</v>
      </c>
      <c r="K15" s="9">
        <f t="shared" si="1"/>
        <v>2068516000000</v>
      </c>
      <c r="L15" s="68">
        <f t="shared" si="2"/>
        <v>0.15632214143359974</v>
      </c>
    </row>
    <row r="16" spans="1:12" x14ac:dyDescent="0.25">
      <c r="A16" s="4"/>
      <c r="B16" s="4"/>
      <c r="C16" s="4">
        <v>2019</v>
      </c>
      <c r="D16" s="9">
        <v>13344494000000</v>
      </c>
      <c r="E16" s="9">
        <v>-583826000000</v>
      </c>
      <c r="F16" s="9">
        <v>96198559000000</v>
      </c>
      <c r="G16" s="18">
        <f t="shared" si="0"/>
        <v>0.14478719998290204</v>
      </c>
      <c r="I16" s="9">
        <v>31403445000000</v>
      </c>
      <c r="J16" s="9">
        <v>24686862000000</v>
      </c>
      <c r="K16" s="9">
        <f t="shared" si="1"/>
        <v>6716583000000</v>
      </c>
      <c r="L16" s="68">
        <f t="shared" si="2"/>
        <v>7.4967204030571805E-2</v>
      </c>
    </row>
    <row r="17" spans="1:12" x14ac:dyDescent="0.25">
      <c r="A17" s="4"/>
      <c r="B17" s="4"/>
      <c r="C17" s="4">
        <v>2020</v>
      </c>
      <c r="D17" s="9">
        <v>13855497000000</v>
      </c>
      <c r="E17" s="9">
        <v>-37636597000000</v>
      </c>
      <c r="F17" s="9">
        <v>163136516000000</v>
      </c>
      <c r="G17" s="18">
        <f t="shared" si="0"/>
        <v>0.31563806352220986</v>
      </c>
      <c r="I17" s="9">
        <v>38418238000000</v>
      </c>
      <c r="J17" s="9">
        <v>27975875000000</v>
      </c>
      <c r="K17" s="9">
        <f t="shared" si="1"/>
        <v>10442363000000</v>
      </c>
      <c r="L17" s="68">
        <f t="shared" si="2"/>
        <v>0.2516280965568739</v>
      </c>
    </row>
    <row r="18" spans="1:12" x14ac:dyDescent="0.25">
      <c r="A18" s="4"/>
      <c r="B18" s="4"/>
      <c r="C18" s="4">
        <v>2021</v>
      </c>
      <c r="D18" s="9">
        <v>14692641000000</v>
      </c>
      <c r="E18" s="9">
        <v>-6489675000000</v>
      </c>
      <c r="F18" s="9">
        <v>179356193000000</v>
      </c>
      <c r="G18" s="18">
        <f t="shared" si="0"/>
        <v>0.11810194923127076</v>
      </c>
      <c r="I18" s="9">
        <v>54183399000000</v>
      </c>
      <c r="J18" s="9">
        <v>40403404000000</v>
      </c>
      <c r="K18" s="9">
        <f t="shared" si="1"/>
        <v>13779995000000</v>
      </c>
      <c r="L18" s="68">
        <f t="shared" si="2"/>
        <v>4.1271621995232696E-2</v>
      </c>
    </row>
    <row r="19" spans="1:12" x14ac:dyDescent="0.25">
      <c r="A19" s="4">
        <v>4</v>
      </c>
      <c r="B19" s="4" t="s">
        <v>9</v>
      </c>
      <c r="C19" s="4">
        <v>2017</v>
      </c>
      <c r="D19" s="9">
        <v>1275530669068</v>
      </c>
      <c r="E19" s="9">
        <v>-526316631073</v>
      </c>
      <c r="F19" s="9">
        <v>14915849800251</v>
      </c>
      <c r="G19" s="18">
        <f t="shared" si="0"/>
        <v>0.12080084770702632</v>
      </c>
      <c r="I19" s="9">
        <v>10674199571313</v>
      </c>
      <c r="J19" s="9">
        <v>4473628322956</v>
      </c>
      <c r="K19" s="9">
        <f t="shared" si="1"/>
        <v>6200571248357</v>
      </c>
      <c r="L19" s="68">
        <f t="shared" si="2"/>
        <v>-0.29490267112652069</v>
      </c>
    </row>
    <row r="20" spans="1:12" x14ac:dyDescent="0.25">
      <c r="A20" s="4"/>
      <c r="B20" s="4"/>
      <c r="C20" s="4">
        <v>2018</v>
      </c>
      <c r="D20" s="9">
        <v>459273241788</v>
      </c>
      <c r="E20" s="9">
        <v>-1196001406035</v>
      </c>
      <c r="F20" s="9">
        <v>17591706426634</v>
      </c>
      <c r="G20" s="18">
        <f t="shared" si="0"/>
        <v>9.4094035432338699E-2</v>
      </c>
      <c r="I20" s="9">
        <v>12647858727872</v>
      </c>
      <c r="J20" s="9">
        <v>4764510387113</v>
      </c>
      <c r="K20" s="9">
        <f t="shared" si="1"/>
        <v>7883348340759</v>
      </c>
      <c r="L20" s="68">
        <f t="shared" si="2"/>
        <v>-0.35403465371083281</v>
      </c>
    </row>
    <row r="21" spans="1:12" x14ac:dyDescent="0.25">
      <c r="A21" s="4"/>
      <c r="B21" s="4"/>
      <c r="C21" s="4">
        <v>2019</v>
      </c>
      <c r="D21" s="9">
        <v>3303864262122</v>
      </c>
      <c r="E21" s="9">
        <v>-1845317472514</v>
      </c>
      <c r="F21" s="9">
        <v>19037918806473</v>
      </c>
      <c r="G21" s="18">
        <f t="shared" si="0"/>
        <v>0.27046978122867343</v>
      </c>
      <c r="I21" s="9">
        <v>12776102781513</v>
      </c>
      <c r="J21" s="9">
        <v>3726359539201</v>
      </c>
      <c r="K21" s="9">
        <f t="shared" si="1"/>
        <v>9049743242312</v>
      </c>
      <c r="L21" s="68">
        <f t="shared" si="2"/>
        <v>-0.20488381883159346</v>
      </c>
    </row>
    <row r="22" spans="1:12" x14ac:dyDescent="0.25">
      <c r="A22" s="4"/>
      <c r="B22" s="4"/>
      <c r="C22" s="4">
        <v>2020</v>
      </c>
      <c r="D22" s="9">
        <v>3715832449186</v>
      </c>
      <c r="E22" s="9">
        <v>-1111015237138</v>
      </c>
      <c r="F22" s="9">
        <v>19777500514550</v>
      </c>
      <c r="G22" s="18">
        <f t="shared" si="0"/>
        <v>0.24405751792411601</v>
      </c>
      <c r="I22" s="9">
        <v>12838729162094</v>
      </c>
      <c r="J22" s="9">
        <v>3559336027729</v>
      </c>
      <c r="K22" s="9">
        <f t="shared" si="1"/>
        <v>9279393134365</v>
      </c>
      <c r="L22" s="68">
        <f t="shared" si="2"/>
        <v>-0.22513185853618517</v>
      </c>
    </row>
    <row r="23" spans="1:12" x14ac:dyDescent="0.25">
      <c r="A23" s="4"/>
      <c r="B23" s="4"/>
      <c r="C23" s="4">
        <v>2021</v>
      </c>
      <c r="D23" s="9">
        <v>1041955003348</v>
      </c>
      <c r="E23" s="9">
        <v>-947614701926</v>
      </c>
      <c r="F23" s="9">
        <v>19917653265528</v>
      </c>
      <c r="G23" s="18">
        <f t="shared" si="0"/>
        <v>9.9889765061700317E-2</v>
      </c>
      <c r="I23" s="9">
        <v>12969783874643</v>
      </c>
      <c r="J23" s="9">
        <v>5570773468770</v>
      </c>
      <c r="K23" s="9">
        <f t="shared" si="1"/>
        <v>7399010405873</v>
      </c>
      <c r="L23" s="68">
        <f t="shared" si="2"/>
        <v>-0.27159026359602612</v>
      </c>
    </row>
    <row r="24" spans="1:12" x14ac:dyDescent="0.25">
      <c r="A24" s="4">
        <v>5</v>
      </c>
      <c r="B24" s="4" t="s">
        <v>10</v>
      </c>
      <c r="C24" s="4">
        <v>2017</v>
      </c>
      <c r="D24" s="9">
        <v>-98662799904</v>
      </c>
      <c r="E24" s="9">
        <v>-325877025615</v>
      </c>
      <c r="F24" s="9">
        <v>1623027475045</v>
      </c>
      <c r="G24" s="18">
        <f t="shared" si="0"/>
        <v>0.13999407231519617</v>
      </c>
      <c r="I24" s="9">
        <v>836639597232</v>
      </c>
      <c r="J24" s="9">
        <v>511596750506</v>
      </c>
      <c r="K24" s="9">
        <f t="shared" si="1"/>
        <v>325042846726</v>
      </c>
      <c r="L24" s="68">
        <f t="shared" si="2"/>
        <v>-6.0275394298107993E-2</v>
      </c>
    </row>
    <row r="25" spans="1:12" x14ac:dyDescent="0.25">
      <c r="A25" s="4"/>
      <c r="B25" s="4"/>
      <c r="C25" s="4">
        <v>2018</v>
      </c>
      <c r="D25" s="9">
        <v>-55800390845</v>
      </c>
      <c r="E25" s="8">
        <v>-67860421921</v>
      </c>
      <c r="F25" s="9">
        <v>1771365972009</v>
      </c>
      <c r="G25" s="18">
        <f t="shared" si="0"/>
        <v>6.8083226541390991E-3</v>
      </c>
      <c r="I25" s="9">
        <v>851410216636</v>
      </c>
      <c r="J25" s="9">
        <v>615506825729</v>
      </c>
      <c r="K25" s="9">
        <f t="shared" si="1"/>
        <v>235903390907</v>
      </c>
      <c r="L25" s="68">
        <f t="shared" si="2"/>
        <v>-0.12636765262975408</v>
      </c>
    </row>
    <row r="26" spans="1:12" x14ac:dyDescent="0.25">
      <c r="A26" s="4"/>
      <c r="B26" s="4"/>
      <c r="C26" s="4">
        <v>2019</v>
      </c>
      <c r="D26" s="9">
        <v>-80895531759</v>
      </c>
      <c r="E26" s="9">
        <v>-16184175721</v>
      </c>
      <c r="F26" s="9">
        <v>1820383352811</v>
      </c>
      <c r="G26" s="18">
        <f t="shared" si="0"/>
        <v>-3.554820249156531E-2</v>
      </c>
      <c r="I26" s="9">
        <v>889743651128</v>
      </c>
      <c r="J26" s="9">
        <v>668931501885</v>
      </c>
      <c r="K26" s="9">
        <f t="shared" si="1"/>
        <v>220812149243</v>
      </c>
      <c r="L26" s="68">
        <f t="shared" si="2"/>
        <v>-0.1568480094262015</v>
      </c>
    </row>
    <row r="27" spans="1:12" x14ac:dyDescent="0.25">
      <c r="A27" s="4"/>
      <c r="B27" s="4"/>
      <c r="C27" s="4">
        <v>2020</v>
      </c>
      <c r="D27" s="9">
        <v>19707485134</v>
      </c>
      <c r="E27" s="9">
        <v>-15600296690</v>
      </c>
      <c r="F27" s="9">
        <v>1768660546754</v>
      </c>
      <c r="G27" s="18">
        <f t="shared" si="0"/>
        <v>1.9963006405497041E-2</v>
      </c>
      <c r="I27" s="9">
        <v>953792483691</v>
      </c>
      <c r="J27" s="9">
        <v>701020837232</v>
      </c>
      <c r="K27" s="9">
        <f t="shared" si="1"/>
        <v>252771646459</v>
      </c>
      <c r="L27" s="68">
        <f t="shared" si="2"/>
        <v>-0.12295398630003289</v>
      </c>
    </row>
    <row r="28" spans="1:12" x14ac:dyDescent="0.25">
      <c r="A28" s="4"/>
      <c r="B28" s="4"/>
      <c r="C28" s="4">
        <v>2021</v>
      </c>
      <c r="D28" s="9">
        <v>-44012427508</v>
      </c>
      <c r="E28" s="8">
        <v>-32800032852</v>
      </c>
      <c r="F28" s="9">
        <v>1970428120056</v>
      </c>
      <c r="G28" s="18">
        <f t="shared" si="0"/>
        <v>-5.6903342689208786E-3</v>
      </c>
      <c r="I28" s="9">
        <v>1158132110148</v>
      </c>
      <c r="J28" s="9">
        <v>883202660221</v>
      </c>
      <c r="K28" s="9">
        <f t="shared" si="1"/>
        <v>274929449927</v>
      </c>
      <c r="L28" s="68">
        <f t="shared" si="2"/>
        <v>-0.14521810852702802</v>
      </c>
    </row>
    <row r="29" spans="1:12" x14ac:dyDescent="0.25">
      <c r="A29" s="4">
        <v>6</v>
      </c>
      <c r="B29" s="4" t="s">
        <v>11</v>
      </c>
      <c r="C29" s="4">
        <v>2017</v>
      </c>
      <c r="D29" s="9">
        <v>1072516000000</v>
      </c>
      <c r="E29" s="9">
        <v>-399687000000</v>
      </c>
      <c r="F29" s="9">
        <v>5186940000000</v>
      </c>
      <c r="G29" s="18">
        <f t="shared" si="0"/>
        <v>0.28382880850752079</v>
      </c>
      <c r="I29" s="9">
        <v>3439990000000</v>
      </c>
      <c r="J29" s="9">
        <v>820625000000</v>
      </c>
      <c r="K29" s="9">
        <f t="shared" si="1"/>
        <v>2619365000000</v>
      </c>
      <c r="L29" s="68">
        <f t="shared" si="2"/>
        <v>-0.22116353765418531</v>
      </c>
    </row>
    <row r="30" spans="1:12" x14ac:dyDescent="0.25">
      <c r="A30" s="4"/>
      <c r="B30" s="4"/>
      <c r="C30" s="4">
        <v>2018</v>
      </c>
      <c r="D30" s="9">
        <v>575823000000</v>
      </c>
      <c r="E30" s="9">
        <v>-1089186000000</v>
      </c>
      <c r="F30" s="9">
        <v>5555871000000</v>
      </c>
      <c r="G30" s="18">
        <f t="shared" si="0"/>
        <v>0.29968460390819007</v>
      </c>
      <c r="I30" s="9">
        <v>2793521000000</v>
      </c>
      <c r="J30" s="9">
        <v>635161000000</v>
      </c>
      <c r="K30" s="9">
        <f t="shared" si="1"/>
        <v>2158360000000</v>
      </c>
      <c r="L30" s="68">
        <f t="shared" si="2"/>
        <v>-8.8798138041721986E-2</v>
      </c>
    </row>
    <row r="31" spans="1:12" x14ac:dyDescent="0.25">
      <c r="A31" s="4"/>
      <c r="B31" s="4"/>
      <c r="C31" s="4">
        <v>2019</v>
      </c>
      <c r="D31" s="9">
        <v>1096817000000</v>
      </c>
      <c r="E31" s="9">
        <v>-264854000000</v>
      </c>
      <c r="F31" s="9">
        <v>6608422000000</v>
      </c>
      <c r="G31" s="18">
        <f t="shared" si="0"/>
        <v>0.20605085450051464</v>
      </c>
      <c r="I31" s="9">
        <v>3716641000000</v>
      </c>
      <c r="J31" s="9">
        <v>836314000000</v>
      </c>
      <c r="K31" s="9">
        <f t="shared" si="1"/>
        <v>2880327000000</v>
      </c>
      <c r="L31" s="68">
        <f t="shared" si="2"/>
        <v>-0.22980614736770744</v>
      </c>
    </row>
    <row r="32" spans="1:12" x14ac:dyDescent="0.25">
      <c r="A32" s="4"/>
      <c r="B32" s="4"/>
      <c r="C32" s="4">
        <v>2020</v>
      </c>
      <c r="D32" s="9">
        <v>1217063000000</v>
      </c>
      <c r="E32" s="9">
        <v>-2632522000000</v>
      </c>
      <c r="F32" s="9">
        <v>8754116000000</v>
      </c>
      <c r="G32" s="18">
        <f t="shared" si="0"/>
        <v>0.43974571504421461</v>
      </c>
      <c r="I32" s="9">
        <v>5593421000000</v>
      </c>
      <c r="J32" s="9">
        <v>2327339000000</v>
      </c>
      <c r="K32" s="9">
        <f t="shared" si="1"/>
        <v>3266082000000</v>
      </c>
      <c r="L32" s="68">
        <f t="shared" si="2"/>
        <v>6.6654702770673813E-2</v>
      </c>
    </row>
    <row r="33" spans="1:12" x14ac:dyDescent="0.25">
      <c r="A33" s="4"/>
      <c r="B33" s="4"/>
      <c r="C33" s="4">
        <v>2021</v>
      </c>
      <c r="D33" s="9">
        <v>1414447000000</v>
      </c>
      <c r="E33" s="9">
        <v>1024322000000</v>
      </c>
      <c r="F33" s="9">
        <v>7406856000000</v>
      </c>
      <c r="G33" s="18">
        <f t="shared" si="0"/>
        <v>5.2670795814040397E-2</v>
      </c>
      <c r="I33" s="9">
        <v>4844821000000</v>
      </c>
      <c r="J33" s="9">
        <v>1556539000000</v>
      </c>
      <c r="K33" s="9">
        <f t="shared" si="1"/>
        <v>3288282000000</v>
      </c>
      <c r="L33" s="68">
        <f t="shared" si="2"/>
        <v>-0.39128032190716278</v>
      </c>
    </row>
    <row r="34" spans="1:12" x14ac:dyDescent="0.25">
      <c r="A34" s="4">
        <v>7</v>
      </c>
      <c r="B34" s="4" t="s">
        <v>12</v>
      </c>
      <c r="C34" s="4">
        <v>2017</v>
      </c>
      <c r="D34" s="9">
        <v>2153248753</v>
      </c>
      <c r="E34" s="9">
        <v>-21590639194</v>
      </c>
      <c r="F34" s="9">
        <v>636284210210</v>
      </c>
      <c r="G34" s="18">
        <f t="shared" si="0"/>
        <v>3.7316481481072021E-2</v>
      </c>
      <c r="I34" s="9">
        <v>267129479669</v>
      </c>
      <c r="J34" s="9">
        <v>211493160519</v>
      </c>
      <c r="K34" s="9">
        <f t="shared" si="1"/>
        <v>55636319150</v>
      </c>
      <c r="L34" s="68">
        <f t="shared" si="2"/>
        <v>-5.0122933574721563E-2</v>
      </c>
    </row>
    <row r="35" spans="1:12" x14ac:dyDescent="0.25">
      <c r="A35" s="4"/>
      <c r="B35" s="4"/>
      <c r="C35" s="4">
        <v>2018</v>
      </c>
      <c r="D35" s="9">
        <v>14653378405</v>
      </c>
      <c r="E35" s="9">
        <v>-31316328732</v>
      </c>
      <c r="F35" s="9">
        <v>747293725435</v>
      </c>
      <c r="G35" s="18">
        <f t="shared" si="0"/>
        <v>6.1514911168618486E-2</v>
      </c>
      <c r="I35" s="9">
        <v>356735670030</v>
      </c>
      <c r="J35" s="9">
        <v>291349105535</v>
      </c>
      <c r="K35" s="9">
        <f t="shared" si="1"/>
        <v>65386564495</v>
      </c>
      <c r="L35" s="68">
        <f t="shared" si="2"/>
        <v>-2.5982898955424039E-2</v>
      </c>
    </row>
    <row r="36" spans="1:12" x14ac:dyDescent="0.25">
      <c r="A36" s="4"/>
      <c r="B36" s="4"/>
      <c r="C36" s="4">
        <v>2019</v>
      </c>
      <c r="D36" s="9">
        <v>55384490789</v>
      </c>
      <c r="E36" s="9">
        <v>-35552446790</v>
      </c>
      <c r="F36" s="9">
        <v>790845543826</v>
      </c>
      <c r="G36" s="18">
        <f t="shared" si="0"/>
        <v>0.11498697601438054</v>
      </c>
      <c r="I36" s="9">
        <v>378352247338</v>
      </c>
      <c r="J36" s="9">
        <v>293281364781</v>
      </c>
      <c r="K36" s="9">
        <f t="shared" si="1"/>
        <v>85070882557</v>
      </c>
      <c r="L36" s="68">
        <f t="shared" si="2"/>
        <v>7.4174471460265769E-3</v>
      </c>
    </row>
    <row r="37" spans="1:12" x14ac:dyDescent="0.25">
      <c r="A37" s="4"/>
      <c r="B37" s="4"/>
      <c r="C37" s="4">
        <v>2020</v>
      </c>
      <c r="D37" s="9">
        <v>99975050847</v>
      </c>
      <c r="E37" s="9">
        <v>-9275090942</v>
      </c>
      <c r="F37" s="9">
        <v>773863042440</v>
      </c>
      <c r="G37" s="18">
        <f t="shared" si="0"/>
        <v>0.14117503459595759</v>
      </c>
      <c r="I37" s="9">
        <v>379723220668</v>
      </c>
      <c r="J37" s="9">
        <v>247102759160</v>
      </c>
      <c r="K37" s="9">
        <f t="shared" si="1"/>
        <v>132620461508</v>
      </c>
      <c r="L37" s="68">
        <f t="shared" si="2"/>
        <v>-3.0199555266669779E-2</v>
      </c>
    </row>
    <row r="38" spans="1:12" x14ac:dyDescent="0.25">
      <c r="A38" s="4"/>
      <c r="B38" s="4"/>
      <c r="C38" s="4">
        <v>2021</v>
      </c>
      <c r="D38" s="9">
        <v>127778774118</v>
      </c>
      <c r="E38" s="9">
        <v>-16811914596</v>
      </c>
      <c r="F38" s="9">
        <v>889125250792</v>
      </c>
      <c r="G38" s="18">
        <f t="shared" si="0"/>
        <v>0.16262128264291667</v>
      </c>
      <c r="I38" s="9">
        <v>433383441542</v>
      </c>
      <c r="J38" s="9">
        <v>241664687612</v>
      </c>
      <c r="K38" s="9">
        <f t="shared" si="1"/>
        <v>191718753930</v>
      </c>
      <c r="L38" s="68">
        <f t="shared" si="2"/>
        <v>-5.3004978965584496E-2</v>
      </c>
    </row>
    <row r="39" spans="1:12" x14ac:dyDescent="0.25">
      <c r="A39" s="4">
        <v>8</v>
      </c>
      <c r="B39" s="4" t="s">
        <v>13</v>
      </c>
      <c r="C39" s="4">
        <v>2017</v>
      </c>
      <c r="D39" s="9">
        <v>301239769296</v>
      </c>
      <c r="E39" s="9">
        <v>7275400045</v>
      </c>
      <c r="F39" s="9">
        <v>2342432443196</v>
      </c>
      <c r="G39" s="18">
        <f t="shared" si="0"/>
        <v>0.12549534570564472</v>
      </c>
      <c r="I39" s="9">
        <v>947986050367</v>
      </c>
      <c r="J39" s="9">
        <v>358963437494</v>
      </c>
      <c r="K39" s="9">
        <f t="shared" si="1"/>
        <v>589022612873</v>
      </c>
      <c r="L39" s="68">
        <f t="shared" si="2"/>
        <v>-0.12596232795487772</v>
      </c>
    </row>
    <row r="40" spans="1:12" x14ac:dyDescent="0.25">
      <c r="A40" s="4"/>
      <c r="B40" s="4"/>
      <c r="C40" s="4">
        <v>2018</v>
      </c>
      <c r="D40" s="9">
        <v>245006975842</v>
      </c>
      <c r="E40" s="9">
        <v>-224855119317</v>
      </c>
      <c r="F40" s="9">
        <v>2631189810030</v>
      </c>
      <c r="G40" s="18">
        <f t="shared" si="0"/>
        <v>0.17857400228896553</v>
      </c>
      <c r="I40" s="9">
        <v>1250806822918</v>
      </c>
      <c r="J40" s="9">
        <v>676673564908</v>
      </c>
      <c r="K40" s="9">
        <f t="shared" si="1"/>
        <v>574133258010</v>
      </c>
      <c r="L40" s="68">
        <f t="shared" si="2"/>
        <v>-3.962890189583515E-2</v>
      </c>
    </row>
    <row r="41" spans="1:12" x14ac:dyDescent="0.25">
      <c r="A41" s="4"/>
      <c r="B41" s="4"/>
      <c r="C41" s="4">
        <v>2019</v>
      </c>
      <c r="D41" s="9">
        <v>499922010752</v>
      </c>
      <c r="E41" s="9">
        <v>-182053329010</v>
      </c>
      <c r="F41" s="9">
        <v>2881563083954</v>
      </c>
      <c r="G41" s="18">
        <f t="shared" si="0"/>
        <v>0.23666854408275267</v>
      </c>
      <c r="I41" s="9">
        <v>1165406301686</v>
      </c>
      <c r="J41" s="9">
        <v>408490550651</v>
      </c>
      <c r="K41" s="9">
        <f t="shared" si="1"/>
        <v>756915751035</v>
      </c>
      <c r="L41" s="68">
        <f t="shared" si="2"/>
        <v>-2.6006861238022549E-2</v>
      </c>
    </row>
    <row r="42" spans="1:12" x14ac:dyDescent="0.25">
      <c r="A42" s="4"/>
      <c r="B42" s="4"/>
      <c r="C42" s="4">
        <v>2020</v>
      </c>
      <c r="D42" s="9">
        <v>926245668352</v>
      </c>
      <c r="E42" s="9">
        <v>-844525649794</v>
      </c>
      <c r="F42" s="9">
        <v>3448995059882</v>
      </c>
      <c r="G42" s="18">
        <f t="shared" si="0"/>
        <v>0.51341660031446468</v>
      </c>
      <c r="I42" s="9">
        <v>1505872822478</v>
      </c>
      <c r="J42" s="9">
        <v>626131203549</v>
      </c>
      <c r="K42" s="9">
        <f t="shared" si="1"/>
        <v>879741618929</v>
      </c>
      <c r="L42" s="68">
        <f t="shared" si="2"/>
        <v>0.25834473049302792</v>
      </c>
    </row>
    <row r="43" spans="1:12" x14ac:dyDescent="0.25">
      <c r="A43" s="4"/>
      <c r="B43" s="4"/>
      <c r="C43" s="4">
        <v>2021</v>
      </c>
      <c r="D43" s="9">
        <v>624353076652</v>
      </c>
      <c r="E43" s="9">
        <v>-368008129066</v>
      </c>
      <c r="F43" s="9">
        <v>3919243683748</v>
      </c>
      <c r="G43" s="18">
        <f t="shared" si="0"/>
        <v>0.2532022210900135</v>
      </c>
      <c r="I43" s="9">
        <v>1979855004312</v>
      </c>
      <c r="J43" s="9">
        <v>475372154415</v>
      </c>
      <c r="K43" s="9">
        <f t="shared" si="1"/>
        <v>1504482849897</v>
      </c>
      <c r="L43" s="68">
        <f t="shared" si="2"/>
        <v>-0.13066848746931053</v>
      </c>
    </row>
    <row r="44" spans="1:12" x14ac:dyDescent="0.25">
      <c r="A44" s="1">
        <v>9</v>
      </c>
      <c r="B44" s="4" t="s">
        <v>113</v>
      </c>
      <c r="C44" s="4">
        <v>2017</v>
      </c>
      <c r="D44" s="9">
        <v>78486685676</v>
      </c>
      <c r="E44" s="9">
        <v>-196801209129</v>
      </c>
      <c r="F44" s="9">
        <v>660917775322</v>
      </c>
      <c r="G44" s="18">
        <f t="shared" si="0"/>
        <v>0.41652366615632236</v>
      </c>
      <c r="I44" s="9">
        <v>660917775322</v>
      </c>
      <c r="J44" s="9">
        <v>116843320205</v>
      </c>
      <c r="K44" s="9">
        <f t="shared" si="1"/>
        <v>544074455117</v>
      </c>
      <c r="L44" s="68">
        <f t="shared" si="2"/>
        <v>-0.40668683813360418</v>
      </c>
    </row>
    <row r="45" spans="1:12" x14ac:dyDescent="0.25">
      <c r="A45" s="1"/>
      <c r="B45" s="4"/>
      <c r="C45" s="4">
        <v>2018</v>
      </c>
      <c r="D45" s="9">
        <v>131839301387</v>
      </c>
      <c r="E45" s="9">
        <v>-178629746056</v>
      </c>
      <c r="F45" s="9">
        <v>833933861594</v>
      </c>
      <c r="G45" s="18">
        <f t="shared" si="0"/>
        <v>0.37229456883974282</v>
      </c>
      <c r="I45" s="9">
        <v>198544322066</v>
      </c>
      <c r="J45" s="9">
        <v>121061155519</v>
      </c>
      <c r="K45" s="9">
        <f t="shared" si="1"/>
        <v>77483166547</v>
      </c>
      <c r="L45" s="68">
        <f t="shared" si="2"/>
        <v>0.27938172512945514</v>
      </c>
    </row>
    <row r="46" spans="1:12" x14ac:dyDescent="0.25">
      <c r="A46" s="1"/>
      <c r="B46" s="4"/>
      <c r="C46" s="4">
        <v>2019</v>
      </c>
      <c r="D46" s="9">
        <v>198145077505</v>
      </c>
      <c r="E46" s="9">
        <v>-422229857583</v>
      </c>
      <c r="F46" s="9">
        <v>1245144303719</v>
      </c>
      <c r="G46" s="18">
        <f t="shared" si="0"/>
        <v>0.49823537178386684</v>
      </c>
      <c r="I46" s="9">
        <v>240755729131</v>
      </c>
      <c r="J46" s="9">
        <v>204953165337</v>
      </c>
      <c r="K46" s="9">
        <f t="shared" si="1"/>
        <v>35802563794</v>
      </c>
      <c r="L46" s="68">
        <f t="shared" si="2"/>
        <v>0.46948162518030867</v>
      </c>
    </row>
    <row r="47" spans="1:12" x14ac:dyDescent="0.25">
      <c r="A47" s="1"/>
      <c r="B47" s="4"/>
      <c r="C47" s="4">
        <v>2020</v>
      </c>
      <c r="D47" s="9">
        <v>226926314731</v>
      </c>
      <c r="E47" s="9">
        <v>-171067896358</v>
      </c>
      <c r="F47" s="9">
        <v>1310940121622</v>
      </c>
      <c r="G47" s="18">
        <f t="shared" si="0"/>
        <v>0.30359450025571705</v>
      </c>
      <c r="I47" s="9">
        <v>254187665140</v>
      </c>
      <c r="J47" s="9">
        <v>147545013406</v>
      </c>
      <c r="K47" s="9">
        <f t="shared" si="1"/>
        <v>106642651734</v>
      </c>
      <c r="L47" s="68">
        <f t="shared" si="2"/>
        <v>0.22224627543973294</v>
      </c>
    </row>
    <row r="48" spans="1:12" x14ac:dyDescent="0.25">
      <c r="A48" s="1"/>
      <c r="B48" s="4"/>
      <c r="C48" s="4">
        <v>2021</v>
      </c>
      <c r="D48" s="9">
        <v>304980204013</v>
      </c>
      <c r="E48" s="9">
        <v>-157061487160</v>
      </c>
      <c r="F48" s="9">
        <v>1348181576913</v>
      </c>
      <c r="G48" s="18">
        <f t="shared" si="0"/>
        <v>0.34271473448773893</v>
      </c>
      <c r="I48" s="9">
        <v>279804122714</v>
      </c>
      <c r="J48" s="9">
        <v>182882815706</v>
      </c>
      <c r="K48" s="9">
        <f t="shared" si="1"/>
        <v>96921307008</v>
      </c>
      <c r="L48" s="68">
        <f t="shared" si="2"/>
        <v>0.27082433881127105</v>
      </c>
    </row>
    <row r="49" spans="1:12" x14ac:dyDescent="0.25">
      <c r="A49" s="1">
        <v>10</v>
      </c>
      <c r="B49" s="4" t="s">
        <v>115</v>
      </c>
      <c r="C49" s="4">
        <v>2017</v>
      </c>
      <c r="D49" s="9">
        <v>342202126000</v>
      </c>
      <c r="E49" s="9">
        <v>-11675086000</v>
      </c>
      <c r="F49" s="9">
        <v>1340842765000</v>
      </c>
      <c r="G49" s="18">
        <f t="shared" si="0"/>
        <v>0.26392148373937047</v>
      </c>
      <c r="I49" s="9">
        <v>1206576189000</v>
      </c>
      <c r="J49" s="9">
        <v>139684908000</v>
      </c>
      <c r="K49" s="9">
        <f t="shared" si="1"/>
        <v>1066891281000</v>
      </c>
      <c r="L49" s="68">
        <f t="shared" si="2"/>
        <v>-0.53176560862451305</v>
      </c>
    </row>
    <row r="50" spans="1:12" x14ac:dyDescent="0.25">
      <c r="A50" s="1"/>
      <c r="B50" s="4"/>
      <c r="C50" s="4">
        <v>2018</v>
      </c>
      <c r="D50" s="9">
        <v>342493551000</v>
      </c>
      <c r="E50" s="9">
        <v>-16808291000</v>
      </c>
      <c r="F50" s="9">
        <v>1523517170000</v>
      </c>
      <c r="G50" s="18">
        <f t="shared" si="0"/>
        <v>0.2358370808515404</v>
      </c>
      <c r="I50" s="9">
        <v>1384227944000</v>
      </c>
      <c r="J50" s="9">
        <v>192299843000</v>
      </c>
      <c r="K50" s="9">
        <f t="shared" si="1"/>
        <v>1191928101000</v>
      </c>
      <c r="L50" s="68">
        <f t="shared" si="2"/>
        <v>-0.5465158354598656</v>
      </c>
    </row>
    <row r="51" spans="1:12" x14ac:dyDescent="0.25">
      <c r="A51" s="1"/>
      <c r="B51" s="4"/>
      <c r="C51" s="4">
        <v>2019</v>
      </c>
      <c r="D51" s="9">
        <v>274364533000</v>
      </c>
      <c r="E51" s="9">
        <v>-11353138000</v>
      </c>
      <c r="F51" s="9">
        <v>1425983722000</v>
      </c>
      <c r="G51" s="18">
        <f t="shared" si="0"/>
        <v>0.20036531034117933</v>
      </c>
      <c r="I51" s="8">
        <v>1292805083000</v>
      </c>
      <c r="J51" s="9">
        <v>160587363000</v>
      </c>
      <c r="K51" s="9">
        <f t="shared" si="1"/>
        <v>1132217720000</v>
      </c>
      <c r="L51" s="68">
        <f t="shared" si="2"/>
        <v>-0.59362532400632828</v>
      </c>
    </row>
    <row r="52" spans="1:12" x14ac:dyDescent="0.25">
      <c r="A52" s="1"/>
      <c r="B52" s="4"/>
      <c r="C52" s="4">
        <v>2020</v>
      </c>
      <c r="D52" s="9">
        <v>246905899000</v>
      </c>
      <c r="E52" s="9">
        <v>-82185219000</v>
      </c>
      <c r="F52" s="9">
        <v>1225580913000</v>
      </c>
      <c r="G52" s="18">
        <f t="shared" si="0"/>
        <v>0.26851847520572475</v>
      </c>
      <c r="I52" s="9">
        <v>1103831856000</v>
      </c>
      <c r="J52" s="9">
        <v>147207676000</v>
      </c>
      <c r="K52" s="9">
        <f t="shared" si="1"/>
        <v>956624180000</v>
      </c>
      <c r="L52" s="68">
        <f t="shared" si="2"/>
        <v>-0.51202907563557987</v>
      </c>
    </row>
    <row r="53" spans="1:12" x14ac:dyDescent="0.25">
      <c r="A53" s="1"/>
      <c r="B53" s="4"/>
      <c r="C53" s="4">
        <v>2021</v>
      </c>
      <c r="D53" s="9">
        <v>335398629000</v>
      </c>
      <c r="E53" s="9">
        <v>-20062833000</v>
      </c>
      <c r="F53" s="9">
        <v>1308722065000</v>
      </c>
      <c r="G53" s="18">
        <f t="shared" si="0"/>
        <v>0.27160958885491093</v>
      </c>
      <c r="I53" s="9">
        <v>1174393432000</v>
      </c>
      <c r="J53" s="9">
        <v>244206806000</v>
      </c>
      <c r="K53" s="9">
        <f t="shared" si="1"/>
        <v>930186626000</v>
      </c>
      <c r="L53" s="68">
        <f t="shared" si="2"/>
        <v>-0.43914990002097964</v>
      </c>
    </row>
    <row r="54" spans="1:12" x14ac:dyDescent="0.25">
      <c r="A54" s="1">
        <v>11</v>
      </c>
      <c r="B54" s="4" t="s">
        <v>116</v>
      </c>
      <c r="C54" s="4">
        <v>2017</v>
      </c>
      <c r="D54" s="9">
        <v>5174368000000</v>
      </c>
      <c r="E54" s="9">
        <v>-2949740000000</v>
      </c>
      <c r="F54" s="9">
        <v>31619514000000</v>
      </c>
      <c r="G54" s="18">
        <f t="shared" si="0"/>
        <v>0.2569333608353373</v>
      </c>
      <c r="I54" s="9">
        <v>16579331000000</v>
      </c>
      <c r="J54" s="9">
        <v>6827588000000</v>
      </c>
      <c r="K54" s="9">
        <f t="shared" si="1"/>
        <v>9751743000000</v>
      </c>
      <c r="L54" s="68">
        <f t="shared" si="2"/>
        <v>-5.1475648866709335E-2</v>
      </c>
    </row>
    <row r="55" spans="1:12" x14ac:dyDescent="0.25">
      <c r="A55" s="1"/>
      <c r="B55" s="4"/>
      <c r="C55" s="4">
        <v>2018</v>
      </c>
      <c r="D55" s="9">
        <v>4653375000000</v>
      </c>
      <c r="E55" s="9">
        <v>-4712882000000</v>
      </c>
      <c r="F55" s="9">
        <v>34367153000000</v>
      </c>
      <c r="G55" s="18">
        <f t="shared" si="0"/>
        <v>0.27253514424078129</v>
      </c>
      <c r="I55" s="9">
        <v>14121568000000</v>
      </c>
      <c r="J55" s="9">
        <v>7235398000000</v>
      </c>
      <c r="K55" s="9">
        <f t="shared" si="1"/>
        <v>6886170000000</v>
      </c>
      <c r="L55" s="68">
        <f t="shared" si="2"/>
        <v>7.2164458894805744E-2</v>
      </c>
    </row>
    <row r="56" spans="1:12" x14ac:dyDescent="0.25">
      <c r="A56" s="1"/>
      <c r="B56" s="4"/>
      <c r="C56" s="4">
        <v>2019</v>
      </c>
      <c r="D56" s="9">
        <v>7398161000000</v>
      </c>
      <c r="E56" s="9">
        <v>-2399814000000</v>
      </c>
      <c r="F56" s="9">
        <v>38709314000000</v>
      </c>
      <c r="G56" s="18">
        <f t="shared" si="0"/>
        <v>0.25311673051090494</v>
      </c>
      <c r="I56" s="9">
        <v>16624925000000</v>
      </c>
      <c r="J56" s="9">
        <v>6556359000000</v>
      </c>
      <c r="K56" s="9">
        <f t="shared" si="1"/>
        <v>10068566000000</v>
      </c>
      <c r="L56" s="68">
        <f t="shared" si="2"/>
        <v>-6.9903331275775124E-3</v>
      </c>
    </row>
    <row r="57" spans="1:12" x14ac:dyDescent="0.25">
      <c r="A57" s="1"/>
      <c r="B57" s="4"/>
      <c r="C57" s="4">
        <v>2020</v>
      </c>
      <c r="D57" s="9">
        <v>9336780000000</v>
      </c>
      <c r="E57" s="9">
        <v>-34957389000000</v>
      </c>
      <c r="F57" s="9">
        <v>103588325000000</v>
      </c>
      <c r="G57" s="18">
        <f t="shared" si="0"/>
        <v>0.42759808115441583</v>
      </c>
      <c r="I57" s="9">
        <v>20716223000000</v>
      </c>
      <c r="J57" s="9">
        <v>9176164000000</v>
      </c>
      <c r="K57" s="9">
        <f t="shared" si="1"/>
        <v>11540059000000</v>
      </c>
      <c r="L57" s="68">
        <f t="shared" si="2"/>
        <v>0.31619499591290812</v>
      </c>
    </row>
    <row r="58" spans="1:12" x14ac:dyDescent="0.25">
      <c r="A58" s="1"/>
      <c r="B58" s="4"/>
      <c r="C58" s="4">
        <v>2021</v>
      </c>
      <c r="D58" s="9">
        <v>7989039000000</v>
      </c>
      <c r="E58" s="9">
        <v>-3100274000000</v>
      </c>
      <c r="F58" s="9">
        <v>118066628000000</v>
      </c>
      <c r="G58" s="18">
        <f t="shared" si="0"/>
        <v>9.392419507398822E-2</v>
      </c>
      <c r="I58" s="9">
        <v>33997637000000</v>
      </c>
      <c r="J58" s="9">
        <v>18896133000000</v>
      </c>
      <c r="K58" s="9">
        <f t="shared" si="1"/>
        <v>15101504000000</v>
      </c>
      <c r="L58" s="68">
        <f t="shared" si="2"/>
        <v>-3.3982430666182825E-2</v>
      </c>
    </row>
    <row r="59" spans="1:12" x14ac:dyDescent="0.25">
      <c r="A59" s="1">
        <v>12</v>
      </c>
      <c r="B59" s="4" t="s">
        <v>117</v>
      </c>
      <c r="C59" s="4">
        <v>2017</v>
      </c>
      <c r="D59" s="9">
        <v>370617213073</v>
      </c>
      <c r="E59" s="9">
        <v>-369535482630</v>
      </c>
      <c r="F59" s="9">
        <v>4559573709411</v>
      </c>
      <c r="G59" s="18">
        <f t="shared" si="0"/>
        <v>0.16232936297867459</v>
      </c>
      <c r="I59" s="9">
        <v>2319937439019</v>
      </c>
      <c r="J59" s="9">
        <v>1027176531240</v>
      </c>
      <c r="K59" s="9">
        <f t="shared" si="1"/>
        <v>1292760907779</v>
      </c>
      <c r="L59" s="68">
        <f t="shared" si="2"/>
        <v>-0.12119734152677734</v>
      </c>
    </row>
    <row r="60" spans="1:12" x14ac:dyDescent="0.25">
      <c r="A60" s="1"/>
      <c r="B60" s="4"/>
      <c r="C60" s="4">
        <v>2018</v>
      </c>
      <c r="D60" s="9">
        <v>295922456326</v>
      </c>
      <c r="E60" s="9">
        <v>-367322473111</v>
      </c>
      <c r="F60" s="9">
        <v>4393810380883</v>
      </c>
      <c r="G60" s="18">
        <f t="shared" si="0"/>
        <v>0.15094982986127664</v>
      </c>
      <c r="I60" s="9">
        <v>1876409299238</v>
      </c>
      <c r="J60" s="9">
        <v>525422150049</v>
      </c>
      <c r="K60" s="9">
        <f t="shared" si="1"/>
        <v>1350987149189</v>
      </c>
      <c r="L60" s="68">
        <f t="shared" si="2"/>
        <v>-0.15652523894619871</v>
      </c>
    </row>
    <row r="61" spans="1:12" x14ac:dyDescent="0.25">
      <c r="A61" s="1"/>
      <c r="B61" s="4"/>
      <c r="C61" s="4">
        <v>2019</v>
      </c>
      <c r="D61" s="9">
        <v>479788528325</v>
      </c>
      <c r="E61" s="9">
        <v>-515269836364</v>
      </c>
      <c r="F61" s="9">
        <v>4682083844951</v>
      </c>
      <c r="G61" s="18">
        <f t="shared" si="0"/>
        <v>0.21252467867743058</v>
      </c>
      <c r="I61" s="9">
        <v>1874411044438</v>
      </c>
      <c r="J61" s="9">
        <v>1106938318565</v>
      </c>
      <c r="K61" s="9">
        <f t="shared" si="1"/>
        <v>767472725873</v>
      </c>
      <c r="L61" s="68">
        <f t="shared" si="2"/>
        <v>4.8607766616870947E-2</v>
      </c>
    </row>
    <row r="62" spans="1:12" x14ac:dyDescent="0.25">
      <c r="A62" s="1"/>
      <c r="B62" s="4"/>
      <c r="C62" s="4">
        <v>2020</v>
      </c>
      <c r="D62" s="9">
        <v>486591578118</v>
      </c>
      <c r="E62" s="9">
        <v>-439667897850</v>
      </c>
      <c r="F62" s="9">
        <v>4452166671985</v>
      </c>
      <c r="G62" s="18">
        <f t="shared" si="0"/>
        <v>0.20804690035447998</v>
      </c>
      <c r="I62" s="9">
        <v>1549617329468</v>
      </c>
      <c r="J62" s="9">
        <v>404567270700</v>
      </c>
      <c r="K62" s="9">
        <f t="shared" si="1"/>
        <v>1145050058768</v>
      </c>
      <c r="L62" s="68">
        <f t="shared" si="2"/>
        <v>-4.9142495984421927E-2</v>
      </c>
    </row>
    <row r="63" spans="1:12" x14ac:dyDescent="0.25">
      <c r="A63" s="1"/>
      <c r="B63" s="4"/>
      <c r="C63" s="4">
        <v>2021</v>
      </c>
      <c r="D63" s="9">
        <v>643601152274</v>
      </c>
      <c r="E63" s="9">
        <v>-161068989518</v>
      </c>
      <c r="F63" s="9">
        <v>4191284422677</v>
      </c>
      <c r="G63" s="18">
        <f t="shared" si="0"/>
        <v>0.19198652743257449</v>
      </c>
      <c r="I63" s="9">
        <v>1282057210341</v>
      </c>
      <c r="J63" s="9">
        <v>483213195704</v>
      </c>
      <c r="K63" s="9">
        <f t="shared" si="1"/>
        <v>798844014637</v>
      </c>
      <c r="L63" s="68">
        <f t="shared" si="2"/>
        <v>1.3900576929300388E-3</v>
      </c>
    </row>
    <row r="64" spans="1:12" x14ac:dyDescent="0.25">
      <c r="A64" s="4">
        <v>13</v>
      </c>
      <c r="B64" s="4" t="s">
        <v>118</v>
      </c>
      <c r="C64" s="4">
        <v>2017</v>
      </c>
      <c r="D64" s="9">
        <v>1331611000000</v>
      </c>
      <c r="E64" s="9">
        <v>-338349000000</v>
      </c>
      <c r="F64" s="9">
        <v>2510078000000</v>
      </c>
      <c r="G64" s="18">
        <f t="shared" si="0"/>
        <v>0.66530203443877045</v>
      </c>
      <c r="I64" s="9">
        <v>1076845000000</v>
      </c>
      <c r="J64" s="9">
        <v>1304114000000</v>
      </c>
      <c r="K64" s="9">
        <f t="shared" si="1"/>
        <v>-227269000000</v>
      </c>
      <c r="L64" s="68">
        <f t="shared" si="2"/>
        <v>0.75584463909089683</v>
      </c>
    </row>
    <row r="65" spans="1:12" x14ac:dyDescent="0.25">
      <c r="A65" s="1"/>
      <c r="B65" s="4"/>
      <c r="C65" s="4">
        <v>2018</v>
      </c>
      <c r="D65" s="9">
        <v>1412515000000</v>
      </c>
      <c r="E65" s="9">
        <v>-275917000000</v>
      </c>
      <c r="F65" s="9">
        <v>2889501000000</v>
      </c>
      <c r="G65" s="18">
        <f t="shared" si="0"/>
        <v>0.58433341950738205</v>
      </c>
      <c r="I65" s="9">
        <v>1228961000000</v>
      </c>
      <c r="J65" s="9">
        <v>1578919000000</v>
      </c>
      <c r="K65" s="9">
        <f t="shared" si="1"/>
        <v>-349958000000</v>
      </c>
      <c r="L65" s="68">
        <f t="shared" si="2"/>
        <v>0.70544706508147947</v>
      </c>
    </row>
    <row r="66" spans="1:12" x14ac:dyDescent="0.25">
      <c r="A66" s="1"/>
      <c r="B66" s="4"/>
      <c r="C66" s="4">
        <v>2019</v>
      </c>
      <c r="D66" s="9">
        <v>1334524000000</v>
      </c>
      <c r="E66" s="9">
        <v>-320300000000</v>
      </c>
      <c r="F66" s="9">
        <v>2896950000000</v>
      </c>
      <c r="G66" s="18">
        <f t="shared" si="0"/>
        <v>0.57122974162481233</v>
      </c>
      <c r="I66" s="9">
        <v>1162802000000</v>
      </c>
      <c r="J66" s="9">
        <v>1588693000000</v>
      </c>
      <c r="K66" s="9">
        <f t="shared" si="1"/>
        <v>-425891000000</v>
      </c>
      <c r="L66" s="68">
        <f t="shared" si="2"/>
        <v>0.71824332487616283</v>
      </c>
    </row>
    <row r="67" spans="1:12" x14ac:dyDescent="0.25">
      <c r="A67" s="1"/>
      <c r="B67" s="4"/>
      <c r="C67" s="4">
        <v>2020</v>
      </c>
      <c r="D67" s="9">
        <v>872649000000</v>
      </c>
      <c r="E67" s="9">
        <v>-252694000000</v>
      </c>
      <c r="F67" s="9">
        <v>2907425000000</v>
      </c>
      <c r="G67" s="18">
        <f t="shared" si="0"/>
        <v>0.3870583076089667</v>
      </c>
      <c r="I67" s="9">
        <v>1189261000000</v>
      </c>
      <c r="J67" s="9">
        <v>1338441000000</v>
      </c>
      <c r="K67" s="9">
        <f t="shared" si="1"/>
        <v>-149180000000</v>
      </c>
      <c r="L67" s="68">
        <f t="shared" si="2"/>
        <v>0.43836831560573358</v>
      </c>
    </row>
    <row r="68" spans="1:12" x14ac:dyDescent="0.25">
      <c r="A68" s="1"/>
      <c r="B68" s="4"/>
      <c r="C68" s="4">
        <v>2021</v>
      </c>
      <c r="D68" s="9">
        <v>1168005000000</v>
      </c>
      <c r="E68" s="9">
        <v>-252315000000</v>
      </c>
      <c r="F68" s="9">
        <v>2922017000000</v>
      </c>
      <c r="G68" s="18">
        <f t="shared" si="0"/>
        <v>0.48607520079451966</v>
      </c>
      <c r="I68" s="9">
        <v>1241112000000</v>
      </c>
      <c r="J68" s="9">
        <v>1682700000000</v>
      </c>
      <c r="K68" s="9">
        <f t="shared" si="1"/>
        <v>-441588000000</v>
      </c>
      <c r="L68" s="68">
        <f t="shared" si="2"/>
        <v>0.63719957823654005</v>
      </c>
    </row>
    <row r="69" spans="1:12" x14ac:dyDescent="0.25">
      <c r="A69" s="1">
        <v>14</v>
      </c>
      <c r="B69" s="4" t="s">
        <v>140</v>
      </c>
      <c r="C69" s="4">
        <v>2017</v>
      </c>
      <c r="D69" s="9">
        <v>208851008007</v>
      </c>
      <c r="E69" s="9">
        <v>-56631729257</v>
      </c>
      <c r="F69" s="9">
        <v>1392636444501</v>
      </c>
      <c r="G69" s="18">
        <f t="shared" si="0"/>
        <v>0.19063319670563839</v>
      </c>
      <c r="I69" s="9">
        <v>988479957549</v>
      </c>
      <c r="J69" s="9">
        <v>444383077820</v>
      </c>
      <c r="K69" s="9">
        <f>I69-J69</f>
        <v>544096879729</v>
      </c>
      <c r="L69" s="68">
        <f t="shared" si="2"/>
        <v>-0.20006236628744203</v>
      </c>
    </row>
    <row r="70" spans="1:12" x14ac:dyDescent="0.25">
      <c r="A70" s="1"/>
      <c r="B70" s="4"/>
      <c r="C70" s="4">
        <v>2018</v>
      </c>
      <c r="D70" s="9">
        <v>287259686428</v>
      </c>
      <c r="E70" s="9">
        <v>-11024200985</v>
      </c>
      <c r="F70" s="9">
        <v>1168956042706</v>
      </c>
      <c r="G70" s="18">
        <f t="shared" si="0"/>
        <v>0.2551711754040869</v>
      </c>
      <c r="I70" s="9">
        <v>809166450672</v>
      </c>
      <c r="J70" s="9">
        <v>158255592250</v>
      </c>
      <c r="K70" s="40">
        <f>I70-J70</f>
        <v>650910858422</v>
      </c>
      <c r="L70" s="68">
        <f t="shared" si="2"/>
        <v>-0.30165973580384492</v>
      </c>
    </row>
    <row r="71" spans="1:12" x14ac:dyDescent="0.25">
      <c r="A71" s="1"/>
      <c r="B71" s="4"/>
      <c r="C71" s="4">
        <v>2019</v>
      </c>
      <c r="D71" s="9">
        <v>453147999966</v>
      </c>
      <c r="E71" s="9">
        <v>-18318764162</v>
      </c>
      <c r="F71" s="9">
        <v>1393079542074</v>
      </c>
      <c r="G71" s="18">
        <f t="shared" si="0"/>
        <v>0.33843492054020546</v>
      </c>
      <c r="I71" s="9">
        <v>1067652078121</v>
      </c>
      <c r="J71" s="9">
        <v>222440530626</v>
      </c>
      <c r="K71" s="40">
        <f>I71-J71</f>
        <v>845211547495</v>
      </c>
      <c r="L71" s="68">
        <f t="shared" si="2"/>
        <v>-0.26828675038223104</v>
      </c>
    </row>
    <row r="72" spans="1:12" x14ac:dyDescent="0.25">
      <c r="A72" s="1"/>
      <c r="B72" s="4"/>
      <c r="C72" s="4">
        <v>2020</v>
      </c>
      <c r="D72" s="9">
        <v>171295450196</v>
      </c>
      <c r="E72" s="9">
        <v>-36436211255</v>
      </c>
      <c r="F72" s="9">
        <v>1566673828068</v>
      </c>
      <c r="G72" s="18">
        <f t="shared" si="0"/>
        <v>0.13259407142019583</v>
      </c>
      <c r="I72" s="9">
        <v>1266586465994</v>
      </c>
      <c r="J72" s="9">
        <v>271641005590</v>
      </c>
      <c r="K72" s="40">
        <f>I72-J72</f>
        <v>994945460404</v>
      </c>
      <c r="L72" s="68">
        <f t="shared" si="2"/>
        <v>-0.50247459608346234</v>
      </c>
    </row>
    <row r="73" spans="1:12" x14ac:dyDescent="0.25">
      <c r="A73" s="1"/>
      <c r="B73" s="4"/>
      <c r="C73" s="4">
        <v>2021</v>
      </c>
      <c r="D73" s="9">
        <v>-91481686113</v>
      </c>
      <c r="E73" s="9">
        <v>-56004887625</v>
      </c>
      <c r="F73" s="9">
        <v>1697387196209</v>
      </c>
      <c r="G73" s="18">
        <f t="shared" si="0"/>
        <v>-2.0900828383314685E-2</v>
      </c>
      <c r="I73" s="9">
        <v>1358085356038</v>
      </c>
      <c r="J73" s="9">
        <v>283104828760</v>
      </c>
      <c r="K73" s="40">
        <f>I73-J73</f>
        <v>1074980527278</v>
      </c>
      <c r="L73" s="68">
        <f t="shared" si="2"/>
        <v>-0.65421568410916009</v>
      </c>
    </row>
  </sheetData>
  <mergeCells count="11">
    <mergeCell ref="I2:I3"/>
    <mergeCell ref="J2:J3"/>
    <mergeCell ref="L2:L3"/>
    <mergeCell ref="K2:K3"/>
    <mergeCell ref="A1:G1"/>
    <mergeCell ref="A2:A3"/>
    <mergeCell ref="B2:B3"/>
    <mergeCell ref="C2:C3"/>
    <mergeCell ref="F2:F3"/>
    <mergeCell ref="G2:G3"/>
    <mergeCell ref="I1:L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2"/>
  <sheetViews>
    <sheetView zoomScale="120" zoomScaleNormal="12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J72" sqref="J3:J72"/>
    </sheetView>
  </sheetViews>
  <sheetFormatPr defaultRowHeight="15" x14ac:dyDescent="0.25"/>
  <cols>
    <col min="1" max="1" width="4.42578125" style="5" customWidth="1"/>
    <col min="2" max="2" width="12.85546875" style="5" customWidth="1"/>
    <col min="4" max="4" width="22.5703125" style="8" customWidth="1"/>
    <col min="5" max="5" width="24" style="8" bestFit="1" customWidth="1"/>
    <col min="6" max="6" width="15.5703125" customWidth="1"/>
    <col min="8" max="8" width="25.7109375" style="8" bestFit="1" customWidth="1"/>
    <col min="9" max="9" width="22.85546875" style="8" bestFit="1" customWidth="1"/>
    <col min="10" max="10" width="12.85546875" bestFit="1" customWidth="1"/>
  </cols>
  <sheetData>
    <row r="1" spans="1:10" x14ac:dyDescent="0.25">
      <c r="A1" s="119" t="s">
        <v>38</v>
      </c>
      <c r="B1" s="119"/>
      <c r="C1" s="119"/>
      <c r="D1" s="119"/>
      <c r="E1" s="119"/>
      <c r="F1" s="119"/>
      <c r="H1" s="133" t="s">
        <v>122</v>
      </c>
      <c r="I1" s="133"/>
      <c r="J1" s="68"/>
    </row>
    <row r="2" spans="1:10" x14ac:dyDescent="0.25">
      <c r="A2" s="2" t="s">
        <v>5</v>
      </c>
      <c r="B2" s="2" t="s">
        <v>0</v>
      </c>
      <c r="C2" s="2" t="s">
        <v>1</v>
      </c>
      <c r="D2" s="7" t="s">
        <v>36</v>
      </c>
      <c r="E2" s="7" t="s">
        <v>31</v>
      </c>
      <c r="F2" s="19" t="s">
        <v>37</v>
      </c>
      <c r="H2" s="69" t="s">
        <v>36</v>
      </c>
      <c r="I2" s="69" t="s">
        <v>121</v>
      </c>
      <c r="J2" s="69" t="s">
        <v>122</v>
      </c>
    </row>
    <row r="3" spans="1:10" x14ac:dyDescent="0.25">
      <c r="A3" s="4">
        <v>1</v>
      </c>
      <c r="B3" s="4" t="s">
        <v>6</v>
      </c>
      <c r="C3" s="4">
        <v>2017</v>
      </c>
      <c r="D3" s="9">
        <v>43421734614</v>
      </c>
      <c r="E3" s="9">
        <v>1211184522659</v>
      </c>
      <c r="F3" s="18">
        <f t="shared" ref="F3:F66" si="0">D3/E3</f>
        <v>3.5850635309203883E-2</v>
      </c>
      <c r="H3" s="9">
        <f>D3</f>
        <v>43421734614</v>
      </c>
      <c r="I3" s="9">
        <f>LEV!E3</f>
        <v>837911581216</v>
      </c>
      <c r="J3" s="68">
        <f>H3/I3</f>
        <v>5.1821380187853712E-2</v>
      </c>
    </row>
    <row r="4" spans="1:10" x14ac:dyDescent="0.25">
      <c r="A4" s="4"/>
      <c r="B4" s="4"/>
      <c r="C4" s="4">
        <v>2018</v>
      </c>
      <c r="D4" s="9">
        <v>61947295689</v>
      </c>
      <c r="E4" s="9">
        <v>1004275813783</v>
      </c>
      <c r="F4" s="18">
        <f t="shared" si="0"/>
        <v>6.168354832289661E-2</v>
      </c>
      <c r="H4" s="9">
        <f t="shared" ref="H4:H72" si="1">D4</f>
        <v>61947295689</v>
      </c>
      <c r="I4" s="9">
        <f>LEV!E4</f>
        <v>885422598655</v>
      </c>
      <c r="J4" s="68">
        <f t="shared" ref="J4:J72" si="2">H4/I4</f>
        <v>6.9963535811149336E-2</v>
      </c>
    </row>
    <row r="5" spans="1:10" x14ac:dyDescent="0.25">
      <c r="A5" s="4"/>
      <c r="B5" s="4"/>
      <c r="C5" s="4">
        <v>2019</v>
      </c>
      <c r="D5" s="9">
        <v>76758829457</v>
      </c>
      <c r="E5" s="9">
        <v>1057529235985</v>
      </c>
      <c r="F5" s="18">
        <f t="shared" si="0"/>
        <v>7.2583174861833091E-2</v>
      </c>
      <c r="H5" s="9">
        <f t="shared" si="1"/>
        <v>76758829457</v>
      </c>
      <c r="I5" s="9">
        <f>LEV!E5</f>
        <v>935392483850</v>
      </c>
      <c r="J5" s="68">
        <f t="shared" si="2"/>
        <v>8.2060558302827977E-2</v>
      </c>
    </row>
    <row r="6" spans="1:10" x14ac:dyDescent="0.25">
      <c r="A6" s="4"/>
      <c r="B6" s="4"/>
      <c r="C6" s="4">
        <v>2020</v>
      </c>
      <c r="D6" s="9">
        <v>44045828312</v>
      </c>
      <c r="E6" s="9">
        <v>1086873666641</v>
      </c>
      <c r="F6" s="18">
        <f t="shared" si="0"/>
        <v>4.0525251152808146E-2</v>
      </c>
      <c r="H6" s="9">
        <f t="shared" si="1"/>
        <v>44045828312</v>
      </c>
      <c r="I6" s="9">
        <f>LEV!E6</f>
        <v>961711929701</v>
      </c>
      <c r="J6" s="68">
        <f t="shared" si="2"/>
        <v>4.579939891740141E-2</v>
      </c>
    </row>
    <row r="7" spans="1:10" x14ac:dyDescent="0.25">
      <c r="A7" s="4"/>
      <c r="B7" s="4"/>
      <c r="C7" s="4">
        <v>2021</v>
      </c>
      <c r="D7" s="9">
        <v>100066615090</v>
      </c>
      <c r="E7" s="9">
        <v>1147260611703</v>
      </c>
      <c r="F7" s="18">
        <f t="shared" si="0"/>
        <v>8.7222217924365561E-2</v>
      </c>
      <c r="H7" s="9">
        <f t="shared" si="1"/>
        <v>100066615090</v>
      </c>
      <c r="I7" s="9">
        <f>LEV!E7</f>
        <v>1022814971131</v>
      </c>
      <c r="J7" s="68">
        <f t="shared" si="2"/>
        <v>9.7834523266069479E-2</v>
      </c>
    </row>
    <row r="8" spans="1:10" x14ac:dyDescent="0.25">
      <c r="A8" s="4">
        <v>2</v>
      </c>
      <c r="B8" s="4" t="s">
        <v>7</v>
      </c>
      <c r="C8" s="4">
        <v>2017</v>
      </c>
      <c r="D8" s="8">
        <v>47964112940</v>
      </c>
      <c r="E8" s="9">
        <v>576963542579</v>
      </c>
      <c r="F8" s="18">
        <f t="shared" si="0"/>
        <v>8.3131964847558068E-2</v>
      </c>
      <c r="H8" s="9">
        <f t="shared" si="1"/>
        <v>47964112940</v>
      </c>
      <c r="I8" s="9">
        <f>LEV!E8</f>
        <v>475980511759</v>
      </c>
      <c r="J8" s="68">
        <f t="shared" si="2"/>
        <v>0.10076906880650892</v>
      </c>
    </row>
    <row r="9" spans="1:10" x14ac:dyDescent="0.25">
      <c r="A9" s="4"/>
      <c r="B9" s="4"/>
      <c r="C9" s="4">
        <v>2018</v>
      </c>
      <c r="D9" s="9">
        <v>90195136265</v>
      </c>
      <c r="E9" s="9">
        <v>758846556031</v>
      </c>
      <c r="F9" s="18">
        <f t="shared" si="0"/>
        <v>0.1188582007102308</v>
      </c>
      <c r="H9" s="9">
        <f t="shared" si="1"/>
        <v>90195136265</v>
      </c>
      <c r="I9" s="9">
        <f>LEV!E9</f>
        <v>563167578239</v>
      </c>
      <c r="J9" s="68">
        <f t="shared" si="2"/>
        <v>0.16015683386290841</v>
      </c>
    </row>
    <row r="10" spans="1:10" x14ac:dyDescent="0.25">
      <c r="A10" s="4"/>
      <c r="B10" s="4"/>
      <c r="C10" s="4">
        <v>2019</v>
      </c>
      <c r="D10" s="9">
        <v>103723133972</v>
      </c>
      <c r="E10" s="9">
        <v>848676035300</v>
      </c>
      <c r="F10" s="18">
        <f t="shared" si="0"/>
        <v>0.12221758322106353</v>
      </c>
      <c r="H10" s="9">
        <f t="shared" si="1"/>
        <v>103723133972</v>
      </c>
      <c r="I10" s="9">
        <f>LEV!E10</f>
        <v>641567444819</v>
      </c>
      <c r="J10" s="68">
        <f t="shared" si="2"/>
        <v>0.16167144204341996</v>
      </c>
    </row>
    <row r="11" spans="1:10" x14ac:dyDescent="0.25">
      <c r="A11" s="4"/>
      <c r="B11" s="4"/>
      <c r="C11" s="4">
        <v>2020</v>
      </c>
      <c r="D11" s="9">
        <v>38038419405</v>
      </c>
      <c r="E11" s="9">
        <v>906924214166</v>
      </c>
      <c r="F11" s="18">
        <f t="shared" si="0"/>
        <v>4.1942224952037269E-2</v>
      </c>
      <c r="H11" s="9">
        <f t="shared" si="1"/>
        <v>38038419405</v>
      </c>
      <c r="I11" s="9">
        <f>LEV!E11</f>
        <v>662560916609</v>
      </c>
      <c r="J11" s="68">
        <f t="shared" si="2"/>
        <v>5.7411203183673119E-2</v>
      </c>
    </row>
    <row r="12" spans="1:10" x14ac:dyDescent="0.25">
      <c r="A12" s="4"/>
      <c r="B12" s="4"/>
      <c r="C12" s="4">
        <v>2021</v>
      </c>
      <c r="D12" s="9">
        <v>12533087704</v>
      </c>
      <c r="E12" s="9">
        <v>989119315334</v>
      </c>
      <c r="F12" s="18">
        <f t="shared" si="0"/>
        <v>1.2670956384840084E-2</v>
      </c>
      <c r="H12" s="9">
        <f t="shared" si="1"/>
        <v>12533087704</v>
      </c>
      <c r="I12" s="9">
        <f>LEV!E12</f>
        <v>668660599446</v>
      </c>
      <c r="J12" s="68">
        <f t="shared" si="2"/>
        <v>1.874357142380445E-2</v>
      </c>
    </row>
    <row r="13" spans="1:10" x14ac:dyDescent="0.25">
      <c r="A13" s="4">
        <v>3</v>
      </c>
      <c r="B13" s="4" t="s">
        <v>8</v>
      </c>
      <c r="C13" s="4">
        <v>2017</v>
      </c>
      <c r="D13" s="9">
        <v>5145063000000</v>
      </c>
      <c r="E13" s="9">
        <v>87939488000000</v>
      </c>
      <c r="F13" s="18">
        <f t="shared" si="0"/>
        <v>5.8506856442011583E-2</v>
      </c>
      <c r="H13" s="9">
        <f t="shared" si="1"/>
        <v>5145063000000</v>
      </c>
      <c r="I13" s="9">
        <f>LEV!E13</f>
        <v>46756724000000</v>
      </c>
      <c r="J13" s="68">
        <f t="shared" si="2"/>
        <v>0.11003899674408327</v>
      </c>
    </row>
    <row r="14" spans="1:10" x14ac:dyDescent="0.25">
      <c r="A14" s="4"/>
      <c r="B14" s="4"/>
      <c r="C14" s="4">
        <v>2018</v>
      </c>
      <c r="D14" s="9">
        <v>4961851000000</v>
      </c>
      <c r="E14" s="9">
        <v>96537796000000</v>
      </c>
      <c r="F14" s="18">
        <f t="shared" si="0"/>
        <v>5.1398014100094022E-2</v>
      </c>
      <c r="H14" s="9">
        <f t="shared" si="1"/>
        <v>4961851000000</v>
      </c>
      <c r="I14" s="9">
        <f>LEV!E14</f>
        <v>49916800000000</v>
      </c>
      <c r="J14" s="68">
        <f t="shared" si="2"/>
        <v>9.9402425636258729E-2</v>
      </c>
    </row>
    <row r="15" spans="1:10" x14ac:dyDescent="0.25">
      <c r="A15" s="4"/>
      <c r="B15" s="4"/>
      <c r="C15" s="4">
        <v>2019</v>
      </c>
      <c r="D15" s="9">
        <v>5902729000000</v>
      </c>
      <c r="E15" s="9">
        <v>96198559000000</v>
      </c>
      <c r="F15" s="18">
        <f t="shared" si="0"/>
        <v>6.1359848435983327E-2</v>
      </c>
      <c r="H15" s="9">
        <f t="shared" si="1"/>
        <v>5902729000000</v>
      </c>
      <c r="I15" s="9">
        <f>LEV!E15</f>
        <v>54202488000000</v>
      </c>
      <c r="J15" s="68">
        <f t="shared" si="2"/>
        <v>0.10890144009625537</v>
      </c>
    </row>
    <row r="16" spans="1:10" x14ac:dyDescent="0.25">
      <c r="A16" s="4"/>
      <c r="B16" s="4"/>
      <c r="C16" s="4">
        <v>2020</v>
      </c>
      <c r="D16" s="9">
        <v>8752066000000</v>
      </c>
      <c r="E16" s="9">
        <v>163136516000000</v>
      </c>
      <c r="F16" s="18">
        <f t="shared" si="0"/>
        <v>5.3648724482996804E-2</v>
      </c>
      <c r="H16" s="9">
        <f t="shared" si="1"/>
        <v>8752066000000</v>
      </c>
      <c r="I16" s="9">
        <f>LEV!E16</f>
        <v>79138044000000</v>
      </c>
      <c r="J16" s="68">
        <f t="shared" si="2"/>
        <v>0.11059239725459982</v>
      </c>
    </row>
    <row r="17" spans="1:10" x14ac:dyDescent="0.25">
      <c r="A17" s="4"/>
      <c r="B17" s="4"/>
      <c r="C17" s="4">
        <v>2021</v>
      </c>
      <c r="D17" s="9">
        <v>11203585000000</v>
      </c>
      <c r="E17" s="9">
        <v>179356193000000</v>
      </c>
      <c r="F17" s="18">
        <f t="shared" si="0"/>
        <v>6.2465559803669558E-2</v>
      </c>
      <c r="H17" s="9">
        <f t="shared" si="1"/>
        <v>11203585000000</v>
      </c>
      <c r="I17" s="9">
        <f>LEV!E17</f>
        <v>86632111000000</v>
      </c>
      <c r="J17" s="68">
        <f t="shared" si="2"/>
        <v>0.12932369846095521</v>
      </c>
    </row>
    <row r="18" spans="1:10" x14ac:dyDescent="0.25">
      <c r="A18" s="4">
        <v>4</v>
      </c>
      <c r="B18" s="4" t="s">
        <v>9</v>
      </c>
      <c r="C18" s="4">
        <v>2017</v>
      </c>
      <c r="D18" s="9">
        <v>1630953830893</v>
      </c>
      <c r="E18" s="9">
        <v>14915849800251</v>
      </c>
      <c r="F18" s="18">
        <f t="shared" si="0"/>
        <v>0.10934367486494499</v>
      </c>
      <c r="H18" s="9">
        <f t="shared" si="1"/>
        <v>1630953830893</v>
      </c>
      <c r="I18" s="9">
        <f>LEV!E18</f>
        <v>7354346366072</v>
      </c>
      <c r="J18" s="68">
        <f t="shared" si="2"/>
        <v>0.22176733997967818</v>
      </c>
    </row>
    <row r="19" spans="1:10" x14ac:dyDescent="0.25">
      <c r="A19" s="4"/>
      <c r="B19" s="4"/>
      <c r="C19" s="4">
        <v>2018</v>
      </c>
      <c r="D19" s="9">
        <v>1760434280304</v>
      </c>
      <c r="E19" s="9">
        <v>17591706426634</v>
      </c>
      <c r="F19" s="18">
        <f t="shared" si="0"/>
        <v>0.10007183144204174</v>
      </c>
      <c r="H19" s="9">
        <f t="shared" si="1"/>
        <v>1760434280304</v>
      </c>
      <c r="I19" s="9">
        <f>LEV!E19</f>
        <v>8542544481694</v>
      </c>
      <c r="J19" s="68">
        <f t="shared" si="2"/>
        <v>0.20607844466908801</v>
      </c>
    </row>
    <row r="20" spans="1:10" x14ac:dyDescent="0.25">
      <c r="A20" s="4"/>
      <c r="B20" s="4"/>
      <c r="C20" s="4">
        <v>2019</v>
      </c>
      <c r="D20" s="9">
        <v>2039404206764</v>
      </c>
      <c r="E20" s="9">
        <v>19037918806473</v>
      </c>
      <c r="F20" s="18">
        <f t="shared" si="0"/>
        <v>0.10712327473896942</v>
      </c>
      <c r="H20" s="9">
        <f t="shared" si="1"/>
        <v>2039404206764</v>
      </c>
      <c r="I20" s="9">
        <f>LEV!E20</f>
        <v>9899940195318</v>
      </c>
      <c r="J20" s="68">
        <f t="shared" si="2"/>
        <v>0.20600166935639669</v>
      </c>
    </row>
    <row r="21" spans="1:10" x14ac:dyDescent="0.25">
      <c r="A21" s="4"/>
      <c r="B21" s="4"/>
      <c r="C21" s="4">
        <v>2020</v>
      </c>
      <c r="D21" s="9">
        <v>2098168514645</v>
      </c>
      <c r="E21" s="9">
        <v>19777500514550</v>
      </c>
      <c r="F21" s="18">
        <f t="shared" si="0"/>
        <v>0.10608865933798915</v>
      </c>
      <c r="H21" s="9">
        <f t="shared" si="1"/>
        <v>2098168514645</v>
      </c>
      <c r="I21" s="9">
        <f>LEV!E21</f>
        <v>11271468049958</v>
      </c>
      <c r="J21" s="68">
        <f t="shared" si="2"/>
        <v>0.18614864588582303</v>
      </c>
    </row>
    <row r="22" spans="1:10" x14ac:dyDescent="0.25">
      <c r="A22" s="4"/>
      <c r="B22" s="4"/>
      <c r="C22" s="4">
        <v>2021</v>
      </c>
      <c r="D22" s="9">
        <v>1211052647953</v>
      </c>
      <c r="E22" s="9">
        <v>19917653265528</v>
      </c>
      <c r="F22" s="18">
        <f t="shared" si="0"/>
        <v>6.0802978734899468E-2</v>
      </c>
      <c r="H22" s="9">
        <f t="shared" si="1"/>
        <v>1211052647953</v>
      </c>
      <c r="I22" s="9">
        <f>LEV!E22</f>
        <v>11360031396135</v>
      </c>
      <c r="J22" s="68">
        <f t="shared" si="2"/>
        <v>0.10660645254598802</v>
      </c>
    </row>
    <row r="23" spans="1:10" x14ac:dyDescent="0.25">
      <c r="A23" s="4">
        <v>5</v>
      </c>
      <c r="B23" s="4" t="s">
        <v>10</v>
      </c>
      <c r="C23" s="4">
        <v>2017</v>
      </c>
      <c r="D23" s="9">
        <v>25880464791</v>
      </c>
      <c r="E23" s="9">
        <v>1623027475045</v>
      </c>
      <c r="F23" s="18">
        <f t="shared" si="0"/>
        <v>1.5945795859236726E-2</v>
      </c>
      <c r="H23" s="9">
        <f t="shared" si="1"/>
        <v>25880464791</v>
      </c>
      <c r="I23" s="9">
        <f>LEV!E23</f>
        <v>1023237460399</v>
      </c>
      <c r="J23" s="68">
        <f t="shared" si="2"/>
        <v>2.5292726070552773E-2</v>
      </c>
    </row>
    <row r="24" spans="1:10" x14ac:dyDescent="0.25">
      <c r="A24" s="4"/>
      <c r="B24" s="4"/>
      <c r="C24" s="4">
        <v>2018</v>
      </c>
      <c r="D24" s="9">
        <v>15954632472</v>
      </c>
      <c r="E24" s="9">
        <v>1771365972009</v>
      </c>
      <c r="F24" s="18">
        <f t="shared" si="0"/>
        <v>9.0069656548189218E-3</v>
      </c>
      <c r="H24" s="9">
        <f t="shared" si="1"/>
        <v>15954632472</v>
      </c>
      <c r="I24" s="9">
        <f>LEV!E24</f>
        <v>1040576552571</v>
      </c>
      <c r="J24" s="68">
        <f t="shared" si="2"/>
        <v>1.5332492772953765E-2</v>
      </c>
    </row>
    <row r="25" spans="1:10" x14ac:dyDescent="0.25">
      <c r="A25" s="4"/>
      <c r="B25" s="4"/>
      <c r="C25" s="4">
        <v>2019</v>
      </c>
      <c r="D25" s="9">
        <v>957169058</v>
      </c>
      <c r="E25" s="9">
        <v>1820383352811</v>
      </c>
      <c r="F25" s="18">
        <f t="shared" si="0"/>
        <v>5.2580631245718575E-4</v>
      </c>
      <c r="H25" s="9">
        <f t="shared" si="1"/>
        <v>957169058</v>
      </c>
      <c r="I25" s="9">
        <f>LEV!E25</f>
        <v>1035820381000</v>
      </c>
      <c r="J25" s="68">
        <f t="shared" si="2"/>
        <v>9.2406856976103469E-4</v>
      </c>
    </row>
    <row r="26" spans="1:10" x14ac:dyDescent="0.25">
      <c r="A26" s="4"/>
      <c r="B26" s="4"/>
      <c r="C26" s="4">
        <v>2020</v>
      </c>
      <c r="D26" s="9">
        <v>5415741808</v>
      </c>
      <c r="E26" s="9">
        <v>1768660546754</v>
      </c>
      <c r="F26" s="18">
        <f t="shared" si="0"/>
        <v>3.0620583570654309E-3</v>
      </c>
      <c r="H26" s="9">
        <f t="shared" si="1"/>
        <v>5415741808</v>
      </c>
      <c r="I26" s="9">
        <f>LEV!E26</f>
        <v>961981659335</v>
      </c>
      <c r="J26" s="68">
        <f t="shared" si="2"/>
        <v>5.6297765715656173E-3</v>
      </c>
    </row>
    <row r="27" spans="1:10" x14ac:dyDescent="0.25">
      <c r="A27" s="4"/>
      <c r="B27" s="4"/>
      <c r="C27" s="4">
        <v>2021</v>
      </c>
      <c r="D27" s="9">
        <v>29707421605</v>
      </c>
      <c r="E27" s="9">
        <v>1970428120056</v>
      </c>
      <c r="F27" s="18">
        <f t="shared" si="0"/>
        <v>1.5076632992913088E-2</v>
      </c>
      <c r="H27" s="9">
        <f t="shared" si="1"/>
        <v>29707421605</v>
      </c>
      <c r="I27" s="9">
        <f>LEV!E27</f>
        <v>992485493101</v>
      </c>
      <c r="J27" s="68">
        <f t="shared" si="2"/>
        <v>2.9932348443884843E-2</v>
      </c>
    </row>
    <row r="28" spans="1:10" x14ac:dyDescent="0.25">
      <c r="A28" s="4">
        <v>6</v>
      </c>
      <c r="B28" s="4" t="s">
        <v>11</v>
      </c>
      <c r="C28" s="4">
        <v>2017</v>
      </c>
      <c r="D28" s="9">
        <v>711681000000</v>
      </c>
      <c r="E28" s="9">
        <v>5186940000000</v>
      </c>
      <c r="F28" s="18">
        <f t="shared" si="0"/>
        <v>0.13720632974354821</v>
      </c>
      <c r="H28" s="9">
        <f t="shared" si="1"/>
        <v>711681000000</v>
      </c>
      <c r="I28" s="9">
        <f>LEV!E28</f>
        <v>4208755000000</v>
      </c>
      <c r="J28" s="68">
        <f t="shared" si="2"/>
        <v>0.16909537381006973</v>
      </c>
    </row>
    <row r="29" spans="1:10" x14ac:dyDescent="0.25">
      <c r="A29" s="4"/>
      <c r="B29" s="4"/>
      <c r="C29" s="4">
        <v>2018</v>
      </c>
      <c r="D29" s="9">
        <v>701607000000</v>
      </c>
      <c r="E29" s="9">
        <v>5555871000000</v>
      </c>
      <c r="F29" s="18">
        <f t="shared" si="0"/>
        <v>0.12628208970294666</v>
      </c>
      <c r="H29" s="9">
        <f t="shared" si="1"/>
        <v>701607000000</v>
      </c>
      <c r="I29" s="9">
        <f>LEV!E29</f>
        <v>4774956000000</v>
      </c>
      <c r="J29" s="68">
        <f t="shared" si="2"/>
        <v>0.14693475709514392</v>
      </c>
    </row>
    <row r="30" spans="1:10" x14ac:dyDescent="0.25">
      <c r="A30" s="4"/>
      <c r="B30" s="4"/>
      <c r="C30" s="4">
        <v>2019</v>
      </c>
      <c r="D30" s="9">
        <v>1035865000000</v>
      </c>
      <c r="E30" s="9">
        <v>6608422000000</v>
      </c>
      <c r="F30" s="18">
        <f t="shared" si="0"/>
        <v>0.15674922091839777</v>
      </c>
      <c r="H30" s="9">
        <f t="shared" si="1"/>
        <v>1035865000000</v>
      </c>
      <c r="I30" s="9">
        <f>LEV!E30</f>
        <v>5655139000000</v>
      </c>
      <c r="J30" s="68">
        <f t="shared" si="2"/>
        <v>0.1831723322804267</v>
      </c>
    </row>
    <row r="31" spans="1:10" x14ac:dyDescent="0.25">
      <c r="A31" s="4"/>
      <c r="B31" s="4"/>
      <c r="C31" s="4">
        <v>2020</v>
      </c>
      <c r="D31" s="9">
        <v>1109666000000</v>
      </c>
      <c r="E31" s="9">
        <v>8754116000000</v>
      </c>
      <c r="F31" s="18">
        <f t="shared" si="0"/>
        <v>0.12675934383323229</v>
      </c>
      <c r="H31" s="9">
        <f t="shared" si="1"/>
        <v>1109666000000</v>
      </c>
      <c r="I31" s="9">
        <f>LEV!E31</f>
        <v>4781737000000</v>
      </c>
      <c r="J31" s="68">
        <f t="shared" si="2"/>
        <v>0.23206336944085382</v>
      </c>
    </row>
    <row r="32" spans="1:10" x14ac:dyDescent="0.25">
      <c r="A32" s="4"/>
      <c r="B32" s="4"/>
      <c r="C32" s="4">
        <v>2021</v>
      </c>
      <c r="D32" s="9">
        <v>1276793000000</v>
      </c>
      <c r="E32" s="9">
        <v>7406856000000</v>
      </c>
      <c r="F32" s="18">
        <f t="shared" si="0"/>
        <v>0.1723798869587852</v>
      </c>
      <c r="H32" s="9">
        <f t="shared" si="1"/>
        <v>1276793000000</v>
      </c>
      <c r="I32" s="9">
        <f>LEV!E32</f>
        <v>5138126000000</v>
      </c>
      <c r="J32" s="68">
        <f t="shared" si="2"/>
        <v>0.24849390614399103</v>
      </c>
    </row>
    <row r="33" spans="1:10" x14ac:dyDescent="0.25">
      <c r="A33" s="4">
        <v>7</v>
      </c>
      <c r="B33" s="4" t="s">
        <v>12</v>
      </c>
      <c r="C33" s="4">
        <v>2017</v>
      </c>
      <c r="D33" s="9">
        <v>22970715348</v>
      </c>
      <c r="E33" s="9">
        <v>636284210210</v>
      </c>
      <c r="F33" s="18">
        <f t="shared" si="0"/>
        <v>3.6101344304015841E-2</v>
      </c>
      <c r="H33" s="9">
        <f t="shared" si="1"/>
        <v>22970715348</v>
      </c>
      <c r="I33" s="9">
        <f>LEV!E33</f>
        <v>307569774228</v>
      </c>
      <c r="J33" s="68">
        <f t="shared" si="2"/>
        <v>7.4684566796774765E-2</v>
      </c>
    </row>
    <row r="34" spans="1:10" x14ac:dyDescent="0.25">
      <c r="A34" s="4"/>
      <c r="B34" s="4"/>
      <c r="C34" s="4">
        <v>2018</v>
      </c>
      <c r="D34" s="9">
        <v>31954131252</v>
      </c>
      <c r="E34" s="9">
        <v>747293725435</v>
      </c>
      <c r="F34" s="18">
        <f t="shared" si="0"/>
        <v>4.2759801353075041E-2</v>
      </c>
      <c r="H34" s="9">
        <f t="shared" si="1"/>
        <v>31954131252</v>
      </c>
      <c r="I34" s="9">
        <f>LEV!E34</f>
        <v>339236007000</v>
      </c>
      <c r="J34" s="68">
        <f t="shared" si="2"/>
        <v>9.4194397388954063E-2</v>
      </c>
    </row>
    <row r="35" spans="1:10" x14ac:dyDescent="0.25">
      <c r="A35" s="4"/>
      <c r="B35" s="4"/>
      <c r="C35" s="4">
        <v>2019</v>
      </c>
      <c r="D35" s="9">
        <v>44943627900</v>
      </c>
      <c r="E35" s="9">
        <v>790845543826</v>
      </c>
      <c r="F35" s="18">
        <f t="shared" si="0"/>
        <v>5.6829842756107626E-2</v>
      </c>
      <c r="H35" s="9">
        <f t="shared" si="1"/>
        <v>44943627900</v>
      </c>
      <c r="I35" s="9">
        <f>LEV!E35</f>
        <v>380381947966</v>
      </c>
      <c r="J35" s="68">
        <f t="shared" si="2"/>
        <v>0.11815394537076516</v>
      </c>
    </row>
    <row r="36" spans="1:10" x14ac:dyDescent="0.25">
      <c r="A36" s="4"/>
      <c r="B36" s="4"/>
      <c r="C36" s="4">
        <v>2020</v>
      </c>
      <c r="D36" s="9">
        <v>42520246722</v>
      </c>
      <c r="E36" s="9">
        <v>773863042440</v>
      </c>
      <c r="F36" s="18">
        <f t="shared" si="0"/>
        <v>5.4945441751466928E-2</v>
      </c>
      <c r="H36" s="9">
        <f t="shared" si="1"/>
        <v>42520246722</v>
      </c>
      <c r="I36" s="9">
        <f>LEV!E36</f>
        <v>406954570727</v>
      </c>
      <c r="J36" s="68">
        <f t="shared" si="2"/>
        <v>0.10448401315665315</v>
      </c>
    </row>
    <row r="37" spans="1:10" x14ac:dyDescent="0.25">
      <c r="A37" s="4"/>
      <c r="B37" s="4"/>
      <c r="C37" s="4">
        <v>2021</v>
      </c>
      <c r="D37" s="9">
        <v>84524160228</v>
      </c>
      <c r="E37" s="9">
        <v>889125250792</v>
      </c>
      <c r="F37" s="18">
        <f t="shared" si="0"/>
        <v>9.5064401953165761E-2</v>
      </c>
      <c r="H37" s="9">
        <f t="shared" si="1"/>
        <v>84524160228</v>
      </c>
      <c r="I37" s="9">
        <f>LEV!E37</f>
        <v>541837229228</v>
      </c>
      <c r="J37" s="68">
        <f t="shared" si="2"/>
        <v>0.15599548290254717</v>
      </c>
    </row>
    <row r="38" spans="1:10" x14ac:dyDescent="0.25">
      <c r="A38" s="4">
        <v>8</v>
      </c>
      <c r="B38" s="4" t="s">
        <v>13</v>
      </c>
      <c r="C38" s="4">
        <v>2017</v>
      </c>
      <c r="D38" s="9">
        <v>216024079834</v>
      </c>
      <c r="E38" s="9">
        <v>2342432443196</v>
      </c>
      <c r="F38" s="18">
        <f t="shared" si="0"/>
        <v>9.2222117423910899E-2</v>
      </c>
      <c r="H38" s="9">
        <f t="shared" si="1"/>
        <v>216024079834</v>
      </c>
      <c r="I38" s="9">
        <f>LEV!E38</f>
        <v>1384772068360</v>
      </c>
      <c r="J38" s="68">
        <f t="shared" si="2"/>
        <v>0.15599973798564523</v>
      </c>
    </row>
    <row r="39" spans="1:10" x14ac:dyDescent="0.25">
      <c r="A39" s="4"/>
      <c r="B39" s="4"/>
      <c r="C39" s="4">
        <v>2018</v>
      </c>
      <c r="D39" s="9">
        <v>255088886019</v>
      </c>
      <c r="E39" s="9">
        <v>2631189810030</v>
      </c>
      <c r="F39" s="18">
        <f t="shared" si="0"/>
        <v>9.6948112616813284E-2</v>
      </c>
      <c r="H39" s="9">
        <f t="shared" si="1"/>
        <v>255088886019</v>
      </c>
      <c r="I39" s="9">
        <f>LEV!E39</f>
        <v>1646387946952</v>
      </c>
      <c r="J39" s="68">
        <f t="shared" si="2"/>
        <v>0.15493850431257866</v>
      </c>
    </row>
    <row r="40" spans="1:10" x14ac:dyDescent="0.25">
      <c r="A40" s="4"/>
      <c r="B40" s="4"/>
      <c r="C40" s="4">
        <v>2019</v>
      </c>
      <c r="D40" s="9">
        <v>482590522840</v>
      </c>
      <c r="E40" s="9">
        <v>2881563083954</v>
      </c>
      <c r="F40" s="18">
        <f t="shared" si="0"/>
        <v>0.16747525866336505</v>
      </c>
      <c r="H40" s="9">
        <f t="shared" si="1"/>
        <v>482590522840</v>
      </c>
      <c r="I40" s="9">
        <f>LEV!E40</f>
        <v>2148007007980</v>
      </c>
      <c r="J40" s="68">
        <f t="shared" si="2"/>
        <v>0.22466897037446415</v>
      </c>
    </row>
    <row r="41" spans="1:10" x14ac:dyDescent="0.25">
      <c r="A41" s="4"/>
      <c r="B41" s="4"/>
      <c r="C41" s="4">
        <v>2020</v>
      </c>
      <c r="D41" s="9">
        <v>628628879549</v>
      </c>
      <c r="E41" s="9">
        <v>3448995059882</v>
      </c>
      <c r="F41" s="18">
        <f t="shared" si="0"/>
        <v>0.18226436067162916</v>
      </c>
      <c r="H41" s="9">
        <f t="shared" si="1"/>
        <v>628628879549</v>
      </c>
      <c r="I41" s="9">
        <f>LEV!E41</f>
        <v>2673298199144</v>
      </c>
      <c r="J41" s="68">
        <f t="shared" si="2"/>
        <v>0.2351510503954588</v>
      </c>
    </row>
    <row r="42" spans="1:10" x14ac:dyDescent="0.25">
      <c r="A42" s="4"/>
      <c r="B42" s="4"/>
      <c r="C42" s="4">
        <v>2021</v>
      </c>
      <c r="D42" s="9">
        <v>617573766863</v>
      </c>
      <c r="E42" s="9">
        <v>3919243683748</v>
      </c>
      <c r="F42" s="18">
        <f t="shared" si="0"/>
        <v>0.15757473040625275</v>
      </c>
      <c r="H42" s="9">
        <f t="shared" si="1"/>
        <v>617573766863</v>
      </c>
      <c r="I42" s="9">
        <f>LEV!E42</f>
        <v>3300848622529</v>
      </c>
      <c r="J42" s="68">
        <f t="shared" si="2"/>
        <v>0.18709545255966195</v>
      </c>
    </row>
    <row r="43" spans="1:10" x14ac:dyDescent="0.25">
      <c r="A43" s="4">
        <v>9</v>
      </c>
      <c r="B43" s="4" t="s">
        <v>113</v>
      </c>
      <c r="C43" s="4">
        <v>2017</v>
      </c>
      <c r="D43" s="9">
        <v>50173730829</v>
      </c>
      <c r="E43" s="9">
        <v>660917775322</v>
      </c>
      <c r="F43" s="18">
        <f t="shared" si="0"/>
        <v>7.591523893355008E-2</v>
      </c>
      <c r="H43" s="9">
        <f t="shared" si="1"/>
        <v>50173730829</v>
      </c>
      <c r="I43" s="9">
        <f>LEV!E43</f>
        <v>297969528163</v>
      </c>
      <c r="J43" s="68">
        <f t="shared" si="2"/>
        <v>0.16838544242535153</v>
      </c>
    </row>
    <row r="44" spans="1:10" x14ac:dyDescent="0.25">
      <c r="A44" s="4"/>
      <c r="B44" s="4"/>
      <c r="C44" s="4">
        <v>2018</v>
      </c>
      <c r="D44" s="9">
        <v>63261752474</v>
      </c>
      <c r="E44" s="9">
        <v>833933861594</v>
      </c>
      <c r="F44" s="18">
        <f t="shared" si="0"/>
        <v>7.5859436086550144E-2</v>
      </c>
      <c r="H44" s="9">
        <f t="shared" si="1"/>
        <v>63261752474</v>
      </c>
      <c r="I44" s="9">
        <f>LEV!E44</f>
        <v>635478469892</v>
      </c>
      <c r="J44" s="68">
        <f t="shared" si="2"/>
        <v>9.9549796682728495E-2</v>
      </c>
    </row>
    <row r="45" spans="1:10" x14ac:dyDescent="0.25">
      <c r="A45" s="4"/>
      <c r="B45" s="4"/>
      <c r="C45" s="4">
        <v>2019</v>
      </c>
      <c r="D45" s="9">
        <v>130756461708</v>
      </c>
      <c r="E45" s="9">
        <v>1245144303719</v>
      </c>
      <c r="F45" s="18">
        <f t="shared" si="0"/>
        <v>0.10501309873679403</v>
      </c>
      <c r="H45" s="9">
        <f t="shared" si="1"/>
        <v>130756461708</v>
      </c>
      <c r="I45" s="9">
        <f>LEV!E45</f>
        <v>766299436026</v>
      </c>
      <c r="J45" s="68">
        <f t="shared" si="2"/>
        <v>0.17063363948967272</v>
      </c>
    </row>
    <row r="46" spans="1:10" x14ac:dyDescent="0.25">
      <c r="A46" s="4"/>
      <c r="B46" s="4"/>
      <c r="C46" s="4">
        <v>2020</v>
      </c>
      <c r="D46" s="9">
        <v>132772234495</v>
      </c>
      <c r="E46" s="9">
        <v>1310940121622</v>
      </c>
      <c r="F46" s="18">
        <f t="shared" si="0"/>
        <v>0.10128016703823479</v>
      </c>
      <c r="H46" s="9">
        <f t="shared" si="1"/>
        <v>132772234495</v>
      </c>
      <c r="I46" s="9">
        <f>LEV!E46</f>
        <v>894746110680</v>
      </c>
      <c r="J46" s="68">
        <f t="shared" si="2"/>
        <v>0.14839096019550635</v>
      </c>
    </row>
    <row r="47" spans="1:10" x14ac:dyDescent="0.25">
      <c r="A47" s="4"/>
      <c r="B47" s="4"/>
      <c r="C47" s="4">
        <v>2021</v>
      </c>
      <c r="D47" s="9">
        <v>180711667020</v>
      </c>
      <c r="E47" s="9">
        <v>1348181576913</v>
      </c>
      <c r="F47" s="18">
        <f t="shared" si="0"/>
        <v>0.13404104470392239</v>
      </c>
      <c r="H47" s="9">
        <f t="shared" si="1"/>
        <v>180711667020</v>
      </c>
      <c r="I47" s="9">
        <f>LEV!E47</f>
        <v>1001579893307</v>
      </c>
      <c r="J47" s="68">
        <f t="shared" si="2"/>
        <v>0.18042661222294429</v>
      </c>
    </row>
    <row r="48" spans="1:10" x14ac:dyDescent="0.25">
      <c r="A48" s="1">
        <v>10</v>
      </c>
      <c r="B48" s="4" t="s">
        <v>115</v>
      </c>
      <c r="C48" s="4">
        <v>2017</v>
      </c>
      <c r="D48" s="9">
        <v>279772635000</v>
      </c>
      <c r="E48" s="9">
        <v>1340842765000</v>
      </c>
      <c r="F48" s="18">
        <f t="shared" si="0"/>
        <v>0.20865431973300763</v>
      </c>
      <c r="H48" s="9">
        <f t="shared" si="1"/>
        <v>279772635000</v>
      </c>
      <c r="I48" s="9">
        <f>LEV!E48</f>
        <v>1144645393000</v>
      </c>
      <c r="J48" s="68">
        <f t="shared" si="2"/>
        <v>0.24441860921376199</v>
      </c>
    </row>
    <row r="49" spans="1:10" x14ac:dyDescent="0.25">
      <c r="A49" s="1"/>
      <c r="B49" s="4"/>
      <c r="C49" s="4">
        <v>2018</v>
      </c>
      <c r="D49" s="9">
        <v>338129985000</v>
      </c>
      <c r="E49" s="9">
        <v>1523517170000</v>
      </c>
      <c r="F49" s="18">
        <f t="shared" si="0"/>
        <v>0.22194038351402368</v>
      </c>
      <c r="H49" s="9">
        <f t="shared" si="1"/>
        <v>338129985000</v>
      </c>
      <c r="I49" s="9">
        <f>LEV!E49</f>
        <v>1284163814000</v>
      </c>
      <c r="J49" s="68">
        <f t="shared" si="2"/>
        <v>0.26330751677760639</v>
      </c>
    </row>
    <row r="50" spans="1:10" x14ac:dyDescent="0.25">
      <c r="A50" s="1"/>
      <c r="B50" s="4"/>
      <c r="C50" s="4">
        <v>2019</v>
      </c>
      <c r="D50" s="9">
        <v>317815177000</v>
      </c>
      <c r="E50" s="9">
        <v>1425983722000</v>
      </c>
      <c r="F50" s="18">
        <f t="shared" si="0"/>
        <v>0.2228743372710113</v>
      </c>
      <c r="H50" s="9">
        <f t="shared" si="1"/>
        <v>317815177000</v>
      </c>
      <c r="I50" s="9">
        <f>LEV!E50</f>
        <v>1213563332000</v>
      </c>
      <c r="J50" s="68">
        <f t="shared" si="2"/>
        <v>0.2618859425129697</v>
      </c>
    </row>
    <row r="51" spans="1:10" x14ac:dyDescent="0.25">
      <c r="A51" s="1"/>
      <c r="B51" s="4"/>
      <c r="C51" s="4">
        <v>2020</v>
      </c>
      <c r="D51" s="9">
        <v>123465762000</v>
      </c>
      <c r="E51" s="9">
        <v>1225580913000</v>
      </c>
      <c r="F51" s="18">
        <f t="shared" si="0"/>
        <v>0.10074060446794833</v>
      </c>
      <c r="H51" s="9">
        <f t="shared" si="1"/>
        <v>123465762000</v>
      </c>
      <c r="I51" s="9">
        <f>LEV!E51</f>
        <v>1019898963000</v>
      </c>
      <c r="J51" s="68">
        <f t="shared" si="2"/>
        <v>0.12105685609957817</v>
      </c>
    </row>
    <row r="52" spans="1:10" x14ac:dyDescent="0.25">
      <c r="A52" s="1"/>
      <c r="B52" s="4"/>
      <c r="C52" s="4">
        <v>2021</v>
      </c>
      <c r="D52" s="9">
        <v>187992998000</v>
      </c>
      <c r="E52" s="9">
        <v>1308722065000</v>
      </c>
      <c r="F52" s="18">
        <f t="shared" si="0"/>
        <v>0.14364623553588515</v>
      </c>
      <c r="H52" s="9">
        <f t="shared" si="1"/>
        <v>187992998000</v>
      </c>
      <c r="I52" s="9">
        <f>LEV!E52</f>
        <v>1010174017000</v>
      </c>
      <c r="J52" s="68">
        <f t="shared" si="2"/>
        <v>0.18609961732959521</v>
      </c>
    </row>
    <row r="53" spans="1:10" x14ac:dyDescent="0.25">
      <c r="A53" s="1">
        <v>11</v>
      </c>
      <c r="B53" s="4" t="s">
        <v>116</v>
      </c>
      <c r="C53" s="4">
        <v>2017</v>
      </c>
      <c r="D53" s="9">
        <v>3543173000000</v>
      </c>
      <c r="E53" s="9">
        <v>31619514000000</v>
      </c>
      <c r="F53" s="18">
        <f t="shared" si="0"/>
        <v>0.11205652939510709</v>
      </c>
      <c r="H53" s="9">
        <f t="shared" si="1"/>
        <v>3543173000000</v>
      </c>
      <c r="I53" s="9">
        <f>LEV!E53</f>
        <v>20324330000000</v>
      </c>
      <c r="J53" s="68">
        <f t="shared" si="2"/>
        <v>0.1743316015829304</v>
      </c>
    </row>
    <row r="54" spans="1:10" x14ac:dyDescent="0.25">
      <c r="A54" s="1"/>
      <c r="B54" s="4"/>
      <c r="C54" s="4">
        <v>2018</v>
      </c>
      <c r="D54" s="9">
        <v>4658781000000</v>
      </c>
      <c r="E54" s="9">
        <v>34367153000000</v>
      </c>
      <c r="F54" s="18">
        <f t="shared" si="0"/>
        <v>0.13555911948830909</v>
      </c>
      <c r="H54" s="9">
        <f t="shared" si="1"/>
        <v>4658781000000</v>
      </c>
      <c r="I54" s="9">
        <f>LEV!E54</f>
        <v>22707150000000</v>
      </c>
      <c r="J54" s="68">
        <f t="shared" si="2"/>
        <v>0.20516801976469967</v>
      </c>
    </row>
    <row r="55" spans="1:10" x14ac:dyDescent="0.25">
      <c r="A55" s="1"/>
      <c r="B55" s="4"/>
      <c r="C55" s="4">
        <v>2019</v>
      </c>
      <c r="D55" s="9">
        <v>5360029000000</v>
      </c>
      <c r="E55" s="9">
        <v>38709314000000</v>
      </c>
      <c r="F55" s="18">
        <f t="shared" si="0"/>
        <v>0.13846871582379372</v>
      </c>
      <c r="H55" s="9">
        <f t="shared" si="1"/>
        <v>5360029000000</v>
      </c>
      <c r="I55" s="9">
        <f>LEV!E55</f>
        <v>26671104000000</v>
      </c>
      <c r="J55" s="68">
        <f t="shared" si="2"/>
        <v>0.20096764648362511</v>
      </c>
    </row>
    <row r="56" spans="1:10" x14ac:dyDescent="0.25">
      <c r="A56" s="1"/>
      <c r="B56" s="4"/>
      <c r="C56" s="4">
        <v>2020</v>
      </c>
      <c r="D56" s="9">
        <v>7418574000000</v>
      </c>
      <c r="E56" s="9">
        <v>103588325000000</v>
      </c>
      <c r="F56" s="18">
        <f t="shared" si="0"/>
        <v>7.1615927760198844E-2</v>
      </c>
      <c r="H56" s="9">
        <f t="shared" si="1"/>
        <v>7418574000000</v>
      </c>
      <c r="I56" s="9">
        <f>LEV!E56</f>
        <v>50318053000000</v>
      </c>
      <c r="J56" s="68">
        <f t="shared" si="2"/>
        <v>0.14743364573347065</v>
      </c>
    </row>
    <row r="57" spans="1:10" x14ac:dyDescent="0.25">
      <c r="A57" s="1"/>
      <c r="B57" s="4"/>
      <c r="C57" s="4">
        <v>2021</v>
      </c>
      <c r="D57" s="9">
        <v>7900282000000</v>
      </c>
      <c r="E57" s="9">
        <v>118066628000000</v>
      </c>
      <c r="F57" s="18">
        <f t="shared" si="0"/>
        <v>6.6913759915291221E-2</v>
      </c>
      <c r="H57" s="9">
        <f t="shared" si="1"/>
        <v>7900282000000</v>
      </c>
      <c r="I57" s="9">
        <f>LEV!E57</f>
        <v>54723863000000</v>
      </c>
      <c r="J57" s="68">
        <f t="shared" si="2"/>
        <v>0.14436630688882471</v>
      </c>
    </row>
    <row r="58" spans="1:10" x14ac:dyDescent="0.25">
      <c r="A58" s="1">
        <v>12</v>
      </c>
      <c r="B58" s="4" t="s">
        <v>117</v>
      </c>
      <c r="C58" s="4">
        <v>2017</v>
      </c>
      <c r="D58" s="9">
        <v>135364021139</v>
      </c>
      <c r="E58" s="9">
        <v>4559573709411</v>
      </c>
      <c r="F58" s="18">
        <f t="shared" si="0"/>
        <v>2.9687867718775438E-2</v>
      </c>
      <c r="H58" s="9">
        <f t="shared" si="1"/>
        <v>135364021139</v>
      </c>
      <c r="I58" s="9">
        <f>LEV!E58</f>
        <v>2820105715429</v>
      </c>
      <c r="J58" s="68">
        <f t="shared" si="2"/>
        <v>4.7999626538258393E-2</v>
      </c>
    </row>
    <row r="59" spans="1:10" x14ac:dyDescent="0.25">
      <c r="A59" s="1"/>
      <c r="B59" s="4"/>
      <c r="C59" s="4">
        <v>2018</v>
      </c>
      <c r="D59" s="9">
        <v>127171436363</v>
      </c>
      <c r="E59" s="9">
        <v>4393810380883</v>
      </c>
      <c r="F59" s="18">
        <f t="shared" si="0"/>
        <v>2.8943314649241429E-2</v>
      </c>
      <c r="H59" s="9">
        <f t="shared" si="1"/>
        <v>127171436363</v>
      </c>
      <c r="I59" s="9">
        <f>LEV!E59</f>
        <v>2916901120111</v>
      </c>
      <c r="J59" s="68">
        <f t="shared" si="2"/>
        <v>4.359813073065727E-2</v>
      </c>
    </row>
    <row r="60" spans="1:10" x14ac:dyDescent="0.25">
      <c r="A60" s="1"/>
      <c r="B60" s="4"/>
      <c r="C60" s="4">
        <v>2019</v>
      </c>
      <c r="D60" s="9">
        <v>236518557420</v>
      </c>
      <c r="E60" s="9">
        <v>4682083844951</v>
      </c>
      <c r="F60" s="18">
        <f t="shared" si="0"/>
        <v>5.0515660388067068E-2</v>
      </c>
      <c r="H60" s="9">
        <f t="shared" si="1"/>
        <v>236518557420</v>
      </c>
      <c r="I60" s="9">
        <f>LEV!E60</f>
        <v>3092597379097</v>
      </c>
      <c r="J60" s="68">
        <f t="shared" si="2"/>
        <v>7.6478936126195801E-2</v>
      </c>
    </row>
    <row r="61" spans="1:10" x14ac:dyDescent="0.25">
      <c r="A61" s="1"/>
      <c r="B61" s="4"/>
      <c r="C61" s="4">
        <v>2020</v>
      </c>
      <c r="D61" s="9">
        <v>168610282478</v>
      </c>
      <c r="E61" s="9">
        <v>4452166671985</v>
      </c>
      <c r="F61" s="18">
        <f t="shared" si="0"/>
        <v>3.7871511760548052E-2</v>
      </c>
      <c r="H61" s="9">
        <f t="shared" si="1"/>
        <v>168610282478</v>
      </c>
      <c r="I61" s="9">
        <f>LEV!E61</f>
        <v>3227671047731</v>
      </c>
      <c r="J61" s="68">
        <f t="shared" si="2"/>
        <v>5.223899213537584E-2</v>
      </c>
    </row>
    <row r="62" spans="1:10" x14ac:dyDescent="0.25">
      <c r="A62" s="1"/>
      <c r="B62" s="4"/>
      <c r="C62" s="4">
        <v>2021</v>
      </c>
      <c r="D62" s="9">
        <v>281340682456</v>
      </c>
      <c r="E62" s="9">
        <v>4191284422677</v>
      </c>
      <c r="F62" s="18">
        <f t="shared" si="0"/>
        <v>6.7125170731387851E-2</v>
      </c>
      <c r="H62" s="9">
        <f t="shared" si="1"/>
        <v>281340682456</v>
      </c>
      <c r="I62" s="9">
        <f>LEV!E62</f>
        <v>2849419530726</v>
      </c>
      <c r="J62" s="68">
        <f t="shared" si="2"/>
        <v>9.8736138859944422E-2</v>
      </c>
    </row>
    <row r="63" spans="1:10" x14ac:dyDescent="0.25">
      <c r="A63" s="4">
        <v>13</v>
      </c>
      <c r="B63" s="4" t="s">
        <v>118</v>
      </c>
      <c r="C63" s="4">
        <v>2017</v>
      </c>
      <c r="D63" s="9">
        <v>1322067000000</v>
      </c>
      <c r="E63" s="9">
        <v>2510078000000</v>
      </c>
      <c r="F63" s="18">
        <f t="shared" si="0"/>
        <v>0.52670355263860325</v>
      </c>
      <c r="H63" s="9">
        <f t="shared" si="1"/>
        <v>1322067000000</v>
      </c>
      <c r="I63" s="9">
        <f>LEV!E63</f>
        <v>1064905000000</v>
      </c>
      <c r="J63" s="68">
        <f t="shared" si="2"/>
        <v>1.2414882078683076</v>
      </c>
    </row>
    <row r="64" spans="1:10" x14ac:dyDescent="0.25">
      <c r="A64" s="4"/>
      <c r="B64" s="4"/>
      <c r="C64" s="4">
        <v>2018</v>
      </c>
      <c r="D64" s="9">
        <v>1224807000000</v>
      </c>
      <c r="E64" s="9">
        <v>2889501000000</v>
      </c>
      <c r="F64" s="18">
        <f t="shared" si="0"/>
        <v>0.4238818398055581</v>
      </c>
      <c r="H64" s="9">
        <f t="shared" si="1"/>
        <v>1224807000000</v>
      </c>
      <c r="I64" s="9">
        <f>LEV!E64</f>
        <v>1167536000000</v>
      </c>
      <c r="J64" s="68">
        <f t="shared" si="2"/>
        <v>1.0490528771703826</v>
      </c>
    </row>
    <row r="65" spans="1:10" x14ac:dyDescent="0.25">
      <c r="A65" s="4"/>
      <c r="B65" s="4"/>
      <c r="C65" s="4">
        <v>2019</v>
      </c>
      <c r="D65" s="9">
        <v>1206059000000</v>
      </c>
      <c r="E65" s="9">
        <v>2896950000000</v>
      </c>
      <c r="F65" s="18">
        <f t="shared" si="0"/>
        <v>0.41632026786793008</v>
      </c>
      <c r="H65" s="9">
        <f t="shared" si="1"/>
        <v>1206059000000</v>
      </c>
      <c r="I65" s="9">
        <f>LEV!E65</f>
        <v>1146007000000</v>
      </c>
      <c r="J65" s="68">
        <f t="shared" si="2"/>
        <v>1.0524010760841775</v>
      </c>
    </row>
    <row r="66" spans="1:10" x14ac:dyDescent="0.25">
      <c r="A66" s="4"/>
      <c r="B66" s="4"/>
      <c r="C66" s="4">
        <v>2020</v>
      </c>
      <c r="D66" s="9">
        <v>285617000000</v>
      </c>
      <c r="E66" s="9">
        <v>2907425000000</v>
      </c>
      <c r="F66" s="18">
        <f t="shared" si="0"/>
        <v>9.8237099839204797E-2</v>
      </c>
      <c r="H66" s="9">
        <f t="shared" si="1"/>
        <v>285617000000</v>
      </c>
      <c r="I66" s="9">
        <f>LEV!E66</f>
        <v>1433406000000</v>
      </c>
      <c r="J66" s="68">
        <f t="shared" si="2"/>
        <v>0.19925757252306744</v>
      </c>
    </row>
    <row r="67" spans="1:10" x14ac:dyDescent="0.25">
      <c r="A67" s="4"/>
      <c r="B67" s="4"/>
      <c r="C67" s="4">
        <v>2021</v>
      </c>
      <c r="D67" s="9">
        <v>665850000000</v>
      </c>
      <c r="E67" s="9">
        <v>2922017000000</v>
      </c>
      <c r="F67" s="18">
        <f>D67/E67</f>
        <v>0.22787341757423041</v>
      </c>
      <c r="H67" s="9">
        <f t="shared" si="1"/>
        <v>665850000000</v>
      </c>
      <c r="I67" s="9">
        <f>LEV!E67</f>
        <v>1099157000000</v>
      </c>
      <c r="J67" s="68">
        <f t="shared" si="2"/>
        <v>0.6057824314451894</v>
      </c>
    </row>
    <row r="68" spans="1:10" x14ac:dyDescent="0.25">
      <c r="A68" s="1">
        <v>14</v>
      </c>
      <c r="B68" s="4" t="s">
        <v>140</v>
      </c>
      <c r="C68" s="4">
        <v>2017</v>
      </c>
      <c r="D68" s="9">
        <v>107420886839</v>
      </c>
      <c r="E68" s="9">
        <v>1392636444501</v>
      </c>
      <c r="F68" s="18">
        <f>D68/E68</f>
        <v>7.7134910021323125E-2</v>
      </c>
      <c r="H68" s="9">
        <f t="shared" si="1"/>
        <v>107420886839</v>
      </c>
      <c r="I68" s="9">
        <v>903044187067</v>
      </c>
      <c r="J68" s="68">
        <f t="shared" si="2"/>
        <v>0.11895418671360106</v>
      </c>
    </row>
    <row r="69" spans="1:10" x14ac:dyDescent="0.25">
      <c r="A69" s="1"/>
      <c r="B69" s="4"/>
      <c r="C69" s="4">
        <v>2018</v>
      </c>
      <c r="D69" s="9">
        <v>92649656775</v>
      </c>
      <c r="E69" s="9">
        <v>1168956042706</v>
      </c>
      <c r="F69" s="18">
        <f>D69/E69</f>
        <v>7.9258460874650688E-2</v>
      </c>
      <c r="H69" s="9">
        <f t="shared" si="1"/>
        <v>92649656775</v>
      </c>
      <c r="I69" s="9">
        <v>976647575842</v>
      </c>
      <c r="J69" s="68">
        <f t="shared" si="2"/>
        <v>9.4864984121957902E-2</v>
      </c>
    </row>
    <row r="70" spans="1:10" x14ac:dyDescent="0.25">
      <c r="A70" s="1"/>
      <c r="B70" s="4"/>
      <c r="C70" s="4">
        <v>2019</v>
      </c>
      <c r="D70" s="9">
        <v>215459200242</v>
      </c>
      <c r="E70" s="9">
        <v>1393079542074</v>
      </c>
      <c r="F70" s="18">
        <f t="shared" ref="F70:F72" si="3">D70/E70</f>
        <v>0.15466396119867423</v>
      </c>
      <c r="H70" s="9">
        <f t="shared" si="1"/>
        <v>215459200242</v>
      </c>
      <c r="I70" s="9">
        <v>1131294696834</v>
      </c>
      <c r="J70" s="68">
        <f t="shared" si="2"/>
        <v>0.19045364646804785</v>
      </c>
    </row>
    <row r="71" spans="1:10" x14ac:dyDescent="0.25">
      <c r="A71" s="1"/>
      <c r="B71" s="4"/>
      <c r="C71" s="4">
        <v>2020</v>
      </c>
      <c r="D71" s="9">
        <v>181812593992</v>
      </c>
      <c r="E71" s="9">
        <v>1566673828068</v>
      </c>
      <c r="F71" s="18">
        <f t="shared" si="3"/>
        <v>0.11605006143251191</v>
      </c>
      <c r="H71" s="9">
        <f t="shared" si="1"/>
        <v>181812593992</v>
      </c>
      <c r="I71" s="9">
        <v>1260714994864</v>
      </c>
      <c r="J71" s="68">
        <f t="shared" si="2"/>
        <v>0.14421387445432352</v>
      </c>
    </row>
    <row r="72" spans="1:10" x14ac:dyDescent="0.25">
      <c r="A72" s="1"/>
      <c r="B72" s="4"/>
      <c r="C72" s="4">
        <v>2021</v>
      </c>
      <c r="D72" s="9">
        <v>187066990085</v>
      </c>
      <c r="E72" s="9">
        <v>1697387196209</v>
      </c>
      <c r="F72" s="18">
        <f t="shared" si="3"/>
        <v>0.11020879060641056</v>
      </c>
      <c r="H72" s="9">
        <f t="shared" si="1"/>
        <v>187066990085</v>
      </c>
      <c r="I72" s="9">
        <v>1387366962835</v>
      </c>
      <c r="J72" s="68">
        <f t="shared" si="2"/>
        <v>0.13483598434745772</v>
      </c>
    </row>
    <row r="78" spans="1:10" x14ac:dyDescent="0.25">
      <c r="C78" s="5"/>
    </row>
    <row r="79" spans="1:10" x14ac:dyDescent="0.25">
      <c r="C79" s="5"/>
    </row>
    <row r="80" spans="1:10" x14ac:dyDescent="0.25">
      <c r="C80" s="5"/>
    </row>
    <row r="81" spans="3:3" x14ac:dyDescent="0.25">
      <c r="C81" s="5"/>
    </row>
    <row r="82" spans="3:3" x14ac:dyDescent="0.25">
      <c r="C82" s="5"/>
    </row>
  </sheetData>
  <mergeCells count="2">
    <mergeCell ref="A1:F1"/>
    <mergeCell ref="H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90"/>
  <sheetViews>
    <sheetView zoomScale="124" zoomScaleNormal="124" workbookViewId="0">
      <pane xSplit="3" ySplit="1" topLeftCell="AO71" activePane="bottomRight" state="frozen"/>
      <selection pane="topRight" activeCell="D1" sqref="D1"/>
      <selection pane="bottomLeft" activeCell="A2" sqref="A2"/>
      <selection pane="bottomRight" activeCell="B77" sqref="B77"/>
    </sheetView>
  </sheetViews>
  <sheetFormatPr defaultRowHeight="15" x14ac:dyDescent="0.25"/>
  <cols>
    <col min="1" max="1" width="4.7109375" customWidth="1"/>
    <col min="2" max="2" width="11.7109375" customWidth="1"/>
    <col min="4" max="4" width="8.28515625" customWidth="1"/>
    <col min="5" max="5" width="7.7109375" customWidth="1"/>
    <col min="6" max="6" width="8.28515625" customWidth="1"/>
    <col min="7" max="7" width="17.85546875" customWidth="1"/>
    <col min="8" max="8" width="4.42578125" customWidth="1"/>
    <col min="9" max="9" width="22.85546875" customWidth="1"/>
    <col min="10" max="10" width="23" customWidth="1"/>
    <col min="11" max="11" width="23.28515625" customWidth="1"/>
    <col min="12" max="12" width="5.5703125" customWidth="1"/>
    <col min="13" max="13" width="24.7109375" style="8" customWidth="1"/>
    <col min="14" max="14" width="4.5703125" style="8" customWidth="1"/>
    <col min="15" max="15" width="13.5703125" bestFit="1" customWidth="1"/>
    <col min="16" max="16" width="4.140625" customWidth="1"/>
    <col min="17" max="17" width="19.5703125" bestFit="1" customWidth="1"/>
    <col min="18" max="18" width="15" style="54" bestFit="1" customWidth="1"/>
    <col min="19" max="19" width="23.28515625" style="8" customWidth="1"/>
    <col min="20" max="20" width="23.140625" style="8" customWidth="1"/>
    <col min="21" max="21" width="23.85546875" style="8" bestFit="1" customWidth="1"/>
    <col min="22" max="22" width="16.140625" style="5" customWidth="1"/>
    <col min="23" max="23" width="9.140625" customWidth="1"/>
    <col min="24" max="24" width="24.28515625" style="16" customWidth="1"/>
    <col min="25" max="25" width="15.7109375" style="5" customWidth="1"/>
    <col min="26" max="26" width="4.42578125" customWidth="1"/>
    <col min="27" max="27" width="22.5703125" style="66" bestFit="1" customWidth="1"/>
    <col min="28" max="28" width="24.28515625" style="66" bestFit="1" customWidth="1"/>
    <col min="29" max="29" width="19.7109375" bestFit="1" customWidth="1"/>
    <col min="30" max="30" width="16.140625" bestFit="1" customWidth="1"/>
    <col min="32" max="32" width="33.28515625" bestFit="1" customWidth="1"/>
    <col min="33" max="33" width="7.42578125" customWidth="1"/>
    <col min="34" max="35" width="9.140625" style="5"/>
    <col min="36" max="36" width="17.28515625" style="5" customWidth="1"/>
    <col min="38" max="38" width="12.85546875" style="5" customWidth="1"/>
    <col min="39" max="39" width="37.42578125" style="5" bestFit="1" customWidth="1"/>
    <col min="40" max="40" width="18.28515625" style="5" bestFit="1" customWidth="1"/>
    <col min="42" max="42" width="11.85546875" customWidth="1"/>
    <col min="44" max="44" width="15.42578125" customWidth="1"/>
    <col min="46" max="46" width="9.7109375" bestFit="1" customWidth="1"/>
  </cols>
  <sheetData>
    <row r="1" spans="1:46" x14ac:dyDescent="0.25">
      <c r="A1" s="119" t="s">
        <v>127</v>
      </c>
      <c r="B1" s="119"/>
      <c r="C1" s="119"/>
      <c r="D1" s="119"/>
      <c r="E1" s="119"/>
      <c r="F1" s="119"/>
      <c r="G1" s="119"/>
      <c r="I1" s="36" t="s">
        <v>77</v>
      </c>
      <c r="J1" s="36" t="s">
        <v>78</v>
      </c>
      <c r="K1" s="41" t="s">
        <v>93</v>
      </c>
      <c r="M1" s="38" t="s">
        <v>79</v>
      </c>
      <c r="N1" s="59"/>
      <c r="O1" s="70">
        <v>1</v>
      </c>
      <c r="Q1" s="47">
        <v>2</v>
      </c>
      <c r="R1" s="60"/>
      <c r="S1" s="38" t="s">
        <v>80</v>
      </c>
      <c r="T1" s="38" t="s">
        <v>81</v>
      </c>
      <c r="U1" s="38" t="s">
        <v>102</v>
      </c>
      <c r="V1" s="46"/>
      <c r="X1" s="64" t="s">
        <v>86</v>
      </c>
      <c r="Y1" s="47">
        <v>4</v>
      </c>
      <c r="AA1" s="65" t="s">
        <v>91</v>
      </c>
      <c r="AB1" s="65" t="s">
        <v>90</v>
      </c>
      <c r="AC1" s="36" t="s">
        <v>103</v>
      </c>
      <c r="AD1" s="44"/>
      <c r="AF1" s="71">
        <v>3</v>
      </c>
    </row>
    <row r="2" spans="1:46" x14ac:dyDescent="0.25">
      <c r="A2" s="2" t="s">
        <v>5</v>
      </c>
      <c r="B2" s="2" t="s">
        <v>0</v>
      </c>
      <c r="C2" s="2" t="s">
        <v>1</v>
      </c>
      <c r="D2" s="27" t="s">
        <v>70</v>
      </c>
      <c r="E2" s="27" t="s">
        <v>101</v>
      </c>
      <c r="F2" s="3" t="s">
        <v>71</v>
      </c>
      <c r="G2" s="30" t="s">
        <v>72</v>
      </c>
      <c r="I2" s="36" t="s">
        <v>76</v>
      </c>
      <c r="J2" s="36" t="s">
        <v>92</v>
      </c>
      <c r="K2" s="42" t="s">
        <v>70</v>
      </c>
      <c r="M2" s="38" t="s">
        <v>94</v>
      </c>
      <c r="N2" s="59"/>
      <c r="O2" s="41" t="s">
        <v>95</v>
      </c>
      <c r="Q2" s="41" t="s">
        <v>96</v>
      </c>
      <c r="R2" s="62"/>
      <c r="S2" s="38" t="s">
        <v>83</v>
      </c>
      <c r="T2" s="38" t="s">
        <v>84</v>
      </c>
      <c r="U2" s="38" t="s">
        <v>82</v>
      </c>
      <c r="V2" s="41" t="s">
        <v>97</v>
      </c>
      <c r="X2" s="64" t="s">
        <v>85</v>
      </c>
      <c r="Y2" s="41" t="s">
        <v>98</v>
      </c>
      <c r="AA2" s="65" t="s">
        <v>87</v>
      </c>
      <c r="AB2" s="65" t="s">
        <v>88</v>
      </c>
      <c r="AC2" s="36" t="s">
        <v>89</v>
      </c>
      <c r="AD2" s="41" t="s">
        <v>99</v>
      </c>
      <c r="AF2" s="41" t="s">
        <v>100</v>
      </c>
      <c r="AG2" s="10"/>
      <c r="AH2" s="48" t="s">
        <v>105</v>
      </c>
      <c r="AI2" s="48" t="s">
        <v>106</v>
      </c>
      <c r="AJ2" s="48" t="s">
        <v>107</v>
      </c>
      <c r="AL2" s="30" t="s">
        <v>108</v>
      </c>
      <c r="AM2" s="30" t="s">
        <v>109</v>
      </c>
      <c r="AN2" s="30" t="s">
        <v>110</v>
      </c>
      <c r="AP2" s="51" t="s">
        <v>111</v>
      </c>
      <c r="AR2" s="53" t="s">
        <v>112</v>
      </c>
    </row>
    <row r="3" spans="1:46" ht="16.5" customHeight="1" x14ac:dyDescent="0.25">
      <c r="A3" s="4">
        <v>1</v>
      </c>
      <c r="B3" s="4" t="s">
        <v>6</v>
      </c>
      <c r="C3" s="4">
        <v>2017</v>
      </c>
      <c r="D3" s="28"/>
      <c r="E3" s="28"/>
      <c r="F3" s="1"/>
      <c r="G3" s="18">
        <v>4.6910878022650135E-2</v>
      </c>
      <c r="I3" s="9">
        <v>43421734614</v>
      </c>
      <c r="J3" s="25">
        <v>29589753950</v>
      </c>
      <c r="K3" s="43">
        <f>I3-J3</f>
        <v>13831980664</v>
      </c>
      <c r="M3" s="37">
        <v>1031041060010</v>
      </c>
      <c r="N3" s="12"/>
      <c r="O3" s="44">
        <f>K3/M3</f>
        <v>1.3415547838478755E-2</v>
      </c>
      <c r="Q3" s="44">
        <v>9.6989347833567409E-13</v>
      </c>
      <c r="R3" s="61"/>
      <c r="S3" s="9">
        <v>944837322446</v>
      </c>
      <c r="T3" s="9">
        <v>930531734608</v>
      </c>
      <c r="U3" s="9">
        <f>S3-T3</f>
        <v>14305587838</v>
      </c>
      <c r="V3" s="46">
        <v>1.3874896347834301E-2</v>
      </c>
      <c r="X3" s="39">
        <v>219597825148</v>
      </c>
      <c r="Y3" s="46">
        <f>X3/M3</f>
        <v>0.21298649846774301</v>
      </c>
      <c r="AA3" s="40">
        <v>170149750757</v>
      </c>
      <c r="AB3" s="40">
        <v>162031834647</v>
      </c>
      <c r="AC3" s="40">
        <f>AA3-AB3</f>
        <v>8117916110</v>
      </c>
      <c r="AD3" s="44">
        <f>AC3/M3</f>
        <v>7.8735138927651088E-3</v>
      </c>
      <c r="AF3" s="45">
        <f>V3-AD3</f>
        <v>6.0013824550691919E-3</v>
      </c>
      <c r="AG3" s="8"/>
      <c r="AH3" s="48">
        <v>58373279223.053902</v>
      </c>
      <c r="AI3" s="48">
        <v>0.14000000000000001</v>
      </c>
      <c r="AJ3" s="48">
        <v>-0.08</v>
      </c>
      <c r="AL3" s="50">
        <f t="shared" ref="AL3:AL34" si="0">AH3*Q3</f>
        <v>5.6615862827507281E-2</v>
      </c>
      <c r="AM3" s="35">
        <f t="shared" ref="AM3:AM34" si="1">AI3*AF3</f>
        <v>8.401935437096869E-4</v>
      </c>
      <c r="AN3" s="35">
        <f t="shared" ref="AN3:AN34" si="2">AJ3*Y3</f>
        <v>-1.7038919877419442E-2</v>
      </c>
      <c r="AP3" s="49">
        <f>AL3+AM3+AN3</f>
        <v>4.0417136493797523E-2</v>
      </c>
      <c r="AR3" s="52">
        <f t="shared" ref="AR3:AR34" si="3">O3-AP3</f>
        <v>-2.7001588655318768E-2</v>
      </c>
      <c r="AS3" s="72"/>
      <c r="AT3" s="72"/>
    </row>
    <row r="4" spans="1:46" x14ac:dyDescent="0.25">
      <c r="A4" s="4"/>
      <c r="B4" s="4"/>
      <c r="C4" s="4">
        <v>2018</v>
      </c>
      <c r="D4" s="1"/>
      <c r="E4" s="1"/>
      <c r="F4" s="1"/>
      <c r="G4" s="18">
        <v>-3.3808483815507377E-3</v>
      </c>
      <c r="I4" s="9">
        <v>61947295689</v>
      </c>
      <c r="J4" s="9">
        <v>103821716191</v>
      </c>
      <c r="K4" s="43">
        <f t="shared" ref="K4:K71" si="4">I4-J4</f>
        <v>-41874420502</v>
      </c>
      <c r="M4" s="37">
        <v>1211184522659</v>
      </c>
      <c r="N4" s="12"/>
      <c r="O4" s="44">
        <f t="shared" ref="O4:O71" si="5">K4/M4</f>
        <v>-3.4573113938138916E-2</v>
      </c>
      <c r="Q4" s="44">
        <v>8.2563802731282302E-13</v>
      </c>
      <c r="R4" s="61"/>
      <c r="S4" s="9">
        <v>961136629003</v>
      </c>
      <c r="T4" s="9">
        <v>944837322446</v>
      </c>
      <c r="U4" s="9">
        <f>S4-T4</f>
        <v>16299306557</v>
      </c>
      <c r="V4" s="46">
        <v>1.34573273122884E-2</v>
      </c>
      <c r="X4" s="39">
        <v>214497825924</v>
      </c>
      <c r="Y4" s="46">
        <f t="shared" ref="Y4:Y72" si="6">X4/M4</f>
        <v>0.17709756185878067</v>
      </c>
      <c r="AA4" s="40">
        <v>193458573978</v>
      </c>
      <c r="AB4" s="40">
        <v>170149750757</v>
      </c>
      <c r="AC4" s="40">
        <f t="shared" ref="AC4:AC72" si="7">AA4-AB4</f>
        <v>23308823221</v>
      </c>
      <c r="AD4" s="44">
        <f t="shared" ref="AD4:AD72" si="8">AC4/M4</f>
        <v>1.9244650823169764E-2</v>
      </c>
      <c r="AF4" s="73">
        <f t="shared" ref="AF4:AF72" si="9">V4-AD4</f>
        <v>-5.7873235108813637E-3</v>
      </c>
      <c r="AG4" s="8"/>
      <c r="AH4" s="48">
        <v>58373279223.053902</v>
      </c>
      <c r="AI4" s="48">
        <v>0.14000000000000001</v>
      </c>
      <c r="AJ4" s="48">
        <v>-0.08</v>
      </c>
      <c r="AL4" s="50">
        <f t="shared" si="0"/>
        <v>4.8195199105502823E-2</v>
      </c>
      <c r="AM4" s="35">
        <f t="shared" si="1"/>
        <v>-8.1022529152339096E-4</v>
      </c>
      <c r="AN4" s="35">
        <f t="shared" si="2"/>
        <v>-1.4167804948702454E-2</v>
      </c>
      <c r="AP4" s="49">
        <f t="shared" ref="AP4:AP67" si="10">AL4+AM4+AN4</f>
        <v>3.3217168865276973E-2</v>
      </c>
      <c r="AR4" s="52">
        <f t="shared" si="3"/>
        <v>-6.7790282803415897E-2</v>
      </c>
      <c r="AT4" s="72"/>
    </row>
    <row r="5" spans="1:46" ht="16.5" customHeight="1" x14ac:dyDescent="0.25">
      <c r="A5" s="4"/>
      <c r="B5" s="4"/>
      <c r="C5" s="4">
        <v>2019</v>
      </c>
      <c r="D5" s="1"/>
      <c r="E5" s="1"/>
      <c r="F5" s="1"/>
      <c r="G5" s="18">
        <v>-7.1219274859688667E-2</v>
      </c>
      <c r="I5" s="9">
        <v>76758829457</v>
      </c>
      <c r="J5" s="9">
        <v>158440399914</v>
      </c>
      <c r="K5" s="43">
        <f t="shared" si="4"/>
        <v>-81681570457</v>
      </c>
      <c r="M5" s="37">
        <v>1004275813783</v>
      </c>
      <c r="N5" s="12"/>
      <c r="O5" s="44">
        <f t="shared" si="5"/>
        <v>-8.1333802264254698E-2</v>
      </c>
      <c r="Q5" s="44">
        <v>9.9574239096041409E-13</v>
      </c>
      <c r="R5" s="61"/>
      <c r="S5" s="9">
        <v>1028952947818</v>
      </c>
      <c r="T5" s="9">
        <v>961136629003</v>
      </c>
      <c r="U5" s="9">
        <f t="shared" ref="U5:U72" si="11">S5-T5</f>
        <v>67816318815</v>
      </c>
      <c r="V5" s="46">
        <f>U5/M5</f>
        <v>6.752758344298182E-2</v>
      </c>
      <c r="X5" s="39">
        <v>208167764816</v>
      </c>
      <c r="Y5" s="46">
        <f t="shared" si="6"/>
        <v>0.207281467858769</v>
      </c>
      <c r="AA5" s="40">
        <v>182571429184</v>
      </c>
      <c r="AB5" s="40">
        <v>193458573978</v>
      </c>
      <c r="AC5" s="40">
        <f t="shared" si="7"/>
        <v>-10887144794</v>
      </c>
      <c r="AD5" s="44">
        <f t="shared" si="8"/>
        <v>-1.0840791587909784E-2</v>
      </c>
      <c r="AF5" s="45">
        <f t="shared" si="9"/>
        <v>7.8368375030891599E-2</v>
      </c>
      <c r="AG5" s="8"/>
      <c r="AH5" s="48">
        <v>58373279223.053902</v>
      </c>
      <c r="AI5" s="48">
        <v>0.14000000000000001</v>
      </c>
      <c r="AJ5" s="48">
        <v>-0.08</v>
      </c>
      <c r="AL5" s="50">
        <f t="shared" si="0"/>
        <v>5.8124748621763554E-2</v>
      </c>
      <c r="AM5" s="35">
        <f t="shared" si="1"/>
        <v>1.0971572504324826E-2</v>
      </c>
      <c r="AN5" s="35">
        <f t="shared" si="2"/>
        <v>-1.658251742870152E-2</v>
      </c>
      <c r="AP5" s="49">
        <f t="shared" si="10"/>
        <v>5.2513803697386854E-2</v>
      </c>
      <c r="AR5" s="52">
        <f t="shared" si="3"/>
        <v>-0.13384760596164155</v>
      </c>
      <c r="AT5" s="72"/>
    </row>
    <row r="6" spans="1:46" x14ac:dyDescent="0.25">
      <c r="A6" s="4"/>
      <c r="B6" s="4"/>
      <c r="C6" s="4">
        <v>2020</v>
      </c>
      <c r="D6" s="1"/>
      <c r="E6" s="1"/>
      <c r="F6" s="1"/>
      <c r="G6" s="18">
        <v>-0.10850969962771283</v>
      </c>
      <c r="I6" s="9">
        <v>44045828312</v>
      </c>
      <c r="J6" s="9">
        <v>202642422392</v>
      </c>
      <c r="K6" s="43">
        <f t="shared" si="4"/>
        <v>-158596594080</v>
      </c>
      <c r="M6" s="37">
        <v>1057529235985</v>
      </c>
      <c r="N6" s="12"/>
      <c r="O6" s="44">
        <f t="shared" si="5"/>
        <v>-0.14996899251894491</v>
      </c>
      <c r="Q6" s="44">
        <v>9.4560033517048201E-13</v>
      </c>
      <c r="R6" s="61"/>
      <c r="S6" s="9">
        <v>956634474111</v>
      </c>
      <c r="T6" s="9">
        <v>1028952947818</v>
      </c>
      <c r="U6" s="9">
        <f t="shared" si="11"/>
        <v>-72318473707</v>
      </c>
      <c r="V6" s="46">
        <f>U6/M6</f>
        <v>-6.8384372976356911E-2</v>
      </c>
      <c r="X6" s="39">
        <v>237711417828</v>
      </c>
      <c r="Y6" s="46">
        <f t="shared" si="6"/>
        <v>0.22477999637200735</v>
      </c>
      <c r="AA6" s="40">
        <v>124395919918</v>
      </c>
      <c r="AB6" s="40">
        <v>182571429184</v>
      </c>
      <c r="AC6" s="40">
        <f t="shared" si="7"/>
        <v>-58175509266</v>
      </c>
      <c r="AD6" s="44">
        <f t="shared" si="8"/>
        <v>-5.5010781060643096E-2</v>
      </c>
      <c r="AF6" s="45">
        <f t="shared" si="9"/>
        <v>-1.3373591915713814E-2</v>
      </c>
      <c r="AG6" s="8"/>
      <c r="AH6" s="48">
        <v>58373279223.053902</v>
      </c>
      <c r="AI6" s="48">
        <v>0.14000000000000001</v>
      </c>
      <c r="AJ6" s="48">
        <v>-0.08</v>
      </c>
      <c r="AL6" s="50">
        <f t="shared" si="0"/>
        <v>5.51977923983199E-2</v>
      </c>
      <c r="AM6" s="35">
        <f t="shared" si="1"/>
        <v>-1.8723028681999342E-3</v>
      </c>
      <c r="AN6" s="35">
        <f t="shared" si="2"/>
        <v>-1.798239970976059E-2</v>
      </c>
      <c r="AP6" s="49">
        <f t="shared" si="10"/>
        <v>3.5343089820359372E-2</v>
      </c>
      <c r="AR6" s="52">
        <f t="shared" si="3"/>
        <v>-0.1853120823393043</v>
      </c>
      <c r="AT6" s="72"/>
    </row>
    <row r="7" spans="1:46" x14ac:dyDescent="0.25">
      <c r="A7" s="4"/>
      <c r="B7" s="4"/>
      <c r="C7" s="4">
        <v>2021</v>
      </c>
      <c r="D7" s="1"/>
      <c r="E7" s="1"/>
      <c r="F7" s="1"/>
      <c r="G7" s="18">
        <v>-9.5859145581070032E-2</v>
      </c>
      <c r="I7" s="9">
        <v>100066615090</v>
      </c>
      <c r="J7" s="9">
        <v>213482549779</v>
      </c>
      <c r="K7" s="43">
        <f t="shared" si="4"/>
        <v>-113415934689</v>
      </c>
      <c r="M7" s="37">
        <v>1086873666641</v>
      </c>
      <c r="N7" s="12"/>
      <c r="O7" s="44">
        <f t="shared" si="5"/>
        <v>-0.10435061421583036</v>
      </c>
      <c r="Q7" s="44">
        <v>9.2007013390113205E-13</v>
      </c>
      <c r="R7" s="61"/>
      <c r="S7" s="9">
        <v>1019133657275</v>
      </c>
      <c r="T7" s="9">
        <v>956634474111</v>
      </c>
      <c r="U7" s="9">
        <f t="shared" si="11"/>
        <v>62499183164</v>
      </c>
      <c r="V7" s="46">
        <f t="shared" ref="V7:V72" si="12">U7/M7</f>
        <v>5.7503631822412901E-2</v>
      </c>
      <c r="X7" s="39">
        <v>198170686974</v>
      </c>
      <c r="Y7" s="46">
        <f t="shared" si="6"/>
        <v>0.18233093049944765</v>
      </c>
      <c r="AA7" s="40">
        <v>110549359898</v>
      </c>
      <c r="AB7" s="40">
        <v>124395919918</v>
      </c>
      <c r="AC7" s="40">
        <f t="shared" si="7"/>
        <v>-13846560020</v>
      </c>
      <c r="AD7" s="44">
        <f t="shared" si="8"/>
        <v>-1.2739806331671471E-2</v>
      </c>
      <c r="AF7" s="45">
        <f t="shared" si="9"/>
        <v>7.0243438154084376E-2</v>
      </c>
      <c r="AG7" s="8"/>
      <c r="AH7" s="48">
        <v>58373279223.053902</v>
      </c>
      <c r="AI7" s="48">
        <v>0.14000000000000001</v>
      </c>
      <c r="AJ7" s="48">
        <v>-0.08</v>
      </c>
      <c r="AL7" s="50">
        <f t="shared" si="0"/>
        <v>5.370751083100337E-2</v>
      </c>
      <c r="AM7" s="35">
        <f t="shared" si="1"/>
        <v>9.834081341571814E-3</v>
      </c>
      <c r="AN7" s="35">
        <f t="shared" si="2"/>
        <v>-1.4586474439955812E-2</v>
      </c>
      <c r="AP7" s="49">
        <f t="shared" si="10"/>
        <v>4.8955117732619374E-2</v>
      </c>
      <c r="AR7" s="52">
        <f t="shared" si="3"/>
        <v>-0.15330573194844974</v>
      </c>
      <c r="AT7" s="72"/>
    </row>
    <row r="8" spans="1:46" x14ac:dyDescent="0.25">
      <c r="A8" s="4">
        <v>2</v>
      </c>
      <c r="B8" s="4" t="s">
        <v>7</v>
      </c>
      <c r="C8" s="4">
        <v>2017</v>
      </c>
      <c r="D8" s="1"/>
      <c r="E8" s="1"/>
      <c r="F8" s="1"/>
      <c r="G8" s="18">
        <v>0.56704948982800918</v>
      </c>
      <c r="I8" s="9">
        <v>47964112940</v>
      </c>
      <c r="J8" s="9">
        <v>-115201632290</v>
      </c>
      <c r="K8" s="43">
        <f t="shared" si="4"/>
        <v>163165745230</v>
      </c>
      <c r="M8" s="37">
        <v>370245134305</v>
      </c>
      <c r="N8" s="12"/>
      <c r="O8" s="44">
        <f t="shared" si="5"/>
        <v>0.44069652808884063</v>
      </c>
      <c r="Q8" s="44">
        <v>2.7009132797305598E-12</v>
      </c>
      <c r="R8" s="61"/>
      <c r="S8" s="9">
        <v>1209215316632</v>
      </c>
      <c r="T8" s="9">
        <v>1146887827845</v>
      </c>
      <c r="U8" s="9">
        <f t="shared" si="11"/>
        <v>62327488787</v>
      </c>
      <c r="V8" s="46">
        <f t="shared" si="12"/>
        <v>0.168341142157066</v>
      </c>
      <c r="X8" s="39">
        <v>169755333788</v>
      </c>
      <c r="Y8" s="46">
        <f>X8/M8</f>
        <v>0.45849443533310341</v>
      </c>
      <c r="AA8" s="40">
        <v>246775316541</v>
      </c>
      <c r="AB8" s="40">
        <v>124440782978</v>
      </c>
      <c r="AC8" s="40">
        <f t="shared" si="7"/>
        <v>122334533563</v>
      </c>
      <c r="AD8" s="44">
        <f t="shared" si="8"/>
        <v>0.33041496626995087</v>
      </c>
      <c r="AF8" s="45">
        <f t="shared" si="9"/>
        <v>-0.16207382411288487</v>
      </c>
      <c r="AG8" s="8"/>
      <c r="AH8" s="48">
        <v>58373279223.053902</v>
      </c>
      <c r="AI8" s="48">
        <v>0.14000000000000001</v>
      </c>
      <c r="AJ8" s="48">
        <v>-0.08</v>
      </c>
      <c r="AL8" s="50">
        <f t="shared" si="0"/>
        <v>0.15766116503496624</v>
      </c>
      <c r="AM8" s="35">
        <f t="shared" si="1"/>
        <v>-2.2690335375803884E-2</v>
      </c>
      <c r="AN8" s="35">
        <f t="shared" si="2"/>
        <v>-3.6679554826648274E-2</v>
      </c>
      <c r="AP8" s="49">
        <f t="shared" si="10"/>
        <v>9.8291274832514069E-2</v>
      </c>
      <c r="AR8" s="52">
        <f t="shared" si="3"/>
        <v>0.34240525325632654</v>
      </c>
      <c r="AT8" s="72"/>
    </row>
    <row r="9" spans="1:46" ht="16.5" customHeight="1" x14ac:dyDescent="0.25">
      <c r="A9" s="4"/>
      <c r="B9" s="4"/>
      <c r="C9" s="4">
        <v>2018</v>
      </c>
      <c r="D9" s="1"/>
      <c r="E9" s="1"/>
      <c r="F9" s="1"/>
      <c r="G9" s="18">
        <v>0.10811052032406063</v>
      </c>
      <c r="I9" s="9">
        <v>90195136265</v>
      </c>
      <c r="J9" s="9">
        <v>7395470836</v>
      </c>
      <c r="K9" s="43">
        <f t="shared" si="4"/>
        <v>82799665429</v>
      </c>
      <c r="M9" s="9">
        <v>576963542579</v>
      </c>
      <c r="O9" s="44">
        <f t="shared" si="5"/>
        <v>0.14350935426333764</v>
      </c>
      <c r="Q9" s="44">
        <v>1.7332117650450599E-12</v>
      </c>
      <c r="R9" s="61"/>
      <c r="S9" s="9">
        <v>1430785280985</v>
      </c>
      <c r="T9" s="9">
        <v>1209215316632</v>
      </c>
      <c r="U9" s="9">
        <f t="shared" si="11"/>
        <v>221569964353</v>
      </c>
      <c r="V9" s="46">
        <f t="shared" si="12"/>
        <v>0.38402766899723445</v>
      </c>
      <c r="X9" s="39">
        <v>263407043489</v>
      </c>
      <c r="Y9" s="46">
        <f>X9/M9</f>
        <v>0.45654018677087094</v>
      </c>
      <c r="AA9" s="40">
        <v>261411713631</v>
      </c>
      <c r="AB9" s="40">
        <v>246775316541</v>
      </c>
      <c r="AC9" s="40">
        <f t="shared" si="7"/>
        <v>14636397090</v>
      </c>
      <c r="AD9" s="44">
        <f t="shared" si="8"/>
        <v>2.5367975634259299E-2</v>
      </c>
      <c r="AF9" s="45">
        <f t="shared" si="9"/>
        <v>0.35865969336297515</v>
      </c>
      <c r="AG9" s="8"/>
      <c r="AH9" s="48">
        <v>58373279223.053902</v>
      </c>
      <c r="AI9" s="48">
        <v>0.14000000000000001</v>
      </c>
      <c r="AJ9" s="48">
        <v>-0.08</v>
      </c>
      <c r="AL9" s="50">
        <f t="shared" si="0"/>
        <v>0.10117325431365738</v>
      </c>
      <c r="AM9" s="35">
        <f t="shared" si="1"/>
        <v>5.0212357070816525E-2</v>
      </c>
      <c r="AN9" s="35">
        <f t="shared" si="2"/>
        <v>-3.6523214941669678E-2</v>
      </c>
      <c r="AP9" s="49">
        <f t="shared" si="10"/>
        <v>0.11486239644280422</v>
      </c>
      <c r="AR9" s="52">
        <f t="shared" si="3"/>
        <v>2.864695782053342E-2</v>
      </c>
      <c r="AT9" s="72"/>
    </row>
    <row r="10" spans="1:46" x14ac:dyDescent="0.25">
      <c r="A10" s="4"/>
      <c r="B10" s="4"/>
      <c r="C10" s="4">
        <v>2019</v>
      </c>
      <c r="D10" s="1"/>
      <c r="E10" s="1"/>
      <c r="F10" s="1"/>
      <c r="G10" s="18">
        <v>-2.0016425304367456E-2</v>
      </c>
      <c r="I10" s="9">
        <v>103723133972</v>
      </c>
      <c r="J10" s="9">
        <v>105224199992</v>
      </c>
      <c r="K10" s="43">
        <f t="shared" si="4"/>
        <v>-1501066020</v>
      </c>
      <c r="M10" s="9">
        <v>758846556031</v>
      </c>
      <c r="O10" s="44">
        <f t="shared" si="5"/>
        <v>-1.9780889931833323E-3</v>
      </c>
      <c r="Q10" s="44">
        <v>1.3177894688358401E-12</v>
      </c>
      <c r="R10" s="61"/>
      <c r="S10" s="9">
        <v>1653031823505</v>
      </c>
      <c r="T10" s="9">
        <v>1430785280985</v>
      </c>
      <c r="U10" s="9">
        <f t="shared" si="11"/>
        <v>222246542520</v>
      </c>
      <c r="V10" s="46">
        <f t="shared" si="12"/>
        <v>0.29287415321803334</v>
      </c>
      <c r="X10" s="39">
        <v>353945662234</v>
      </c>
      <c r="Y10" s="46">
        <f>X10/M10</f>
        <v>0.46642586623209342</v>
      </c>
      <c r="AA10" s="40">
        <v>249970161581</v>
      </c>
      <c r="AB10" s="40">
        <v>261411713631</v>
      </c>
      <c r="AC10" s="40">
        <f t="shared" si="7"/>
        <v>-11441552050</v>
      </c>
      <c r="AD10" s="44">
        <f t="shared" si="8"/>
        <v>-1.5077556798627146E-2</v>
      </c>
      <c r="AF10" s="45">
        <f t="shared" si="9"/>
        <v>0.3079517100166605</v>
      </c>
      <c r="AG10" s="8"/>
      <c r="AH10" s="48">
        <v>58373279223.053902</v>
      </c>
      <c r="AI10" s="48">
        <v>0.14000000000000001</v>
      </c>
      <c r="AJ10" s="48">
        <v>-0.08</v>
      </c>
      <c r="AL10" s="50">
        <f t="shared" si="0"/>
        <v>7.6923692621554379E-2</v>
      </c>
      <c r="AM10" s="35">
        <f t="shared" si="1"/>
        <v>4.3113239402332471E-2</v>
      </c>
      <c r="AN10" s="35">
        <f t="shared" si="2"/>
        <v>-3.7314069298567475E-2</v>
      </c>
      <c r="AP10" s="49">
        <f t="shared" si="10"/>
        <v>8.2722862725319368E-2</v>
      </c>
      <c r="AR10" s="52">
        <f t="shared" si="3"/>
        <v>-8.4700951718502698E-2</v>
      </c>
      <c r="AT10" s="72"/>
    </row>
    <row r="11" spans="1:46" x14ac:dyDescent="0.25">
      <c r="A11" s="4"/>
      <c r="B11" s="4"/>
      <c r="C11" s="4">
        <v>2020</v>
      </c>
      <c r="D11" s="1"/>
      <c r="E11" s="1"/>
      <c r="F11" s="1"/>
      <c r="G11" s="18">
        <v>0.19979189148429938</v>
      </c>
      <c r="I11" s="9">
        <v>38038419405</v>
      </c>
      <c r="J11" s="9">
        <v>78181287748</v>
      </c>
      <c r="K11" s="43">
        <f t="shared" si="4"/>
        <v>-40142868343</v>
      </c>
      <c r="M11" s="9">
        <v>848676035300</v>
      </c>
      <c r="O11" s="44">
        <f t="shared" si="5"/>
        <v>-4.7300579577235061E-2</v>
      </c>
      <c r="Q11" s="44">
        <v>1.17830592405794E-12</v>
      </c>
      <c r="R11" s="61"/>
      <c r="S11" s="9">
        <v>1173189488886</v>
      </c>
      <c r="T11" s="9">
        <v>1653031823505</v>
      </c>
      <c r="U11" s="9">
        <f t="shared" si="11"/>
        <v>-479842334619</v>
      </c>
      <c r="V11" s="46">
        <f t="shared" si="12"/>
        <v>-0.56540106549536262</v>
      </c>
      <c r="X11" s="39">
        <v>379776240198</v>
      </c>
      <c r="Y11" s="46">
        <f>X11/M11</f>
        <v>0.44749259364175664</v>
      </c>
      <c r="AA11" s="40">
        <v>243220094125</v>
      </c>
      <c r="AB11" s="40">
        <v>249970161581</v>
      </c>
      <c r="AC11" s="40">
        <f t="shared" si="7"/>
        <v>-6750067456</v>
      </c>
      <c r="AD11" s="44">
        <f t="shared" si="8"/>
        <v>-7.9536444711955454E-3</v>
      </c>
      <c r="AF11" s="45">
        <f t="shared" si="9"/>
        <v>-0.55744742102416711</v>
      </c>
      <c r="AG11" s="8"/>
      <c r="AH11" s="48">
        <v>58373279223.053902</v>
      </c>
      <c r="AI11" s="48">
        <v>0.14000000000000001</v>
      </c>
      <c r="AJ11" s="48">
        <v>-0.08</v>
      </c>
      <c r="AL11" s="50">
        <f t="shared" si="0"/>
        <v>6.8781580715212676E-2</v>
      </c>
      <c r="AM11" s="35">
        <f t="shared" si="1"/>
        <v>-7.8042638943383397E-2</v>
      </c>
      <c r="AN11" s="35">
        <f t="shared" si="2"/>
        <v>-3.5799407491340529E-2</v>
      </c>
      <c r="AP11" s="49">
        <f t="shared" si="10"/>
        <v>-4.506046571951125E-2</v>
      </c>
      <c r="AR11" s="52">
        <f t="shared" si="3"/>
        <v>-2.2401138577238106E-3</v>
      </c>
      <c r="AT11" s="72"/>
    </row>
    <row r="12" spans="1:46" x14ac:dyDescent="0.25">
      <c r="A12" s="4"/>
      <c r="B12" s="4"/>
      <c r="C12" s="4">
        <v>2021</v>
      </c>
      <c r="D12" s="1"/>
      <c r="E12" s="1"/>
      <c r="F12" s="1"/>
      <c r="G12" s="18">
        <v>0.17455673012159162</v>
      </c>
      <c r="I12" s="9">
        <v>12533087704</v>
      </c>
      <c r="J12" s="9">
        <v>13949428441</v>
      </c>
      <c r="K12" s="43">
        <f t="shared" si="4"/>
        <v>-1416340737</v>
      </c>
      <c r="M12" s="9">
        <v>906924214166</v>
      </c>
      <c r="O12" s="44">
        <f t="shared" si="5"/>
        <v>-1.5616969035306388E-3</v>
      </c>
      <c r="Q12" s="44">
        <v>1.10262796425563E-12</v>
      </c>
      <c r="R12" s="61"/>
      <c r="S12" s="9">
        <v>933597187584</v>
      </c>
      <c r="T12" s="9">
        <v>1173189488886</v>
      </c>
      <c r="U12" s="9">
        <f t="shared" si="11"/>
        <v>-239592301302</v>
      </c>
      <c r="V12" s="46">
        <f t="shared" si="12"/>
        <v>-0.26418117143594749</v>
      </c>
      <c r="X12" s="39">
        <v>442033942721</v>
      </c>
      <c r="Y12" s="46">
        <f>X12/M12</f>
        <v>0.48739898639434914</v>
      </c>
      <c r="AA12" s="40">
        <v>282171120367</v>
      </c>
      <c r="AB12" s="40">
        <v>243220094125</v>
      </c>
      <c r="AC12" s="40">
        <f t="shared" si="7"/>
        <v>38951026242</v>
      </c>
      <c r="AD12" s="44">
        <f t="shared" si="8"/>
        <v>4.2948490770884355E-2</v>
      </c>
      <c r="AF12" s="45">
        <f t="shared" si="9"/>
        <v>-0.30712966220683185</v>
      </c>
      <c r="AG12" s="8"/>
      <c r="AH12" s="48">
        <v>58373279223.053902</v>
      </c>
      <c r="AI12" s="48">
        <v>0.14000000000000001</v>
      </c>
      <c r="AJ12" s="48">
        <v>-0.08</v>
      </c>
      <c r="AL12" s="50">
        <f t="shared" si="0"/>
        <v>6.4364010036641384E-2</v>
      </c>
      <c r="AM12" s="35">
        <f t="shared" si="1"/>
        <v>-4.2998152708956461E-2</v>
      </c>
      <c r="AN12" s="35">
        <f t="shared" si="2"/>
        <v>-3.8991918911547935E-2</v>
      </c>
      <c r="AP12" s="49">
        <f t="shared" si="10"/>
        <v>-1.7626061583863012E-2</v>
      </c>
      <c r="AR12" s="52">
        <f t="shared" si="3"/>
        <v>1.6064364680332371E-2</v>
      </c>
    </row>
    <row r="13" spans="1:46" x14ac:dyDescent="0.25">
      <c r="A13" s="4">
        <v>3</v>
      </c>
      <c r="B13" s="4" t="s">
        <v>8</v>
      </c>
      <c r="C13" s="4">
        <v>2017</v>
      </c>
      <c r="D13" s="1"/>
      <c r="E13" s="1"/>
      <c r="F13" s="1"/>
      <c r="G13" s="18">
        <v>3.1081154394395703E-2</v>
      </c>
      <c r="I13" s="9">
        <v>5145063000000</v>
      </c>
      <c r="J13" s="9">
        <v>6507803000000</v>
      </c>
      <c r="K13" s="43">
        <f t="shared" si="4"/>
        <v>-1362740000000</v>
      </c>
      <c r="M13" s="37">
        <v>82174515000000</v>
      </c>
      <c r="N13" s="12"/>
      <c r="O13" s="44">
        <f t="shared" si="5"/>
        <v>-1.6583486984985553E-2</v>
      </c>
      <c r="Q13" s="44">
        <v>1.2169223024924401E-14</v>
      </c>
      <c r="R13" s="61"/>
      <c r="S13" s="9">
        <v>70186618000000</v>
      </c>
      <c r="T13" s="9">
        <v>66659484000000</v>
      </c>
      <c r="U13" s="9">
        <f t="shared" si="11"/>
        <v>3527134000000</v>
      </c>
      <c r="V13" s="46">
        <f t="shared" si="12"/>
        <v>4.2922480284793896E-2</v>
      </c>
      <c r="X13" s="39">
        <v>29787303000000</v>
      </c>
      <c r="Y13" s="46">
        <f t="shared" si="6"/>
        <v>0.3624883335180013</v>
      </c>
      <c r="AA13" s="40">
        <v>3941053000000</v>
      </c>
      <c r="AB13" s="40">
        <v>3729640000000</v>
      </c>
      <c r="AC13" s="40">
        <f t="shared" si="7"/>
        <v>211413000000</v>
      </c>
      <c r="AD13" s="44">
        <f t="shared" si="8"/>
        <v>2.5727319473683539E-3</v>
      </c>
      <c r="AF13" s="45">
        <f t="shared" si="9"/>
        <v>4.0349748337425544E-2</v>
      </c>
      <c r="AG13" s="8"/>
      <c r="AH13" s="48">
        <v>58373279223.053902</v>
      </c>
      <c r="AI13" s="48">
        <v>0.14000000000000001</v>
      </c>
      <c r="AJ13" s="48">
        <v>-0.08</v>
      </c>
      <c r="AL13" s="50">
        <f t="shared" si="0"/>
        <v>7.1035745356152872E-4</v>
      </c>
      <c r="AM13" s="35">
        <f t="shared" si="1"/>
        <v>5.6489647672395768E-3</v>
      </c>
      <c r="AN13" s="35">
        <f t="shared" si="2"/>
        <v>-2.8999066681440106E-2</v>
      </c>
      <c r="AP13" s="49">
        <f t="shared" si="10"/>
        <v>-2.2639744460639002E-2</v>
      </c>
      <c r="AR13" s="52">
        <f t="shared" si="3"/>
        <v>6.0562574756534496E-3</v>
      </c>
    </row>
    <row r="14" spans="1:46" x14ac:dyDescent="0.25">
      <c r="A14" s="4"/>
      <c r="B14" s="4"/>
      <c r="C14" s="4">
        <v>2018</v>
      </c>
      <c r="D14" s="1"/>
      <c r="E14" s="1"/>
      <c r="F14" s="1"/>
      <c r="G14" s="18">
        <v>5.8749072271146105E-2</v>
      </c>
      <c r="I14" s="9">
        <v>4961851000000</v>
      </c>
      <c r="J14" s="9">
        <v>5935829000000</v>
      </c>
      <c r="K14" s="43">
        <f t="shared" si="4"/>
        <v>-973978000000</v>
      </c>
      <c r="M14" s="9">
        <v>87939488000000</v>
      </c>
      <c r="O14" s="44">
        <f t="shared" si="5"/>
        <v>-1.1075547767573994E-2</v>
      </c>
      <c r="Q14" s="44">
        <v>1.1371455790145099E-14</v>
      </c>
      <c r="R14" s="61"/>
      <c r="S14" s="9">
        <v>73394728000000</v>
      </c>
      <c r="T14" s="9">
        <v>70186618000000</v>
      </c>
      <c r="U14" s="9">
        <f t="shared" si="11"/>
        <v>3208110000000</v>
      </c>
      <c r="V14" s="46">
        <f t="shared" si="12"/>
        <v>3.6480881034922558E-2</v>
      </c>
      <c r="X14" s="39">
        <v>42388236000000</v>
      </c>
      <c r="Y14" s="46">
        <f t="shared" si="6"/>
        <v>0.48201595169623912</v>
      </c>
      <c r="AA14" s="40">
        <v>4258499000000</v>
      </c>
      <c r="AB14" s="40">
        <v>3941053000000</v>
      </c>
      <c r="AC14" s="40">
        <f t="shared" si="7"/>
        <v>317446000000</v>
      </c>
      <c r="AD14" s="44">
        <f t="shared" si="8"/>
        <v>3.6098231547584173E-3</v>
      </c>
      <c r="AF14" s="45">
        <f t="shared" si="9"/>
        <v>3.2871057880164138E-2</v>
      </c>
      <c r="AG14" s="8"/>
      <c r="AH14" s="48">
        <v>58373279223.053902</v>
      </c>
      <c r="AI14" s="48">
        <v>0.14000000000000001</v>
      </c>
      <c r="AJ14" s="48">
        <v>-0.08</v>
      </c>
      <c r="AL14" s="50">
        <f t="shared" si="0"/>
        <v>6.6378916401075292E-4</v>
      </c>
      <c r="AM14" s="35">
        <f t="shared" si="1"/>
        <v>4.6019481032229794E-3</v>
      </c>
      <c r="AN14" s="35">
        <f t="shared" si="2"/>
        <v>-3.8561276135699131E-2</v>
      </c>
      <c r="AP14" s="49">
        <f t="shared" si="10"/>
        <v>-3.3295538868465396E-2</v>
      </c>
      <c r="AR14" s="52">
        <f t="shared" si="3"/>
        <v>2.2219991100891401E-2</v>
      </c>
    </row>
    <row r="15" spans="1:46" x14ac:dyDescent="0.25">
      <c r="A15" s="4"/>
      <c r="B15" s="4"/>
      <c r="C15" s="4">
        <v>2019</v>
      </c>
      <c r="D15" s="1"/>
      <c r="E15" s="1"/>
      <c r="F15" s="1"/>
      <c r="G15" s="18">
        <v>-1.3709905247892909E-2</v>
      </c>
      <c r="I15" s="9">
        <v>5902729000000</v>
      </c>
      <c r="J15" s="9">
        <v>13344494000000</v>
      </c>
      <c r="K15" s="43">
        <f t="shared" si="4"/>
        <v>-7441765000000</v>
      </c>
      <c r="M15" s="9">
        <v>96537796000000</v>
      </c>
      <c r="O15" s="44">
        <f t="shared" si="5"/>
        <v>-7.7086543388664067E-2</v>
      </c>
      <c r="Q15" s="44">
        <v>1.03586371497439E-14</v>
      </c>
      <c r="R15" s="61"/>
      <c r="S15" s="9">
        <v>76592955000000</v>
      </c>
      <c r="T15" s="9">
        <v>73394728000000</v>
      </c>
      <c r="U15" s="9">
        <f t="shared" si="11"/>
        <v>3198227000000</v>
      </c>
      <c r="V15" s="46">
        <f t="shared" si="12"/>
        <v>3.3129273015514049E-2</v>
      </c>
      <c r="X15" s="39">
        <v>43072504000000</v>
      </c>
      <c r="Y15" s="46">
        <f t="shared" si="6"/>
        <v>0.44617244006689361</v>
      </c>
      <c r="AA15" s="40">
        <v>4128356000000</v>
      </c>
      <c r="AB15" s="40">
        <v>4258499000000</v>
      </c>
      <c r="AC15" s="40">
        <f t="shared" si="7"/>
        <v>-130143000000</v>
      </c>
      <c r="AD15" s="44">
        <f t="shared" si="8"/>
        <v>-1.348104114579123E-3</v>
      </c>
      <c r="AF15" s="45">
        <f t="shared" si="9"/>
        <v>3.4477377130093169E-2</v>
      </c>
      <c r="AG15" s="8"/>
      <c r="AH15" s="48">
        <v>58373279223.053902</v>
      </c>
      <c r="AI15" s="48">
        <v>0.14000000000000001</v>
      </c>
      <c r="AJ15" s="48">
        <v>-0.08</v>
      </c>
      <c r="AL15" s="50">
        <f t="shared" si="0"/>
        <v>6.0466761871229985E-4</v>
      </c>
      <c r="AM15" s="35">
        <f t="shared" si="1"/>
        <v>4.8268327982130439E-3</v>
      </c>
      <c r="AN15" s="35">
        <f t="shared" si="2"/>
        <v>-3.5693795205351486E-2</v>
      </c>
      <c r="AP15" s="49">
        <f t="shared" si="10"/>
        <v>-3.0262294788426142E-2</v>
      </c>
      <c r="AR15" s="52">
        <f t="shared" si="3"/>
        <v>-4.6824248600237928E-2</v>
      </c>
    </row>
    <row r="16" spans="1:46" x14ac:dyDescent="0.25">
      <c r="A16" s="4"/>
      <c r="B16" s="4"/>
      <c r="C16" s="4">
        <v>2020</v>
      </c>
      <c r="D16" s="1"/>
      <c r="E16" s="1"/>
      <c r="F16" s="1"/>
      <c r="G16" s="18">
        <v>1.335699076323571E-2</v>
      </c>
      <c r="I16" s="9">
        <v>8752066000000</v>
      </c>
      <c r="J16" s="9">
        <v>13855497000000</v>
      </c>
      <c r="K16" s="43">
        <f t="shared" si="4"/>
        <v>-5103431000000</v>
      </c>
      <c r="M16" s="9">
        <v>96198559000000</v>
      </c>
      <c r="O16" s="44">
        <f t="shared" si="5"/>
        <v>-5.3051012957480992E-2</v>
      </c>
      <c r="Q16" s="44">
        <v>1.0395166106386199E-14</v>
      </c>
      <c r="R16" s="61"/>
      <c r="S16" s="9">
        <v>81731469000000</v>
      </c>
      <c r="T16" s="9">
        <v>76592955000000</v>
      </c>
      <c r="U16" s="9">
        <f t="shared" si="11"/>
        <v>5138514000000</v>
      </c>
      <c r="V16" s="46">
        <f t="shared" si="12"/>
        <v>5.3415706569991346E-2</v>
      </c>
      <c r="X16" s="39">
        <v>45862919000000</v>
      </c>
      <c r="Y16" s="46">
        <f t="shared" si="6"/>
        <v>0.47675266112873893</v>
      </c>
      <c r="AA16" s="40">
        <v>5315611000000</v>
      </c>
      <c r="AB16" s="40">
        <v>4128356000000</v>
      </c>
      <c r="AC16" s="40">
        <f t="shared" si="7"/>
        <v>1187255000000</v>
      </c>
      <c r="AD16" s="44">
        <f t="shared" si="8"/>
        <v>1.2341712935637633E-2</v>
      </c>
      <c r="AF16" s="45">
        <f t="shared" si="9"/>
        <v>4.1073993634353712E-2</v>
      </c>
      <c r="AG16" s="8"/>
      <c r="AH16" s="48">
        <v>58373279223.053902</v>
      </c>
      <c r="AI16" s="48">
        <v>0.14000000000000001</v>
      </c>
      <c r="AJ16" s="48">
        <v>-0.08</v>
      </c>
      <c r="AL16" s="50">
        <f t="shared" si="0"/>
        <v>6.0679993369810764E-4</v>
      </c>
      <c r="AM16" s="35">
        <f t="shared" si="1"/>
        <v>5.7503591088095204E-3</v>
      </c>
      <c r="AN16" s="35">
        <f t="shared" si="2"/>
        <v>-3.8140212890299112E-2</v>
      </c>
      <c r="AP16" s="49">
        <f t="shared" si="10"/>
        <v>-3.1783053847791481E-2</v>
      </c>
      <c r="AR16" s="52">
        <f t="shared" si="3"/>
        <v>-2.126795910968951E-2</v>
      </c>
    </row>
    <row r="17" spans="1:44" x14ac:dyDescent="0.25">
      <c r="A17" s="4"/>
      <c r="B17" s="4"/>
      <c r="C17" s="4">
        <v>2021</v>
      </c>
      <c r="D17" s="1"/>
      <c r="E17" s="1"/>
      <c r="F17" s="1"/>
      <c r="G17" s="18">
        <v>-5.5484748368686172E-3</v>
      </c>
      <c r="I17" s="9">
        <v>11203585000000</v>
      </c>
      <c r="J17" s="9">
        <v>14692641000000</v>
      </c>
      <c r="K17" s="43">
        <f t="shared" si="4"/>
        <v>-3489056000000</v>
      </c>
      <c r="M17" s="9">
        <v>163136516000000</v>
      </c>
      <c r="O17" s="44">
        <f t="shared" si="5"/>
        <v>-2.138733917794346E-2</v>
      </c>
      <c r="Q17" s="44">
        <v>6.1298354563364497E-15</v>
      </c>
      <c r="R17" s="61"/>
      <c r="S17" s="9">
        <v>99345618000000</v>
      </c>
      <c r="T17" s="9">
        <v>81731469000000</v>
      </c>
      <c r="U17" s="9">
        <f t="shared" si="11"/>
        <v>17614149000000</v>
      </c>
      <c r="V17" s="46">
        <f t="shared" si="12"/>
        <v>0.10797183507339338</v>
      </c>
      <c r="X17" s="39">
        <v>46751821000000</v>
      </c>
      <c r="Y17" s="46">
        <f t="shared" si="6"/>
        <v>0.28658097001409544</v>
      </c>
      <c r="AA17" s="40">
        <v>6230066000000</v>
      </c>
      <c r="AB17" s="40">
        <v>5315611000000</v>
      </c>
      <c r="AC17" s="40">
        <f t="shared" si="7"/>
        <v>914455000000</v>
      </c>
      <c r="AD17" s="44">
        <f t="shared" si="8"/>
        <v>5.6054586822241563E-3</v>
      </c>
      <c r="AF17" s="45">
        <f t="shared" si="9"/>
        <v>0.10236637639116922</v>
      </c>
      <c r="AG17" s="8"/>
      <c r="AH17" s="48">
        <v>58373279223.053902</v>
      </c>
      <c r="AI17" s="48">
        <v>0.14000000000000001</v>
      </c>
      <c r="AJ17" s="48">
        <v>-0.08</v>
      </c>
      <c r="AL17" s="50">
        <f t="shared" si="0"/>
        <v>3.5781859668410364E-4</v>
      </c>
      <c r="AM17" s="35">
        <f t="shared" si="1"/>
        <v>1.4331292694763692E-2</v>
      </c>
      <c r="AN17" s="35">
        <f t="shared" si="2"/>
        <v>-2.2926477601127634E-2</v>
      </c>
      <c r="AP17" s="49">
        <f t="shared" si="10"/>
        <v>-8.2373663096798385E-3</v>
      </c>
      <c r="AR17" s="52">
        <f t="shared" si="3"/>
        <v>-1.3149972868263622E-2</v>
      </c>
    </row>
    <row r="18" spans="1:44" ht="16.5" customHeight="1" x14ac:dyDescent="0.25">
      <c r="A18" s="4">
        <v>4</v>
      </c>
      <c r="B18" s="4" t="s">
        <v>9</v>
      </c>
      <c r="C18" s="4">
        <v>2017</v>
      </c>
      <c r="D18" s="1"/>
      <c r="E18" s="1"/>
      <c r="F18" s="1"/>
      <c r="G18" s="18">
        <v>6.0921169674344675E-3</v>
      </c>
      <c r="I18" s="9">
        <v>1630953830893</v>
      </c>
      <c r="J18" s="9">
        <v>1275530669068</v>
      </c>
      <c r="K18" s="43">
        <f t="shared" si="4"/>
        <v>355423161825</v>
      </c>
      <c r="M18" s="37">
        <v>12922421859142</v>
      </c>
      <c r="N18" s="12"/>
      <c r="O18" s="44">
        <f t="shared" si="5"/>
        <v>2.7504376942589517E-2</v>
      </c>
      <c r="Q18" s="44">
        <v>7.7384874979340396E-14</v>
      </c>
      <c r="R18" s="61"/>
      <c r="S18" s="9">
        <v>20816673946473</v>
      </c>
      <c r="T18" s="9">
        <v>18349959898358</v>
      </c>
      <c r="U18" s="9">
        <f t="shared" si="11"/>
        <v>2466714048115</v>
      </c>
      <c r="V18" s="46">
        <f t="shared" si="12"/>
        <v>0.19088635822316208</v>
      </c>
      <c r="X18" s="39">
        <v>3988757428380</v>
      </c>
      <c r="Y18" s="46">
        <f t="shared" si="6"/>
        <v>0.30866949491810186</v>
      </c>
      <c r="AA18" s="40">
        <v>971383336411</v>
      </c>
      <c r="AB18" s="40">
        <v>1533159576900</v>
      </c>
      <c r="AC18" s="40">
        <f t="shared" si="7"/>
        <v>-561776240489</v>
      </c>
      <c r="AD18" s="44">
        <f t="shared" si="8"/>
        <v>-4.3472984136605164E-2</v>
      </c>
      <c r="AF18" s="45">
        <f t="shared" si="9"/>
        <v>0.23435934235976724</v>
      </c>
      <c r="AG18" s="8"/>
      <c r="AH18" s="48">
        <v>58373279223.053902</v>
      </c>
      <c r="AI18" s="48">
        <v>0.14000000000000001</v>
      </c>
      <c r="AJ18" s="48">
        <v>-0.08</v>
      </c>
      <c r="AL18" s="50">
        <f t="shared" si="0"/>
        <v>4.5172089148101547E-3</v>
      </c>
      <c r="AM18" s="35">
        <f t="shared" si="1"/>
        <v>3.2810307930367419E-2</v>
      </c>
      <c r="AN18" s="35">
        <f t="shared" si="2"/>
        <v>-2.4693559593448149E-2</v>
      </c>
      <c r="AP18" s="49">
        <f t="shared" si="10"/>
        <v>1.2633957251729423E-2</v>
      </c>
      <c r="AR18" s="52">
        <f t="shared" si="3"/>
        <v>1.4870419690860094E-2</v>
      </c>
    </row>
    <row r="19" spans="1:44" x14ac:dyDescent="0.25">
      <c r="A19" s="4"/>
      <c r="B19" s="4"/>
      <c r="C19" s="4">
        <v>2018</v>
      </c>
      <c r="D19" s="1"/>
      <c r="E19" s="1"/>
      <c r="F19" s="1"/>
      <c r="G19" s="18">
        <v>6.646875106362235E-2</v>
      </c>
      <c r="I19" s="9">
        <v>1760434280304</v>
      </c>
      <c r="J19" s="9">
        <v>459273241788</v>
      </c>
      <c r="K19" s="43">
        <f t="shared" si="4"/>
        <v>1301161038516</v>
      </c>
      <c r="M19" s="9">
        <v>14915849800251</v>
      </c>
      <c r="O19" s="44">
        <f t="shared" si="5"/>
        <v>8.7233450050838157E-2</v>
      </c>
      <c r="Q19" s="44">
        <v>6.7042777541455997E-14</v>
      </c>
      <c r="R19" s="61"/>
      <c r="S19" s="9">
        <v>24060802395725</v>
      </c>
      <c r="T19" s="9">
        <v>20816673946473</v>
      </c>
      <c r="U19" s="9">
        <f t="shared" si="11"/>
        <v>3244128449252</v>
      </c>
      <c r="V19" s="46">
        <f t="shared" si="12"/>
        <v>0.21749538193911075</v>
      </c>
      <c r="X19" s="39">
        <v>4258300525120</v>
      </c>
      <c r="Y19" s="46">
        <f t="shared" si="6"/>
        <v>0.28548829481028581</v>
      </c>
      <c r="AA19" s="40">
        <v>936153661759</v>
      </c>
      <c r="AB19" s="40">
        <v>971383336411</v>
      </c>
      <c r="AC19" s="40">
        <f t="shared" si="7"/>
        <v>-35229674652</v>
      </c>
      <c r="AD19" s="44">
        <f t="shared" si="8"/>
        <v>-2.3618952405519106E-3</v>
      </c>
      <c r="AF19" s="45">
        <f t="shared" si="9"/>
        <v>0.21985727717966266</v>
      </c>
      <c r="AG19" s="8"/>
      <c r="AH19" s="48">
        <v>58373279223.053902</v>
      </c>
      <c r="AI19" s="48">
        <v>0.14000000000000001</v>
      </c>
      <c r="AJ19" s="48">
        <v>-0.08</v>
      </c>
      <c r="AL19" s="50">
        <f t="shared" si="0"/>
        <v>3.9135067733164983E-3</v>
      </c>
      <c r="AM19" s="35">
        <f t="shared" si="1"/>
        <v>3.0780018805152777E-2</v>
      </c>
      <c r="AN19" s="35">
        <f t="shared" si="2"/>
        <v>-2.2839063584822867E-2</v>
      </c>
      <c r="AP19" s="49">
        <f t="shared" si="10"/>
        <v>1.1854461993646408E-2</v>
      </c>
      <c r="AR19" s="52">
        <f t="shared" si="3"/>
        <v>7.5378988057191745E-2</v>
      </c>
    </row>
    <row r="20" spans="1:44" ht="15" customHeight="1" x14ac:dyDescent="0.25">
      <c r="A20" s="4"/>
      <c r="B20" s="4"/>
      <c r="C20" s="4">
        <v>2019</v>
      </c>
      <c r="D20" s="1"/>
      <c r="E20" s="1"/>
      <c r="F20" s="1"/>
      <c r="G20" s="18">
        <v>-4.0909096805767639E-2</v>
      </c>
      <c r="I20" s="9">
        <v>2039404206764</v>
      </c>
      <c r="J20" s="9">
        <v>3303864262122</v>
      </c>
      <c r="K20" s="43">
        <f t="shared" si="4"/>
        <v>-1264460055358</v>
      </c>
      <c r="M20" s="9">
        <v>17591706426634</v>
      </c>
      <c r="O20" s="44">
        <f t="shared" si="5"/>
        <v>-7.1878192182857042E-2</v>
      </c>
      <c r="Q20" s="44">
        <v>5.6844968631695102E-14</v>
      </c>
      <c r="R20" s="61"/>
      <c r="S20" s="9">
        <v>25026739472547</v>
      </c>
      <c r="T20" s="9">
        <v>24060802395725</v>
      </c>
      <c r="U20" s="9">
        <f t="shared" si="11"/>
        <v>965937076822</v>
      </c>
      <c r="V20" s="46">
        <f t="shared" si="12"/>
        <v>5.4908662832137911E-2</v>
      </c>
      <c r="X20" s="39">
        <v>4674963819225</v>
      </c>
      <c r="Y20" s="46">
        <f t="shared" si="6"/>
        <v>0.26574817165815495</v>
      </c>
      <c r="AA20" s="40">
        <v>1156139900456</v>
      </c>
      <c r="AB20" s="40">
        <v>936153661759</v>
      </c>
      <c r="AC20" s="40">
        <f t="shared" si="7"/>
        <v>219986238697</v>
      </c>
      <c r="AD20" s="44">
        <f t="shared" si="8"/>
        <v>1.2505110838135571E-2</v>
      </c>
      <c r="AF20" s="45">
        <f t="shared" si="9"/>
        <v>4.2403551994002336E-2</v>
      </c>
      <c r="AG20" s="8"/>
      <c r="AH20" s="48">
        <v>58373279223.053902</v>
      </c>
      <c r="AI20" s="48">
        <v>0.14000000000000001</v>
      </c>
      <c r="AJ20" s="48">
        <v>-0.08</v>
      </c>
      <c r="AL20" s="50">
        <f t="shared" si="0"/>
        <v>3.3182272263636787E-3</v>
      </c>
      <c r="AM20" s="35">
        <f t="shared" si="1"/>
        <v>5.9364972791603274E-3</v>
      </c>
      <c r="AN20" s="35">
        <f t="shared" si="2"/>
        <v>-2.1259853732652396E-2</v>
      </c>
      <c r="AP20" s="49">
        <f t="shared" si="10"/>
        <v>-1.2005129227128389E-2</v>
      </c>
      <c r="AR20" s="52">
        <f t="shared" si="3"/>
        <v>-5.9873062955728654E-2</v>
      </c>
    </row>
    <row r="21" spans="1:44" x14ac:dyDescent="0.25">
      <c r="A21" s="4"/>
      <c r="B21" s="4"/>
      <c r="C21" s="4">
        <v>2020</v>
      </c>
      <c r="D21" s="1"/>
      <c r="E21" s="1"/>
      <c r="F21" s="1"/>
      <c r="G21" s="18">
        <v>-4.0024062358587395E-2</v>
      </c>
      <c r="I21" s="9">
        <v>2098168514645</v>
      </c>
      <c r="J21" s="9">
        <v>3715832449186</v>
      </c>
      <c r="K21" s="43">
        <f t="shared" si="4"/>
        <v>-1617663934541</v>
      </c>
      <c r="M21" s="9">
        <v>19037918806473</v>
      </c>
      <c r="O21" s="44">
        <f t="shared" si="5"/>
        <v>-8.4970628931928485E-2</v>
      </c>
      <c r="Q21" s="44">
        <v>5.2526749912390297E-14</v>
      </c>
      <c r="R21" s="61"/>
      <c r="S21" s="9">
        <v>24476953742651</v>
      </c>
      <c r="T21" s="9">
        <v>25026739472547</v>
      </c>
      <c r="U21" s="9">
        <f t="shared" si="11"/>
        <v>-549785729896</v>
      </c>
      <c r="V21" s="46">
        <f t="shared" si="12"/>
        <v>-2.8878457539648177E-2</v>
      </c>
      <c r="X21" s="39">
        <v>6043201970326</v>
      </c>
      <c r="Y21" s="46">
        <f t="shared" si="6"/>
        <v>0.31742975856537831</v>
      </c>
      <c r="AA21" s="40">
        <v>130604357590</v>
      </c>
      <c r="AB21" s="40">
        <v>1156139900456</v>
      </c>
      <c r="AC21" s="40">
        <f t="shared" si="7"/>
        <v>-1025535542866</v>
      </c>
      <c r="AD21" s="44">
        <f t="shared" si="8"/>
        <v>-5.386804898638984E-2</v>
      </c>
      <c r="AF21" s="45">
        <f t="shared" si="9"/>
        <v>2.4989591446741663E-2</v>
      </c>
      <c r="AG21" s="8"/>
      <c r="AH21" s="48">
        <v>58373279223.053902</v>
      </c>
      <c r="AI21" s="48">
        <v>0.14000000000000001</v>
      </c>
      <c r="AJ21" s="48">
        <v>-0.08</v>
      </c>
      <c r="AL21" s="50">
        <f t="shared" si="0"/>
        <v>3.066158639315481E-3</v>
      </c>
      <c r="AM21" s="35">
        <f t="shared" si="1"/>
        <v>3.4985428025438334E-3</v>
      </c>
      <c r="AN21" s="35">
        <f t="shared" si="2"/>
        <v>-2.5394380685230266E-2</v>
      </c>
      <c r="AP21" s="49">
        <f t="shared" si="10"/>
        <v>-1.882967924337095E-2</v>
      </c>
      <c r="AR21" s="52">
        <f t="shared" si="3"/>
        <v>-6.6140949688557535E-2</v>
      </c>
    </row>
    <row r="22" spans="1:44" x14ac:dyDescent="0.25">
      <c r="A22" s="4"/>
      <c r="B22" s="4"/>
      <c r="C22" s="4">
        <v>2021</v>
      </c>
      <c r="D22" s="1"/>
      <c r="E22" s="1"/>
      <c r="F22" s="1"/>
      <c r="G22" s="18">
        <v>1.192643036049796E-2</v>
      </c>
      <c r="I22" s="9">
        <v>1211052647953</v>
      </c>
      <c r="J22" s="9">
        <v>1041955003348</v>
      </c>
      <c r="K22" s="43">
        <f t="shared" si="4"/>
        <v>169097644605</v>
      </c>
      <c r="M22" s="9">
        <v>19777500514550</v>
      </c>
      <c r="O22" s="44">
        <f t="shared" si="5"/>
        <v>8.5500007688331242E-3</v>
      </c>
      <c r="Q22" s="44">
        <v>5.05625065849102E-14</v>
      </c>
      <c r="R22" s="61"/>
      <c r="S22" s="9">
        <v>27904558322183</v>
      </c>
      <c r="T22" s="9">
        <v>24476953742651</v>
      </c>
      <c r="U22" s="9">
        <f t="shared" si="11"/>
        <v>3427604579532</v>
      </c>
      <c r="V22" s="46">
        <f t="shared" si="12"/>
        <v>0.17330827912305524</v>
      </c>
      <c r="X22" s="39">
        <v>6376788515278</v>
      </c>
      <c r="Y22" s="46">
        <f t="shared" si="6"/>
        <v>0.32242641129432387</v>
      </c>
      <c r="AA22" s="40">
        <v>358952306318</v>
      </c>
      <c r="AB22" s="40">
        <v>130604357590</v>
      </c>
      <c r="AC22" s="40">
        <f t="shared" si="7"/>
        <v>228347948728</v>
      </c>
      <c r="AD22" s="44">
        <f t="shared" si="8"/>
        <v>1.1545844661210246E-2</v>
      </c>
      <c r="AF22" s="45">
        <f t="shared" si="9"/>
        <v>0.16176243446184499</v>
      </c>
      <c r="AG22" s="8"/>
      <c r="AH22" s="48">
        <v>58373279223.053902</v>
      </c>
      <c r="AI22" s="48">
        <v>0.14000000000000001</v>
      </c>
      <c r="AJ22" s="48">
        <v>-0.08</v>
      </c>
      <c r="AL22" s="50">
        <f t="shared" si="0"/>
        <v>2.9514993150984645E-3</v>
      </c>
      <c r="AM22" s="35">
        <f t="shared" si="1"/>
        <v>2.2646740824658302E-2</v>
      </c>
      <c r="AN22" s="35">
        <f t="shared" si="2"/>
        <v>-2.5794112903545909E-2</v>
      </c>
      <c r="AP22" s="49">
        <f t="shared" si="10"/>
        <v>-1.9587276378914276E-4</v>
      </c>
      <c r="AR22" s="52">
        <f t="shared" si="3"/>
        <v>8.745873532622267E-3</v>
      </c>
    </row>
    <row r="23" spans="1:44" x14ac:dyDescent="0.25">
      <c r="A23" s="4">
        <v>5</v>
      </c>
      <c r="B23" s="4" t="s">
        <v>10</v>
      </c>
      <c r="C23" s="4">
        <v>2017</v>
      </c>
      <c r="D23" s="1"/>
      <c r="E23" s="1"/>
      <c r="F23" s="1"/>
      <c r="G23" s="18">
        <v>0.11326812467268579</v>
      </c>
      <c r="I23" s="9">
        <v>25880464791</v>
      </c>
      <c r="J23" s="9">
        <v>-98662799904</v>
      </c>
      <c r="K23" s="43">
        <f t="shared" si="4"/>
        <v>124543264695</v>
      </c>
      <c r="M23" s="37">
        <v>1001657012004</v>
      </c>
      <c r="N23" s="12"/>
      <c r="O23" s="44">
        <f t="shared" si="5"/>
        <v>0.12433723640173813</v>
      </c>
      <c r="Q23" s="44">
        <v>9.9834572914266797E-13</v>
      </c>
      <c r="R23" s="61"/>
      <c r="S23" s="9">
        <v>1841487199828</v>
      </c>
      <c r="T23" s="9">
        <v>1501115928446</v>
      </c>
      <c r="U23" s="9">
        <f t="shared" si="11"/>
        <v>340371271382</v>
      </c>
      <c r="V23" s="46">
        <f t="shared" si="12"/>
        <v>0.33980820510707987</v>
      </c>
      <c r="X23" s="39">
        <v>485558490029</v>
      </c>
      <c r="Y23" s="46">
        <f t="shared" si="6"/>
        <v>0.48475524476941512</v>
      </c>
      <c r="AA23" s="40">
        <v>189951187258</v>
      </c>
      <c r="AB23" s="40">
        <v>145354634342</v>
      </c>
      <c r="AC23" s="40">
        <f t="shared" si="7"/>
        <v>44596552916</v>
      </c>
      <c r="AD23" s="44">
        <f t="shared" si="8"/>
        <v>4.4522778138173617E-2</v>
      </c>
      <c r="AF23" s="45">
        <f t="shared" si="9"/>
        <v>0.29528542696890625</v>
      </c>
      <c r="AG23" s="8"/>
      <c r="AH23" s="48">
        <v>58373279223.053902</v>
      </c>
      <c r="AI23" s="48">
        <v>0.14000000000000001</v>
      </c>
      <c r="AJ23" s="48">
        <v>-0.08</v>
      </c>
      <c r="AL23" s="50">
        <f t="shared" si="0"/>
        <v>5.8276714008388297E-2</v>
      </c>
      <c r="AM23" s="35">
        <f t="shared" si="1"/>
        <v>4.1339959775646876E-2</v>
      </c>
      <c r="AN23" s="35">
        <f t="shared" si="2"/>
        <v>-3.8780419581553212E-2</v>
      </c>
      <c r="AP23" s="49">
        <f t="shared" si="10"/>
        <v>6.0836254202481961E-2</v>
      </c>
      <c r="AR23" s="52">
        <f t="shared" si="3"/>
        <v>6.3500982199256178E-2</v>
      </c>
    </row>
    <row r="24" spans="1:44" ht="15" customHeight="1" x14ac:dyDescent="0.25">
      <c r="A24" s="4"/>
      <c r="B24" s="4"/>
      <c r="C24" s="4">
        <v>2018</v>
      </c>
      <c r="D24" s="1"/>
      <c r="E24" s="1"/>
      <c r="F24" s="1"/>
      <c r="G24" s="18">
        <v>9.1972800002236704E-2</v>
      </c>
      <c r="I24" s="9">
        <v>15954632472</v>
      </c>
      <c r="J24" s="9">
        <v>-55800390845</v>
      </c>
      <c r="K24" s="43">
        <f t="shared" si="4"/>
        <v>71755023317</v>
      </c>
      <c r="M24" s="9">
        <v>1623027475045</v>
      </c>
      <c r="O24" s="44">
        <f t="shared" si="5"/>
        <v>4.421060297516561E-2</v>
      </c>
      <c r="Q24" s="44">
        <v>6.1613251493002203E-13</v>
      </c>
      <c r="R24" s="61"/>
      <c r="S24" s="9">
        <v>1953910957160</v>
      </c>
      <c r="T24" s="9">
        <v>1841487199828</v>
      </c>
      <c r="U24" s="9">
        <f t="shared" si="11"/>
        <v>112423757332</v>
      </c>
      <c r="V24" s="46">
        <f t="shared" si="12"/>
        <v>6.9267932342847699E-2</v>
      </c>
      <c r="X24" s="39">
        <v>582660258194</v>
      </c>
      <c r="Y24" s="46">
        <f t="shared" si="6"/>
        <v>0.35899593023084542</v>
      </c>
      <c r="AA24" s="40">
        <v>240432219376</v>
      </c>
      <c r="AB24" s="40">
        <v>189951187258</v>
      </c>
      <c r="AC24" s="40">
        <f t="shared" si="7"/>
        <v>50481032118</v>
      </c>
      <c r="AD24" s="44">
        <f t="shared" si="8"/>
        <v>3.1103005275126574E-2</v>
      </c>
      <c r="AF24" s="45">
        <f t="shared" si="9"/>
        <v>3.8164927067721122E-2</v>
      </c>
      <c r="AG24" s="8"/>
      <c r="AH24" s="48">
        <v>58373279223.053902</v>
      </c>
      <c r="AI24" s="48">
        <v>0.14000000000000001</v>
      </c>
      <c r="AJ24" s="48">
        <v>-0.08</v>
      </c>
      <c r="AL24" s="50">
        <f t="shared" si="0"/>
        <v>3.59656753324126E-2</v>
      </c>
      <c r="AM24" s="35">
        <f t="shared" si="1"/>
        <v>5.3430897894809577E-3</v>
      </c>
      <c r="AN24" s="35">
        <f t="shared" si="2"/>
        <v>-2.8719674418467633E-2</v>
      </c>
      <c r="AP24" s="49">
        <f t="shared" si="10"/>
        <v>1.2589090703425922E-2</v>
      </c>
      <c r="AR24" s="52">
        <f t="shared" si="3"/>
        <v>3.1621512271739691E-2</v>
      </c>
    </row>
    <row r="25" spans="1:44" x14ac:dyDescent="0.25">
      <c r="A25" s="4"/>
      <c r="B25" s="4"/>
      <c r="C25" s="4">
        <v>2019</v>
      </c>
      <c r="D25" s="1"/>
      <c r="E25" s="1"/>
      <c r="F25" s="1"/>
      <c r="G25" s="18">
        <v>8.2465606877829764E-2</v>
      </c>
      <c r="I25" s="9">
        <v>957169058</v>
      </c>
      <c r="J25" s="9">
        <v>-80895531759</v>
      </c>
      <c r="K25" s="43">
        <f t="shared" si="4"/>
        <v>81852700817</v>
      </c>
      <c r="M25" s="9">
        <v>1771365972009</v>
      </c>
      <c r="O25" s="44">
        <f t="shared" si="5"/>
        <v>4.6208802760372841E-2</v>
      </c>
      <c r="Q25" s="44">
        <v>5.64536078823873E-13</v>
      </c>
      <c r="R25" s="61"/>
      <c r="S25" s="9">
        <v>2104704872583</v>
      </c>
      <c r="T25" s="9">
        <v>1953910957160</v>
      </c>
      <c r="U25" s="9">
        <f t="shared" si="11"/>
        <v>150793915423</v>
      </c>
      <c r="V25" s="46">
        <f t="shared" si="12"/>
        <v>8.5128605723399225E-2</v>
      </c>
      <c r="X25" s="39">
        <v>602802562379</v>
      </c>
      <c r="Y25" s="46">
        <f t="shared" si="6"/>
        <v>0.340303794870424</v>
      </c>
      <c r="AA25" s="40">
        <v>275609501615</v>
      </c>
      <c r="AB25" s="40">
        <v>240432219376</v>
      </c>
      <c r="AC25" s="40">
        <f t="shared" si="7"/>
        <v>35177282239</v>
      </c>
      <c r="AD25" s="44">
        <f t="shared" si="8"/>
        <v>1.9858844978885747E-2</v>
      </c>
      <c r="AF25" s="45">
        <f t="shared" si="9"/>
        <v>6.5269760744513475E-2</v>
      </c>
      <c r="AG25" s="8"/>
      <c r="AH25" s="48">
        <v>58373279223.053902</v>
      </c>
      <c r="AI25" s="48">
        <v>0.14000000000000001</v>
      </c>
      <c r="AJ25" s="48">
        <v>-0.08</v>
      </c>
      <c r="AL25" s="50">
        <f t="shared" si="0"/>
        <v>3.2953822160673905E-2</v>
      </c>
      <c r="AM25" s="35">
        <f t="shared" si="1"/>
        <v>9.1377665042318874E-3</v>
      </c>
      <c r="AN25" s="35">
        <f t="shared" si="2"/>
        <v>-2.722430358963392E-2</v>
      </c>
      <c r="AP25" s="49">
        <f t="shared" si="10"/>
        <v>1.4867285075271876E-2</v>
      </c>
      <c r="AR25" s="52">
        <f t="shared" si="3"/>
        <v>3.1341517685100961E-2</v>
      </c>
    </row>
    <row r="26" spans="1:44" x14ac:dyDescent="0.25">
      <c r="A26" s="4"/>
      <c r="B26" s="4"/>
      <c r="C26" s="4">
        <v>2020</v>
      </c>
      <c r="D26" s="1"/>
      <c r="E26" s="1"/>
      <c r="F26" s="1"/>
      <c r="G26" s="18">
        <v>-0.13469222471982575</v>
      </c>
      <c r="I26" s="9">
        <v>5415741808</v>
      </c>
      <c r="J26" s="9">
        <v>19707485134</v>
      </c>
      <c r="K26" s="43">
        <f t="shared" si="4"/>
        <v>-14291743326</v>
      </c>
      <c r="M26" s="9">
        <v>1820383352811</v>
      </c>
      <c r="O26" s="44">
        <f t="shared" si="5"/>
        <v>-7.8509525501488306E-3</v>
      </c>
      <c r="Q26" s="44">
        <v>5.4933484117827095E-13</v>
      </c>
      <c r="R26" s="61"/>
      <c r="S26" s="9">
        <v>3165530224724</v>
      </c>
      <c r="T26" s="9">
        <v>2104704872583</v>
      </c>
      <c r="U26" s="9">
        <f t="shared" si="11"/>
        <v>1060825352141</v>
      </c>
      <c r="V26" s="46">
        <f t="shared" si="12"/>
        <v>0.58274832633626017</v>
      </c>
      <c r="X26" s="39">
        <v>440748401586</v>
      </c>
      <c r="Y26" s="46">
        <f t="shared" si="6"/>
        <v>0.24211845318482234</v>
      </c>
      <c r="AA26" s="40">
        <v>355583321595</v>
      </c>
      <c r="AB26" s="40">
        <v>275609501615</v>
      </c>
      <c r="AC26" s="40">
        <f t="shared" si="7"/>
        <v>79973819980</v>
      </c>
      <c r="AD26" s="44">
        <f t="shared" si="8"/>
        <v>4.393240569713297E-2</v>
      </c>
      <c r="AF26" s="45">
        <f t="shared" si="9"/>
        <v>0.5388159206391272</v>
      </c>
      <c r="AG26" s="8"/>
      <c r="AH26" s="48">
        <v>58373279223.053902</v>
      </c>
      <c r="AI26" s="48">
        <v>0.14000000000000001</v>
      </c>
      <c r="AJ26" s="48">
        <v>-0.08</v>
      </c>
      <c r="AL26" s="50">
        <f t="shared" si="0"/>
        <v>3.2066476071051175E-2</v>
      </c>
      <c r="AM26" s="35">
        <f t="shared" si="1"/>
        <v>7.5434228889477817E-2</v>
      </c>
      <c r="AN26" s="35">
        <f t="shared" si="2"/>
        <v>-1.9369476254785786E-2</v>
      </c>
      <c r="AP26" s="49">
        <f t="shared" si="10"/>
        <v>8.8131228705743206E-2</v>
      </c>
      <c r="AR26" s="52">
        <f t="shared" si="3"/>
        <v>-9.598218125589203E-2</v>
      </c>
    </row>
    <row r="27" spans="1:44" x14ac:dyDescent="0.25">
      <c r="A27" s="4"/>
      <c r="B27" s="4"/>
      <c r="C27" s="4">
        <v>2021</v>
      </c>
      <c r="D27" s="1"/>
      <c r="E27" s="1"/>
      <c r="F27" s="1"/>
      <c r="G27" s="18">
        <v>-2.1100336444347507E-2</v>
      </c>
      <c r="I27" s="9">
        <v>29707421605</v>
      </c>
      <c r="J27" s="9">
        <v>-44012427508</v>
      </c>
      <c r="K27" s="43">
        <f t="shared" si="4"/>
        <v>73719849113</v>
      </c>
      <c r="M27" s="9">
        <v>1768660546754</v>
      </c>
      <c r="O27" s="44">
        <f t="shared" si="5"/>
        <v>4.1681174631444738E-2</v>
      </c>
      <c r="Q27" s="44">
        <v>5.6539961940988997E-13</v>
      </c>
      <c r="R27" s="61"/>
      <c r="S27" s="9">
        <v>3847887478570</v>
      </c>
      <c r="T27" s="9">
        <v>3165530224724</v>
      </c>
      <c r="U27" s="9">
        <f t="shared" si="11"/>
        <v>682357253846</v>
      </c>
      <c r="V27" s="46">
        <f t="shared" si="12"/>
        <v>0.38580453162610628</v>
      </c>
      <c r="X27" s="39">
        <v>440353396212</v>
      </c>
      <c r="Y27" s="46">
        <f t="shared" si="6"/>
        <v>0.24897564262411739</v>
      </c>
      <c r="AA27" s="40">
        <v>443947525518</v>
      </c>
      <c r="AB27" s="40">
        <v>355583321595</v>
      </c>
      <c r="AC27" s="40">
        <f t="shared" si="7"/>
        <v>88364203923</v>
      </c>
      <c r="AD27" s="44">
        <f t="shared" si="8"/>
        <v>4.9961087267522131E-2</v>
      </c>
      <c r="AF27" s="45">
        <f t="shared" si="9"/>
        <v>0.33584344435858415</v>
      </c>
      <c r="AG27" s="8"/>
      <c r="AH27" s="48">
        <v>58373279223.053902</v>
      </c>
      <c r="AI27" s="48">
        <v>0.14000000000000001</v>
      </c>
      <c r="AJ27" s="48">
        <v>-0.08</v>
      </c>
      <c r="AL27" s="50">
        <f t="shared" si="0"/>
        <v>3.3004229856421916E-2</v>
      </c>
      <c r="AM27" s="35">
        <f t="shared" si="1"/>
        <v>4.7018082210201789E-2</v>
      </c>
      <c r="AN27" s="35">
        <f t="shared" si="2"/>
        <v>-1.9918051409929392E-2</v>
      </c>
      <c r="AP27" s="49">
        <f t="shared" si="10"/>
        <v>6.0104260656694317E-2</v>
      </c>
      <c r="AR27" s="52">
        <f t="shared" si="3"/>
        <v>-1.8423086025249578E-2</v>
      </c>
    </row>
    <row r="28" spans="1:44" x14ac:dyDescent="0.25">
      <c r="A28" s="4">
        <v>6</v>
      </c>
      <c r="B28" s="4" t="s">
        <v>11</v>
      </c>
      <c r="C28" s="4">
        <v>2017</v>
      </c>
      <c r="D28" s="1"/>
      <c r="E28" s="1"/>
      <c r="F28" s="1"/>
      <c r="G28" s="18">
        <v>-4.3856407341105637E-2</v>
      </c>
      <c r="I28" s="9">
        <v>711681000000</v>
      </c>
      <c r="J28" s="9">
        <v>1072516000000</v>
      </c>
      <c r="K28" s="43">
        <f t="shared" si="4"/>
        <v>-360835000000</v>
      </c>
      <c r="M28" s="37">
        <v>4239200000000</v>
      </c>
      <c r="N28" s="12"/>
      <c r="O28" s="44">
        <f t="shared" si="5"/>
        <v>-8.511865446310625E-2</v>
      </c>
      <c r="Q28" s="44">
        <v>2.35893564823551E-13</v>
      </c>
      <c r="R28" s="61"/>
      <c r="S28" s="9">
        <v>4879559000000</v>
      </c>
      <c r="T28" s="9">
        <v>4685988000000</v>
      </c>
      <c r="U28" s="9">
        <f t="shared" si="11"/>
        <v>193571000000</v>
      </c>
      <c r="V28" s="46">
        <f t="shared" si="12"/>
        <v>4.566215323645971E-2</v>
      </c>
      <c r="X28" s="39">
        <v>1336398000000</v>
      </c>
      <c r="Y28" s="46">
        <f t="shared" si="6"/>
        <v>0.31524768824306471</v>
      </c>
      <c r="AA28" s="40">
        <v>504629000000</v>
      </c>
      <c r="AB28" s="40">
        <v>462423000000</v>
      </c>
      <c r="AC28" s="40">
        <f t="shared" si="7"/>
        <v>42206000000</v>
      </c>
      <c r="AD28" s="44">
        <f t="shared" si="8"/>
        <v>9.9561237969428198E-3</v>
      </c>
      <c r="AF28" s="45">
        <f t="shared" si="9"/>
        <v>3.5706029439516888E-2</v>
      </c>
      <c r="AG28" s="8"/>
      <c r="AH28" s="48">
        <v>58373279223.053902</v>
      </c>
      <c r="AI28" s="48">
        <v>0.14000000000000001</v>
      </c>
      <c r="AJ28" s="48">
        <v>-0.08</v>
      </c>
      <c r="AL28" s="50">
        <f t="shared" si="0"/>
        <v>1.3769880926366709E-2</v>
      </c>
      <c r="AM28" s="35">
        <f t="shared" si="1"/>
        <v>4.9988441215323646E-3</v>
      </c>
      <c r="AN28" s="35">
        <f t="shared" si="2"/>
        <v>-2.5219815059445178E-2</v>
      </c>
      <c r="AP28" s="49">
        <f t="shared" si="10"/>
        <v>-6.451090011546104E-3</v>
      </c>
      <c r="AR28" s="52">
        <f t="shared" si="3"/>
        <v>-7.8667564451560146E-2</v>
      </c>
    </row>
    <row r="29" spans="1:44" x14ac:dyDescent="0.25">
      <c r="A29" s="4"/>
      <c r="B29" s="4"/>
      <c r="C29" s="4">
        <v>2018</v>
      </c>
      <c r="D29" s="1"/>
      <c r="E29" s="1"/>
      <c r="F29" s="1"/>
      <c r="G29" s="18">
        <v>3.6841311061933446E-2</v>
      </c>
      <c r="I29" s="9">
        <v>701607000000</v>
      </c>
      <c r="J29" s="9">
        <v>575823000000</v>
      </c>
      <c r="K29" s="43">
        <f t="shared" si="4"/>
        <v>125784000000</v>
      </c>
      <c r="M29" s="9">
        <v>5186940000000</v>
      </c>
      <c r="O29" s="44">
        <f t="shared" si="5"/>
        <v>2.4250135918287081E-2</v>
      </c>
      <c r="Q29" s="44">
        <v>1.9279189657100301E-13</v>
      </c>
      <c r="R29" s="61"/>
      <c r="S29" s="9">
        <v>5472882000000</v>
      </c>
      <c r="T29" s="9">
        <v>4879559000000</v>
      </c>
      <c r="U29" s="9">
        <f t="shared" si="11"/>
        <v>593323000000</v>
      </c>
      <c r="V29" s="46">
        <f t="shared" si="12"/>
        <v>0.11438786644919741</v>
      </c>
      <c r="X29" s="39">
        <v>1453135000000</v>
      </c>
      <c r="Y29" s="46">
        <f t="shared" si="6"/>
        <v>0.28015265262370492</v>
      </c>
      <c r="AA29" s="40">
        <v>530498000000</v>
      </c>
      <c r="AB29" s="40">
        <v>504629000000</v>
      </c>
      <c r="AC29" s="40">
        <f t="shared" si="7"/>
        <v>25869000000</v>
      </c>
      <c r="AD29" s="44">
        <f t="shared" si="8"/>
        <v>4.9873335723952849E-3</v>
      </c>
      <c r="AF29" s="45">
        <f t="shared" si="9"/>
        <v>0.10940053287680213</v>
      </c>
      <c r="AG29" s="8"/>
      <c r="AH29" s="48">
        <v>58373279223.053902</v>
      </c>
      <c r="AI29" s="48">
        <v>0.14000000000000001</v>
      </c>
      <c r="AJ29" s="48">
        <v>-0.08</v>
      </c>
      <c r="AL29" s="50">
        <f t="shared" si="0"/>
        <v>1.1253895210481287E-2</v>
      </c>
      <c r="AM29" s="35">
        <f t="shared" si="1"/>
        <v>1.5316074602752298E-2</v>
      </c>
      <c r="AN29" s="35">
        <f t="shared" si="2"/>
        <v>-2.2412212209896393E-2</v>
      </c>
      <c r="AP29" s="49">
        <f t="shared" si="10"/>
        <v>4.1577576033371907E-3</v>
      </c>
      <c r="AR29" s="52">
        <f t="shared" si="3"/>
        <v>2.009237831494989E-2</v>
      </c>
    </row>
    <row r="30" spans="1:44" x14ac:dyDescent="0.25">
      <c r="A30" s="4"/>
      <c r="B30" s="4"/>
      <c r="C30" s="4">
        <v>2019</v>
      </c>
      <c r="D30" s="1"/>
      <c r="E30" s="1"/>
      <c r="F30" s="1"/>
      <c r="G30" s="18">
        <v>-2.725107188488533E-3</v>
      </c>
      <c r="I30" s="9">
        <v>1035865000000</v>
      </c>
      <c r="J30" s="9">
        <v>1096817000000</v>
      </c>
      <c r="K30" s="43">
        <f t="shared" si="4"/>
        <v>-60952000000</v>
      </c>
      <c r="M30" s="9">
        <v>5555871000000</v>
      </c>
      <c r="O30" s="44">
        <f t="shared" si="5"/>
        <v>-1.0970737081548511E-2</v>
      </c>
      <c r="Q30" s="44">
        <v>1.7998978018028101E-13</v>
      </c>
      <c r="R30" s="61"/>
      <c r="S30" s="9">
        <v>6241419000000</v>
      </c>
      <c r="T30" s="9">
        <v>5472882000000</v>
      </c>
      <c r="U30" s="9">
        <f t="shared" si="11"/>
        <v>768537000000</v>
      </c>
      <c r="V30" s="46">
        <f t="shared" si="12"/>
        <v>0.13832880569041289</v>
      </c>
      <c r="X30" s="39">
        <v>1556666000000</v>
      </c>
      <c r="Y30" s="46">
        <f t="shared" si="6"/>
        <v>0.28018397115411786</v>
      </c>
      <c r="AA30" s="40">
        <v>613245000000</v>
      </c>
      <c r="AB30" s="40">
        <v>530498000000</v>
      </c>
      <c r="AC30" s="40">
        <f t="shared" si="7"/>
        <v>82747000000</v>
      </c>
      <c r="AD30" s="44">
        <f t="shared" si="8"/>
        <v>1.4893614340577743E-2</v>
      </c>
      <c r="AF30" s="45">
        <f t="shared" si="9"/>
        <v>0.12343519134983515</v>
      </c>
      <c r="AG30" s="8"/>
      <c r="AH30" s="48">
        <v>58373279223.053902</v>
      </c>
      <c r="AI30" s="48">
        <v>0.14000000000000001</v>
      </c>
      <c r="AJ30" s="48">
        <v>-0.08</v>
      </c>
      <c r="AL30" s="50">
        <f t="shared" si="0"/>
        <v>1.0506593695759636E-2</v>
      </c>
      <c r="AM30" s="35">
        <f t="shared" si="1"/>
        <v>1.7280926788976921E-2</v>
      </c>
      <c r="AN30" s="35">
        <f t="shared" si="2"/>
        <v>-2.2414717692329431E-2</v>
      </c>
      <c r="AP30" s="49">
        <f t="shared" si="10"/>
        <v>5.3728027924071255E-3</v>
      </c>
      <c r="AR30" s="52">
        <f t="shared" si="3"/>
        <v>-1.6343539873955634E-2</v>
      </c>
    </row>
    <row r="31" spans="1:44" x14ac:dyDescent="0.25">
      <c r="A31" s="4"/>
      <c r="B31" s="4"/>
      <c r="C31" s="4">
        <v>2020</v>
      </c>
      <c r="D31" s="1"/>
      <c r="E31" s="1"/>
      <c r="F31" s="1"/>
      <c r="G31" s="18">
        <v>3.7358226517553661E-2</v>
      </c>
      <c r="I31" s="9">
        <v>1109666000000</v>
      </c>
      <c r="J31" s="9">
        <v>1217063000000</v>
      </c>
      <c r="K31" s="43">
        <f t="shared" si="4"/>
        <v>-107397000000</v>
      </c>
      <c r="M31" s="9">
        <v>6608422000000</v>
      </c>
      <c r="O31" s="44">
        <f t="shared" si="5"/>
        <v>-1.6251534783946909E-2</v>
      </c>
      <c r="Q31" s="44">
        <v>1.5132205540142501E-13</v>
      </c>
      <c r="R31" s="61"/>
      <c r="S31" s="9">
        <v>5967362000000</v>
      </c>
      <c r="T31" s="9">
        <v>6241419000000</v>
      </c>
      <c r="U31" s="9">
        <f t="shared" si="11"/>
        <v>-274057000000</v>
      </c>
      <c r="V31" s="46">
        <f t="shared" si="12"/>
        <v>-4.1470868537148507E-2</v>
      </c>
      <c r="X31" s="39">
        <v>1715401000000</v>
      </c>
      <c r="Y31" s="46">
        <f t="shared" si="6"/>
        <v>0.25957800515766094</v>
      </c>
      <c r="AA31" s="40">
        <v>563444000000</v>
      </c>
      <c r="AB31" s="40">
        <v>613245000000</v>
      </c>
      <c r="AC31" s="40">
        <f t="shared" si="7"/>
        <v>-49801000000</v>
      </c>
      <c r="AD31" s="44">
        <f t="shared" si="8"/>
        <v>-7.535989681046398E-3</v>
      </c>
      <c r="AF31" s="45">
        <f t="shared" si="9"/>
        <v>-3.3934878856102108E-2</v>
      </c>
      <c r="AG31" s="8"/>
      <c r="AH31" s="48">
        <v>58373279223.053902</v>
      </c>
      <c r="AI31" s="48">
        <v>0.14000000000000001</v>
      </c>
      <c r="AJ31" s="48">
        <v>-0.08</v>
      </c>
      <c r="AL31" s="50">
        <f t="shared" si="0"/>
        <v>8.8331645925538143E-3</v>
      </c>
      <c r="AM31" s="35">
        <f t="shared" si="1"/>
        <v>-4.7508830398542952E-3</v>
      </c>
      <c r="AN31" s="35">
        <f t="shared" si="2"/>
        <v>-2.0766240412612876E-2</v>
      </c>
      <c r="AP31" s="49">
        <f t="shared" si="10"/>
        <v>-1.6683958859913358E-2</v>
      </c>
      <c r="AR31" s="52">
        <f t="shared" si="3"/>
        <v>4.3242407596644911E-4</v>
      </c>
    </row>
    <row r="32" spans="1:44" ht="18.75" customHeight="1" x14ac:dyDescent="0.25">
      <c r="A32" s="4"/>
      <c r="B32" s="4"/>
      <c r="C32" s="4">
        <v>2021</v>
      </c>
      <c r="D32" s="1"/>
      <c r="E32" s="1"/>
      <c r="F32" s="1"/>
      <c r="G32" s="18">
        <v>4.5592288244278474E-3</v>
      </c>
      <c r="I32" s="9">
        <v>1276793000000</v>
      </c>
      <c r="J32" s="9">
        <v>1414447000000</v>
      </c>
      <c r="K32" s="43">
        <f t="shared" si="4"/>
        <v>-137654000000</v>
      </c>
      <c r="M32" s="9">
        <v>8754116000000</v>
      </c>
      <c r="O32" s="44">
        <f t="shared" si="5"/>
        <v>-1.5724488914700241E-2</v>
      </c>
      <c r="Q32" s="44">
        <v>1.1423197956252799E-13</v>
      </c>
      <c r="R32" s="61"/>
      <c r="S32" s="9">
        <v>6616642000000</v>
      </c>
      <c r="T32" s="9">
        <v>5967362000000</v>
      </c>
      <c r="U32" s="9">
        <f t="shared" si="11"/>
        <v>649280000000</v>
      </c>
      <c r="V32" s="46">
        <f t="shared" si="12"/>
        <v>7.4168539690358221E-2</v>
      </c>
      <c r="X32" s="39">
        <v>2165353000000</v>
      </c>
      <c r="Y32" s="46">
        <f t="shared" si="6"/>
        <v>0.24735255964165884</v>
      </c>
      <c r="AA32" s="40">
        <v>626006000000</v>
      </c>
      <c r="AB32" s="40">
        <v>563444000000</v>
      </c>
      <c r="AC32" s="40">
        <f t="shared" si="7"/>
        <v>62562000000</v>
      </c>
      <c r="AD32" s="44">
        <f t="shared" si="8"/>
        <v>7.1465811053908809E-3</v>
      </c>
      <c r="AF32" s="45">
        <f t="shared" si="9"/>
        <v>6.7021958584967345E-2</v>
      </c>
      <c r="AG32" s="8"/>
      <c r="AH32" s="48">
        <v>58373279223.053902</v>
      </c>
      <c r="AI32" s="48">
        <v>0.14000000000000001</v>
      </c>
      <c r="AJ32" s="48">
        <v>-0.08</v>
      </c>
      <c r="AL32" s="50">
        <f t="shared" si="0"/>
        <v>6.6680952392056334E-3</v>
      </c>
      <c r="AM32" s="35">
        <f t="shared" si="1"/>
        <v>9.3830742018954291E-3</v>
      </c>
      <c r="AN32" s="35">
        <f t="shared" si="2"/>
        <v>-1.9788204771332706E-2</v>
      </c>
      <c r="AP32" s="49">
        <f t="shared" si="10"/>
        <v>-3.7370353302316438E-3</v>
      </c>
      <c r="AR32" s="52">
        <f t="shared" si="3"/>
        <v>-1.1987453584468597E-2</v>
      </c>
    </row>
    <row r="33" spans="1:44" x14ac:dyDescent="0.25">
      <c r="A33" s="4">
        <v>7</v>
      </c>
      <c r="B33" s="4" t="s">
        <v>12</v>
      </c>
      <c r="C33" s="4">
        <v>2017</v>
      </c>
      <c r="D33" s="1"/>
      <c r="E33" s="1"/>
      <c r="F33" s="1"/>
      <c r="G33" s="18">
        <v>8.8143938647202547E-2</v>
      </c>
      <c r="I33" s="9">
        <v>22970715348</v>
      </c>
      <c r="J33" s="9">
        <v>2153248753</v>
      </c>
      <c r="K33" s="43">
        <f t="shared" si="4"/>
        <v>20817466595</v>
      </c>
      <c r="M33" s="37">
        <v>568239939951</v>
      </c>
      <c r="N33" s="12"/>
      <c r="O33" s="44">
        <f t="shared" si="5"/>
        <v>3.6634993655664388E-2</v>
      </c>
      <c r="Q33" s="44">
        <v>1.7598199804227601E-12</v>
      </c>
      <c r="R33" s="61"/>
      <c r="S33" s="9">
        <v>914188759779</v>
      </c>
      <c r="T33" s="9">
        <v>833850372883</v>
      </c>
      <c r="U33" s="9">
        <f t="shared" si="11"/>
        <v>80338386896</v>
      </c>
      <c r="V33" s="46">
        <f t="shared" si="12"/>
        <v>0.14138109845451496</v>
      </c>
      <c r="X33" s="39">
        <v>311810228981</v>
      </c>
      <c r="Y33" s="46">
        <f t="shared" si="6"/>
        <v>0.54872987106096016</v>
      </c>
      <c r="AA33" s="40">
        <v>116147932953</v>
      </c>
      <c r="AB33" s="40">
        <v>108361346707</v>
      </c>
      <c r="AC33" s="40">
        <f t="shared" si="7"/>
        <v>7786586246</v>
      </c>
      <c r="AD33" s="44">
        <f t="shared" si="8"/>
        <v>1.3702990054995864E-2</v>
      </c>
      <c r="AF33" s="45">
        <f t="shared" si="9"/>
        <v>0.1276781083995191</v>
      </c>
      <c r="AG33" s="8"/>
      <c r="AH33" s="48">
        <v>58373279223.053902</v>
      </c>
      <c r="AI33" s="48">
        <v>0.14000000000000001</v>
      </c>
      <c r="AJ33" s="48">
        <v>-0.08</v>
      </c>
      <c r="AL33" s="50">
        <f t="shared" si="0"/>
        <v>0.10272646309952703</v>
      </c>
      <c r="AM33" s="35">
        <f t="shared" si="1"/>
        <v>1.7874935175932676E-2</v>
      </c>
      <c r="AN33" s="35">
        <f t="shared" si="2"/>
        <v>-4.3898389684876811E-2</v>
      </c>
      <c r="AP33" s="49">
        <f t="shared" si="10"/>
        <v>7.6703008590582905E-2</v>
      </c>
      <c r="AR33" s="52">
        <f t="shared" si="3"/>
        <v>-4.0068014934918517E-2</v>
      </c>
    </row>
    <row r="34" spans="1:44" ht="15.75" customHeight="1" x14ac:dyDescent="0.25">
      <c r="A34" s="4"/>
      <c r="B34" s="4"/>
      <c r="C34" s="4">
        <v>2018</v>
      </c>
      <c r="D34" s="1"/>
      <c r="E34" s="1"/>
      <c r="F34" s="1"/>
      <c r="G34" s="18">
        <v>7.1014981597764093E-2</v>
      </c>
      <c r="I34" s="9">
        <v>31954131252</v>
      </c>
      <c r="J34" s="9">
        <v>14653378405</v>
      </c>
      <c r="K34" s="43">
        <f t="shared" si="4"/>
        <v>17300752847</v>
      </c>
      <c r="M34" s="9">
        <v>636284210210</v>
      </c>
      <c r="O34" s="44">
        <f t="shared" si="5"/>
        <v>2.7190291019935947E-2</v>
      </c>
      <c r="Q34" s="44">
        <v>1.5716247298828199E-12</v>
      </c>
      <c r="R34" s="61"/>
      <c r="S34" s="9">
        <v>1045029834378</v>
      </c>
      <c r="T34" s="9">
        <v>914188759779</v>
      </c>
      <c r="U34" s="9">
        <f t="shared" si="11"/>
        <v>130841074599</v>
      </c>
      <c r="V34" s="46">
        <f t="shared" si="12"/>
        <v>0.20563306852423235</v>
      </c>
      <c r="X34" s="39">
        <v>323244348971</v>
      </c>
      <c r="Y34" s="46">
        <f t="shared" si="6"/>
        <v>0.50801881263769855</v>
      </c>
      <c r="AA34" s="40">
        <v>163848351756</v>
      </c>
      <c r="AB34" s="40">
        <v>116147932953</v>
      </c>
      <c r="AC34" s="40">
        <f t="shared" si="7"/>
        <v>47700418803</v>
      </c>
      <c r="AD34" s="44">
        <f t="shared" si="8"/>
        <v>7.4967157816562657E-2</v>
      </c>
      <c r="AF34" s="45">
        <f t="shared" si="9"/>
        <v>0.1306659107076697</v>
      </c>
      <c r="AG34" s="8"/>
      <c r="AH34" s="48">
        <v>58373279223.053902</v>
      </c>
      <c r="AI34" s="48">
        <v>0.14000000000000001</v>
      </c>
      <c r="AJ34" s="48">
        <v>-0.08</v>
      </c>
      <c r="AL34" s="50">
        <f t="shared" si="0"/>
        <v>9.1740889191306518E-2</v>
      </c>
      <c r="AM34" s="35">
        <f t="shared" si="1"/>
        <v>1.829322749907376E-2</v>
      </c>
      <c r="AN34" s="35">
        <f t="shared" si="2"/>
        <v>-4.0641505011015884E-2</v>
      </c>
      <c r="AP34" s="49">
        <f t="shared" si="10"/>
        <v>6.9392611679364391E-2</v>
      </c>
      <c r="AR34" s="52">
        <f t="shared" si="3"/>
        <v>-4.2202320659428444E-2</v>
      </c>
    </row>
    <row r="35" spans="1:44" x14ac:dyDescent="0.25">
      <c r="A35" s="4"/>
      <c r="B35" s="4"/>
      <c r="C35" s="4">
        <v>2019</v>
      </c>
      <c r="D35" s="1"/>
      <c r="E35" s="1"/>
      <c r="F35" s="1"/>
      <c r="G35" s="18">
        <v>-2.6038411235989295E-2</v>
      </c>
      <c r="I35" s="9">
        <v>44943627900</v>
      </c>
      <c r="J35" s="9">
        <v>55384490789</v>
      </c>
      <c r="K35" s="43">
        <f t="shared" si="4"/>
        <v>-10440862889</v>
      </c>
      <c r="M35" s="9">
        <v>747293725435</v>
      </c>
      <c r="O35" s="44">
        <f t="shared" si="5"/>
        <v>-1.3971565040135149E-2</v>
      </c>
      <c r="Q35" s="44">
        <v>1.33816191139287E-12</v>
      </c>
      <c r="R35" s="61"/>
      <c r="S35" s="9">
        <v>1281116255236</v>
      </c>
      <c r="T35" s="9">
        <v>1045029834378</v>
      </c>
      <c r="U35" s="9">
        <f t="shared" si="11"/>
        <v>236086420858</v>
      </c>
      <c r="V35" s="46">
        <f t="shared" si="12"/>
        <v>0.3159218561892434</v>
      </c>
      <c r="X35" s="39">
        <v>360346292384</v>
      </c>
      <c r="Y35" s="46">
        <f t="shared" si="6"/>
        <v>0.48220168337990832</v>
      </c>
      <c r="AA35" s="40">
        <v>177886504926</v>
      </c>
      <c r="AB35" s="40">
        <v>163848351756</v>
      </c>
      <c r="AC35" s="40">
        <f t="shared" si="7"/>
        <v>14038153170</v>
      </c>
      <c r="AD35" s="44">
        <f t="shared" si="8"/>
        <v>1.8785321878393112E-2</v>
      </c>
      <c r="AF35" s="45">
        <f t="shared" si="9"/>
        <v>0.2971365343108503</v>
      </c>
      <c r="AG35" s="8"/>
      <c r="AH35" s="48">
        <v>58373279223.053902</v>
      </c>
      <c r="AI35" s="48">
        <v>0.14000000000000001</v>
      </c>
      <c r="AJ35" s="48">
        <v>-0.08</v>
      </c>
      <c r="AL35" s="50">
        <f t="shared" ref="AL35:AL72" si="13">AH35*Q35</f>
        <v>7.8112898899391506E-2</v>
      </c>
      <c r="AM35" s="35">
        <f t="shared" ref="AM35:AM72" si="14">AI35*AF35</f>
        <v>4.1599114803519043E-2</v>
      </c>
      <c r="AN35" s="35">
        <f t="shared" ref="AN35:AN72" si="15">AJ35*Y35</f>
        <v>-3.8576134670392663E-2</v>
      </c>
      <c r="AP35" s="49">
        <f t="shared" si="10"/>
        <v>8.1135879032517871E-2</v>
      </c>
      <c r="AR35" s="52">
        <f t="shared" ref="AR35:AR72" si="16">O35-AP35</f>
        <v>-9.5107444072653022E-2</v>
      </c>
    </row>
    <row r="36" spans="1:44" x14ac:dyDescent="0.25">
      <c r="A36" s="4"/>
      <c r="B36" s="4"/>
      <c r="C36" s="4">
        <v>2020</v>
      </c>
      <c r="D36" s="1"/>
      <c r="E36" s="1"/>
      <c r="F36" s="1"/>
      <c r="G36" s="18">
        <v>3.1944756881058384E-3</v>
      </c>
      <c r="I36" s="9">
        <v>42520246722</v>
      </c>
      <c r="J36" s="9">
        <v>99975050847</v>
      </c>
      <c r="K36" s="43">
        <f t="shared" si="4"/>
        <v>-57454804125</v>
      </c>
      <c r="M36" s="9">
        <v>790845543826</v>
      </c>
      <c r="O36" s="44">
        <f t="shared" si="5"/>
        <v>-7.2649842404171244E-2</v>
      </c>
      <c r="Q36" s="44">
        <v>1.26446941227251E-12</v>
      </c>
      <c r="R36" s="61"/>
      <c r="S36" s="9">
        <v>1253700810596</v>
      </c>
      <c r="T36" s="9">
        <v>1281116255236</v>
      </c>
      <c r="U36" s="9">
        <f t="shared" si="11"/>
        <v>-27415444640</v>
      </c>
      <c r="V36" s="46">
        <f t="shared" si="12"/>
        <v>-3.4665991171130478E-2</v>
      </c>
      <c r="X36" s="39">
        <v>354930905744</v>
      </c>
      <c r="Y36" s="46">
        <f t="shared" si="6"/>
        <v>0.44879927378346723</v>
      </c>
      <c r="AA36" s="40">
        <v>153898836527</v>
      </c>
      <c r="AB36" s="40">
        <v>177886504926</v>
      </c>
      <c r="AC36" s="40">
        <f t="shared" si="7"/>
        <v>-23987668399</v>
      </c>
      <c r="AD36" s="44">
        <f t="shared" si="8"/>
        <v>-3.033167296227152E-2</v>
      </c>
      <c r="AF36" s="45">
        <f t="shared" si="9"/>
        <v>-4.3343182088589581E-3</v>
      </c>
      <c r="AG36" s="8"/>
      <c r="AH36" s="48">
        <v>58373279223.053902</v>
      </c>
      <c r="AI36" s="48">
        <v>0.14000000000000001</v>
      </c>
      <c r="AJ36" s="48">
        <v>-0.08</v>
      </c>
      <c r="AL36" s="50">
        <f t="shared" si="13"/>
        <v>7.3811226071594085E-2</v>
      </c>
      <c r="AM36" s="35">
        <f t="shared" si="14"/>
        <v>-6.0680454924025415E-4</v>
      </c>
      <c r="AN36" s="35">
        <f t="shared" si="15"/>
        <v>-3.5903941902677379E-2</v>
      </c>
      <c r="AP36" s="49">
        <f t="shared" si="10"/>
        <v>3.7300479619676453E-2</v>
      </c>
      <c r="AR36" s="52">
        <f t="shared" si="16"/>
        <v>-0.10995032202384769</v>
      </c>
    </row>
    <row r="37" spans="1:44" x14ac:dyDescent="0.25">
      <c r="A37" s="4"/>
      <c r="B37" s="4"/>
      <c r="C37" s="4">
        <v>2021</v>
      </c>
      <c r="D37" s="1"/>
      <c r="E37" s="1"/>
      <c r="F37" s="1"/>
      <c r="G37" s="18">
        <v>-7.6531472158475611E-3</v>
      </c>
      <c r="I37" s="9">
        <v>84524160228</v>
      </c>
      <c r="J37" s="9">
        <v>127778774118</v>
      </c>
      <c r="K37" s="43">
        <f t="shared" si="4"/>
        <v>-43254613890</v>
      </c>
      <c r="M37" s="9">
        <v>773863042440</v>
      </c>
      <c r="O37" s="44">
        <f t="shared" si="5"/>
        <v>-5.5894404458982375E-2</v>
      </c>
      <c r="Q37" s="44">
        <v>1.2922183192092801E-12</v>
      </c>
      <c r="R37" s="61"/>
      <c r="S37" s="9">
        <v>1356846112540</v>
      </c>
      <c r="T37" s="9">
        <v>1253700810596</v>
      </c>
      <c r="U37" s="9">
        <f>S37-T37</f>
        <v>103145301944</v>
      </c>
      <c r="V37" s="46">
        <f t="shared" si="12"/>
        <v>0.13328624871240982</v>
      </c>
      <c r="X37" s="39">
        <v>413018253918</v>
      </c>
      <c r="Y37" s="46">
        <f t="shared" si="6"/>
        <v>0.53370975388067143</v>
      </c>
      <c r="AA37" s="40">
        <v>156305738314</v>
      </c>
      <c r="AB37" s="40">
        <v>153898836527</v>
      </c>
      <c r="AC37" s="40">
        <f t="shared" si="7"/>
        <v>2406901787</v>
      </c>
      <c r="AD37" s="44">
        <f t="shared" si="8"/>
        <v>3.1102425816989633E-3</v>
      </c>
      <c r="AF37" s="45">
        <f t="shared" si="9"/>
        <v>0.13017600613071087</v>
      </c>
      <c r="AG37" s="8"/>
      <c r="AH37" s="48">
        <v>58373279223.053902</v>
      </c>
      <c r="AI37" s="48">
        <v>0.14000000000000001</v>
      </c>
      <c r="AJ37" s="48">
        <v>-0.08</v>
      </c>
      <c r="AL37" s="50">
        <f t="shared" si="13"/>
        <v>7.5431020764348697E-2</v>
      </c>
      <c r="AM37" s="35">
        <f t="shared" si="14"/>
        <v>1.8224640858299522E-2</v>
      </c>
      <c r="AN37" s="35">
        <f t="shared" si="15"/>
        <v>-4.2696780310453715E-2</v>
      </c>
      <c r="AP37" s="49">
        <f t="shared" si="10"/>
        <v>5.0958881312194497E-2</v>
      </c>
      <c r="AR37" s="52">
        <f t="shared" si="16"/>
        <v>-0.10685328577117686</v>
      </c>
    </row>
    <row r="38" spans="1:44" ht="18" customHeight="1" x14ac:dyDescent="0.25">
      <c r="A38" s="4">
        <v>8</v>
      </c>
      <c r="B38" s="4" t="s">
        <v>13</v>
      </c>
      <c r="C38" s="4">
        <v>2017</v>
      </c>
      <c r="D38" s="1"/>
      <c r="E38" s="1"/>
      <c r="F38" s="1"/>
      <c r="G38" s="18">
        <v>1.8330754058110299E-2</v>
      </c>
      <c r="I38" s="9">
        <v>216024079834</v>
      </c>
      <c r="J38" s="9">
        <v>301239769296</v>
      </c>
      <c r="K38" s="43">
        <f t="shared" si="4"/>
        <v>-85215689462</v>
      </c>
      <c r="M38" s="37">
        <v>2337207195055</v>
      </c>
      <c r="N38" s="12"/>
      <c r="O38" s="44">
        <f t="shared" si="5"/>
        <v>-3.6460477120854776E-2</v>
      </c>
      <c r="Q38" s="44">
        <v>4.2786108228477601E-13</v>
      </c>
      <c r="R38" s="61"/>
      <c r="S38" s="9">
        <v>2825409180889</v>
      </c>
      <c r="T38" s="9">
        <v>2629107367897</v>
      </c>
      <c r="U38" s="9">
        <f t="shared" si="11"/>
        <v>196301812992</v>
      </c>
      <c r="V38" s="46">
        <f t="shared" si="12"/>
        <v>8.3989906161220998E-2</v>
      </c>
      <c r="X38" s="39">
        <v>1125768977479</v>
      </c>
      <c r="Y38" s="46">
        <f t="shared" si="6"/>
        <v>0.4816727331067916</v>
      </c>
      <c r="AA38" s="40">
        <v>122580584762</v>
      </c>
      <c r="AB38" s="40">
        <v>116018096040</v>
      </c>
      <c r="AC38" s="40">
        <f t="shared" si="7"/>
        <v>6562488722</v>
      </c>
      <c r="AD38" s="44">
        <f t="shared" si="8"/>
        <v>2.8078335270765625E-3</v>
      </c>
      <c r="AF38" s="45">
        <f t="shared" si="9"/>
        <v>8.1182072634144439E-2</v>
      </c>
      <c r="AG38" s="8"/>
      <c r="AH38" s="48">
        <v>58373279223.053902</v>
      </c>
      <c r="AI38" s="48">
        <v>0.14000000000000001</v>
      </c>
      <c r="AJ38" s="48">
        <v>-0.08</v>
      </c>
      <c r="AL38" s="50">
        <f t="shared" si="13"/>
        <v>2.4975654424887271E-2</v>
      </c>
      <c r="AM38" s="35">
        <f t="shared" si="14"/>
        <v>1.1365490168780223E-2</v>
      </c>
      <c r="AN38" s="35">
        <f t="shared" si="15"/>
        <v>-3.8533818648543328E-2</v>
      </c>
      <c r="AP38" s="49">
        <f t="shared" si="10"/>
        <v>-2.1926740548758317E-3</v>
      </c>
      <c r="AR38" s="52">
        <f t="shared" si="16"/>
        <v>-3.4267803065978944E-2</v>
      </c>
    </row>
    <row r="39" spans="1:44" x14ac:dyDescent="0.25">
      <c r="A39" s="4"/>
      <c r="B39" s="4"/>
      <c r="C39" s="4">
        <v>2018</v>
      </c>
      <c r="D39" s="1"/>
      <c r="E39" s="1"/>
      <c r="F39" s="1"/>
      <c r="G39" s="18">
        <v>8.6526838963613933E-2</v>
      </c>
      <c r="I39" s="9">
        <v>255088886019</v>
      </c>
      <c r="J39" s="9">
        <v>245006975842</v>
      </c>
      <c r="K39" s="43">
        <f t="shared" si="4"/>
        <v>10081910177</v>
      </c>
      <c r="M39" s="9">
        <v>2342432443196</v>
      </c>
      <c r="O39" s="44">
        <f t="shared" si="5"/>
        <v>4.3040345544584011E-3</v>
      </c>
      <c r="Q39" s="44">
        <v>4.2690665547459899E-13</v>
      </c>
      <c r="R39" s="61"/>
      <c r="S39" s="9">
        <v>2826957323397</v>
      </c>
      <c r="T39" s="9">
        <v>2825409180889</v>
      </c>
      <c r="U39" s="9">
        <f t="shared" si="11"/>
        <v>1548142508</v>
      </c>
      <c r="V39" s="46">
        <f t="shared" si="12"/>
        <v>6.60912340288339E-4</v>
      </c>
      <c r="X39" s="39">
        <v>1096143561950</v>
      </c>
      <c r="Y39" s="46">
        <f t="shared" si="6"/>
        <v>0.4679509819520894</v>
      </c>
      <c r="AA39" s="40">
        <v>158456254158</v>
      </c>
      <c r="AB39" s="40">
        <v>122580584762</v>
      </c>
      <c r="AC39" s="40">
        <f t="shared" si="7"/>
        <v>35875669396</v>
      </c>
      <c r="AD39" s="44">
        <f t="shared" si="8"/>
        <v>1.5315562034758819E-2</v>
      </c>
      <c r="AF39" s="45">
        <f t="shared" si="9"/>
        <v>-1.465464969447048E-2</v>
      </c>
      <c r="AG39" s="8"/>
      <c r="AH39" s="48">
        <v>58373279223.053902</v>
      </c>
      <c r="AI39" s="48">
        <v>0.14000000000000001</v>
      </c>
      <c r="AJ39" s="48">
        <v>-0.08</v>
      </c>
      <c r="AL39" s="50">
        <f t="shared" si="13"/>
        <v>2.4919941402198838E-2</v>
      </c>
      <c r="AM39" s="35">
        <f t="shared" si="14"/>
        <v>-2.0516509572258675E-3</v>
      </c>
      <c r="AN39" s="35">
        <f t="shared" si="15"/>
        <v>-3.7436078556167152E-2</v>
      </c>
      <c r="AP39" s="49">
        <f t="shared" si="10"/>
        <v>-1.4567788111194181E-2</v>
      </c>
      <c r="AR39" s="52">
        <f t="shared" si="16"/>
        <v>1.8871822665652582E-2</v>
      </c>
    </row>
    <row r="40" spans="1:44" x14ac:dyDescent="0.25">
      <c r="A40" s="4"/>
      <c r="B40" s="4"/>
      <c r="C40" s="4">
        <v>2019</v>
      </c>
      <c r="D40" s="1"/>
      <c r="E40" s="1"/>
      <c r="F40" s="1"/>
      <c r="G40" s="18">
        <v>-1.3517369161811035E-2</v>
      </c>
      <c r="I40" s="9">
        <v>482590522840</v>
      </c>
      <c r="J40" s="9">
        <v>499922010752</v>
      </c>
      <c r="K40" s="43">
        <f t="shared" si="4"/>
        <v>-17331487912</v>
      </c>
      <c r="M40" s="9">
        <v>2631189810030</v>
      </c>
      <c r="O40" s="44">
        <f t="shared" si="5"/>
        <v>-6.586939431709943E-3</v>
      </c>
      <c r="Q40" s="44">
        <v>3.8005619974204599E-13</v>
      </c>
      <c r="R40" s="61"/>
      <c r="S40" s="9">
        <v>3512509168853</v>
      </c>
      <c r="T40" s="9">
        <v>2826957323397</v>
      </c>
      <c r="U40" s="9">
        <f t="shared" si="11"/>
        <v>685551845456</v>
      </c>
      <c r="V40" s="46">
        <f t="shared" si="12"/>
        <v>0.26054822911015435</v>
      </c>
      <c r="X40" s="39">
        <v>1124520287704</v>
      </c>
      <c r="Y40" s="46">
        <f t="shared" si="6"/>
        <v>0.42738090707761545</v>
      </c>
      <c r="AA40" s="40">
        <v>183022151732</v>
      </c>
      <c r="AB40" s="40">
        <v>158456254158</v>
      </c>
      <c r="AC40" s="40">
        <f t="shared" si="7"/>
        <v>24565897574</v>
      </c>
      <c r="AD40" s="44">
        <f t="shared" si="8"/>
        <v>9.3364216752268078E-3</v>
      </c>
      <c r="AF40" s="45">
        <f t="shared" si="9"/>
        <v>0.25121180743492755</v>
      </c>
      <c r="AG40" s="8"/>
      <c r="AH40" s="48">
        <v>58373279223.053902</v>
      </c>
      <c r="AI40" s="48">
        <v>0.14000000000000001</v>
      </c>
      <c r="AJ40" s="48">
        <v>-0.08</v>
      </c>
      <c r="AL40" s="50">
        <f t="shared" si="13"/>
        <v>2.2185126667995197E-2</v>
      </c>
      <c r="AM40" s="35">
        <f t="shared" si="14"/>
        <v>3.5169653040889863E-2</v>
      </c>
      <c r="AN40" s="35">
        <f t="shared" si="15"/>
        <v>-3.4190472566209239E-2</v>
      </c>
      <c r="AP40" s="49">
        <f t="shared" si="10"/>
        <v>2.3164307142675818E-2</v>
      </c>
      <c r="AR40" s="52">
        <f t="shared" si="16"/>
        <v>-2.975124657438576E-2</v>
      </c>
    </row>
    <row r="41" spans="1:44" x14ac:dyDescent="0.25">
      <c r="A41" s="4"/>
      <c r="B41" s="4"/>
      <c r="C41" s="4">
        <v>2020</v>
      </c>
      <c r="D41" s="1"/>
      <c r="E41" s="1"/>
      <c r="F41" s="1"/>
      <c r="G41" s="18">
        <v>-5.50253762707116E-2</v>
      </c>
      <c r="I41" s="9">
        <v>628628879549</v>
      </c>
      <c r="J41" s="9">
        <v>926245668352</v>
      </c>
      <c r="K41" s="43">
        <f t="shared" si="4"/>
        <v>-297616788803</v>
      </c>
      <c r="M41" s="9">
        <v>2881563083954</v>
      </c>
      <c r="O41" s="44">
        <f t="shared" si="5"/>
        <v>-0.10328310716509409</v>
      </c>
      <c r="Q41" s="44">
        <v>3.4703387393061198E-13</v>
      </c>
      <c r="R41" s="63"/>
      <c r="S41" s="9">
        <v>3846300254825</v>
      </c>
      <c r="T41" s="9">
        <v>3512509168853</v>
      </c>
      <c r="U41" s="9">
        <f t="shared" si="11"/>
        <v>333791085972</v>
      </c>
      <c r="V41" s="46">
        <f t="shared" si="12"/>
        <v>0.11583681364836936</v>
      </c>
      <c r="X41" s="39">
        <v>1538988540784</v>
      </c>
      <c r="Y41" s="46">
        <f t="shared" si="6"/>
        <v>0.5340811552430923</v>
      </c>
      <c r="AA41" s="40">
        <v>141282908965</v>
      </c>
      <c r="AB41" s="40">
        <v>183022151732</v>
      </c>
      <c r="AC41" s="40">
        <f t="shared" si="7"/>
        <v>-41739242767</v>
      </c>
      <c r="AD41" s="44">
        <f t="shared" si="8"/>
        <v>-1.4484931112362317E-2</v>
      </c>
      <c r="AF41" s="45">
        <f t="shared" si="9"/>
        <v>0.13032174476073166</v>
      </c>
      <c r="AG41" s="8"/>
      <c r="AH41" s="48">
        <v>58373279223.053902</v>
      </c>
      <c r="AI41" s="48">
        <v>0.14000000000000001</v>
      </c>
      <c r="AJ41" s="48">
        <v>-0.08</v>
      </c>
      <c r="AL41" s="50">
        <f t="shared" si="13"/>
        <v>2.02575052228097E-2</v>
      </c>
      <c r="AM41" s="35">
        <f t="shared" si="14"/>
        <v>1.8245044266502433E-2</v>
      </c>
      <c r="AN41" s="35">
        <f t="shared" si="15"/>
        <v>-4.2726492419447384E-2</v>
      </c>
      <c r="AP41" s="49">
        <f t="shared" si="10"/>
        <v>-4.2239429301352549E-3</v>
      </c>
      <c r="AR41" s="52">
        <f t="shared" si="16"/>
        <v>-9.9059164234958835E-2</v>
      </c>
    </row>
    <row r="42" spans="1:44" x14ac:dyDescent="0.25">
      <c r="A42" s="4"/>
      <c r="B42" s="4"/>
      <c r="C42" s="4">
        <v>2021</v>
      </c>
      <c r="D42" s="1"/>
      <c r="E42" s="1"/>
      <c r="F42" s="1"/>
      <c r="G42" s="18">
        <v>4.0730141792579763E-2</v>
      </c>
      <c r="I42" s="9">
        <v>617573766863</v>
      </c>
      <c r="J42" s="9">
        <v>624353076652</v>
      </c>
      <c r="K42" s="43">
        <f t="shared" si="4"/>
        <v>-6779309789</v>
      </c>
      <c r="M42" s="9">
        <v>3448995059882</v>
      </c>
      <c r="O42" s="44">
        <f t="shared" si="5"/>
        <v>-1.9655898809063355E-3</v>
      </c>
      <c r="Q42" s="44">
        <v>2.89939528076393E-13</v>
      </c>
      <c r="R42" s="61"/>
      <c r="S42" s="9">
        <v>4241856914012</v>
      </c>
      <c r="T42" s="9">
        <v>3846300254825</v>
      </c>
      <c r="U42" s="9">
        <f t="shared" si="11"/>
        <v>395556659187</v>
      </c>
      <c r="V42" s="46">
        <f t="shared" si="12"/>
        <v>0.11468751109215365</v>
      </c>
      <c r="X42" s="39">
        <v>1552703249576</v>
      </c>
      <c r="Y42" s="46">
        <f t="shared" si="6"/>
        <v>0.45019004742474827</v>
      </c>
      <c r="AA42" s="40">
        <v>180415788122</v>
      </c>
      <c r="AB42" s="40">
        <v>141282908965</v>
      </c>
      <c r="AC42" s="40">
        <f t="shared" si="7"/>
        <v>39132879157</v>
      </c>
      <c r="AD42" s="44">
        <f t="shared" si="8"/>
        <v>1.134616851505112E-2</v>
      </c>
      <c r="AF42" s="45">
        <f t="shared" si="9"/>
        <v>0.10334134257710254</v>
      </c>
      <c r="AG42" s="8"/>
      <c r="AH42" s="48">
        <v>58373279223.053902</v>
      </c>
      <c r="AI42" s="48">
        <v>0.14000000000000001</v>
      </c>
      <c r="AJ42" s="48">
        <v>-0.08</v>
      </c>
      <c r="AL42" s="50">
        <f t="shared" si="13"/>
        <v>1.6924721030203763E-2</v>
      </c>
      <c r="AM42" s="35">
        <f t="shared" si="14"/>
        <v>1.4467787960794357E-2</v>
      </c>
      <c r="AN42" s="35">
        <f t="shared" si="15"/>
        <v>-3.6015203793979864E-2</v>
      </c>
      <c r="AP42" s="49">
        <f t="shared" si="10"/>
        <v>-4.6226948029817472E-3</v>
      </c>
      <c r="AR42" s="52">
        <f t="shared" si="16"/>
        <v>2.6571049220754117E-3</v>
      </c>
    </row>
    <row r="43" spans="1:44" x14ac:dyDescent="0.25">
      <c r="A43" s="4">
        <v>9</v>
      </c>
      <c r="B43" s="4" t="s">
        <v>113</v>
      </c>
      <c r="C43" s="4">
        <v>2017</v>
      </c>
      <c r="D43" s="1"/>
      <c r="E43" s="1"/>
      <c r="F43" s="1"/>
      <c r="G43" s="18">
        <v>2.5937247309082513E-2</v>
      </c>
      <c r="I43" s="9">
        <v>50173730829</v>
      </c>
      <c r="J43" s="9">
        <v>78486685676</v>
      </c>
      <c r="K43" s="43">
        <f t="shared" si="4"/>
        <v>-28312954847</v>
      </c>
      <c r="M43" s="9">
        <v>463288593970</v>
      </c>
      <c r="O43" s="44">
        <f t="shared" si="5"/>
        <v>-6.1112997849529165E-2</v>
      </c>
      <c r="Q43" s="44">
        <v>2.1584818038165501E-12</v>
      </c>
      <c r="S43" s="9">
        <v>614677561202</v>
      </c>
      <c r="T43" s="9">
        <v>523932684972</v>
      </c>
      <c r="U43" s="9">
        <f t="shared" si="11"/>
        <v>90744876230</v>
      </c>
      <c r="V43" s="46">
        <f t="shared" si="12"/>
        <v>0.1958711641320402</v>
      </c>
      <c r="X43" s="39">
        <v>408954285257</v>
      </c>
      <c r="Y43" s="46">
        <f t="shared" si="6"/>
        <v>0.88272038332003833</v>
      </c>
      <c r="AA43" s="40">
        <v>13468752788</v>
      </c>
      <c r="AB43" s="40">
        <v>11617507745</v>
      </c>
      <c r="AC43" s="40">
        <f t="shared" si="7"/>
        <v>1851245043</v>
      </c>
      <c r="AD43" s="44">
        <f t="shared" si="8"/>
        <v>3.9958787397210913E-3</v>
      </c>
      <c r="AF43" s="45">
        <f t="shared" si="9"/>
        <v>0.1918752853923191</v>
      </c>
      <c r="AG43" s="8"/>
      <c r="AH43" s="48">
        <v>58373279223.053902</v>
      </c>
      <c r="AI43" s="48">
        <v>0.14000000000000001</v>
      </c>
      <c r="AJ43" s="48">
        <v>-0.08</v>
      </c>
      <c r="AL43" s="50">
        <f t="shared" si="13"/>
        <v>0.12599766103206453</v>
      </c>
      <c r="AM43" s="35">
        <f t="shared" si="14"/>
        <v>2.6862539954924675E-2</v>
      </c>
      <c r="AN43" s="35">
        <f t="shared" si="15"/>
        <v>-7.0617630665603073E-2</v>
      </c>
      <c r="AP43" s="49">
        <f t="shared" si="10"/>
        <v>8.2242570321386141E-2</v>
      </c>
      <c r="AR43" s="52">
        <f t="shared" si="16"/>
        <v>-0.1433555681709153</v>
      </c>
    </row>
    <row r="44" spans="1:44" x14ac:dyDescent="0.25">
      <c r="A44" s="4"/>
      <c r="B44" s="4"/>
      <c r="C44" s="4">
        <v>2018</v>
      </c>
      <c r="D44" s="1"/>
      <c r="E44" s="1"/>
      <c r="F44" s="1"/>
      <c r="G44" s="18">
        <v>-6.5742717292737105E-2</v>
      </c>
      <c r="I44" s="9">
        <v>63261752474</v>
      </c>
      <c r="J44" s="9">
        <v>131839301387</v>
      </c>
      <c r="K44" s="43">
        <f t="shared" si="4"/>
        <v>-68577548913</v>
      </c>
      <c r="M44" s="9">
        <v>660917775322</v>
      </c>
      <c r="O44" s="44">
        <f t="shared" si="5"/>
        <v>-0.10376109021971595</v>
      </c>
      <c r="Q44" s="44">
        <v>1.51304751867628E-12</v>
      </c>
      <c r="S44" s="9">
        <v>831104026853</v>
      </c>
      <c r="T44" s="9">
        <v>614677561202</v>
      </c>
      <c r="U44" s="9">
        <f t="shared" si="11"/>
        <v>216426465651</v>
      </c>
      <c r="V44" s="46">
        <f t="shared" si="12"/>
        <v>0.32746352682912294</v>
      </c>
      <c r="X44" s="39">
        <v>550478901276</v>
      </c>
      <c r="Y44" s="46">
        <f t="shared" si="6"/>
        <v>0.83290073565929734</v>
      </c>
      <c r="AA44" s="40">
        <v>16177543745</v>
      </c>
      <c r="AB44" s="40">
        <v>13468752788</v>
      </c>
      <c r="AC44" s="40">
        <f t="shared" si="7"/>
        <v>2708790957</v>
      </c>
      <c r="AD44" s="44">
        <f t="shared" si="8"/>
        <v>4.0985294361015993E-3</v>
      </c>
      <c r="AF44" s="45">
        <f t="shared" si="9"/>
        <v>0.32336499739302133</v>
      </c>
      <c r="AH44" s="48">
        <v>58373279223.053902</v>
      </c>
      <c r="AI44" s="48">
        <v>0.14000000000000001</v>
      </c>
      <c r="AJ44" s="48">
        <v>-0.08</v>
      </c>
      <c r="AL44" s="50">
        <f t="shared" si="13"/>
        <v>8.8321545285439354E-2</v>
      </c>
      <c r="AM44" s="35">
        <f t="shared" si="14"/>
        <v>4.5271099635022988E-2</v>
      </c>
      <c r="AN44" s="35">
        <f t="shared" si="15"/>
        <v>-6.6632058852743786E-2</v>
      </c>
      <c r="AP44" s="49">
        <f t="shared" si="10"/>
        <v>6.6960586067718569E-2</v>
      </c>
      <c r="AR44" s="52">
        <f t="shared" si="16"/>
        <v>-0.17072167628743451</v>
      </c>
    </row>
    <row r="45" spans="1:44" x14ac:dyDescent="0.25">
      <c r="A45" s="4"/>
      <c r="B45" s="4"/>
      <c r="C45" s="4">
        <v>2019</v>
      </c>
      <c r="D45" s="1"/>
      <c r="E45" s="1"/>
      <c r="F45" s="1"/>
      <c r="G45" s="18">
        <v>5.3960266905528076E-3</v>
      </c>
      <c r="I45" s="9">
        <v>130756461708</v>
      </c>
      <c r="J45" s="9">
        <v>198145077505</v>
      </c>
      <c r="K45" s="43">
        <f t="shared" si="4"/>
        <v>-67388615797</v>
      </c>
      <c r="M45" s="9">
        <v>833933861594</v>
      </c>
      <c r="O45" s="44">
        <f t="shared" si="5"/>
        <v>-8.0808105894863022E-2</v>
      </c>
      <c r="Q45" s="44">
        <v>1.1991358620317599E-12</v>
      </c>
      <c r="S45" s="9">
        <v>1088679619907</v>
      </c>
      <c r="T45" s="9">
        <v>831104026853</v>
      </c>
      <c r="U45" s="9">
        <f t="shared" si="11"/>
        <v>257575593054</v>
      </c>
      <c r="V45" s="46">
        <f t="shared" si="12"/>
        <v>0.30886813081515146</v>
      </c>
      <c r="X45" s="39">
        <v>926961764182</v>
      </c>
      <c r="Y45" s="46">
        <f t="shared" si="6"/>
        <v>1.1115530941628684</v>
      </c>
      <c r="AA45" s="40">
        <v>9278595891</v>
      </c>
      <c r="AB45" s="40">
        <v>16177543745</v>
      </c>
      <c r="AC45" s="40">
        <f t="shared" si="7"/>
        <v>-6898947854</v>
      </c>
      <c r="AD45" s="44">
        <f t="shared" si="8"/>
        <v>-8.2727757820184877E-3</v>
      </c>
      <c r="AF45" s="45">
        <f t="shared" si="9"/>
        <v>0.31714090659716998</v>
      </c>
      <c r="AH45" s="48">
        <v>58373279223.053902</v>
      </c>
      <c r="AI45" s="48">
        <v>0.14000000000000001</v>
      </c>
      <c r="AJ45" s="48">
        <v>-0.08</v>
      </c>
      <c r="AL45" s="50">
        <f t="shared" si="13"/>
        <v>6.9997492500757361E-2</v>
      </c>
      <c r="AM45" s="35">
        <f t="shared" si="14"/>
        <v>4.4399726923603798E-2</v>
      </c>
      <c r="AN45" s="35">
        <f t="shared" si="15"/>
        <v>-8.892424753302948E-2</v>
      </c>
      <c r="AP45" s="49">
        <f t="shared" si="10"/>
        <v>2.5472971891331672E-2</v>
      </c>
      <c r="AR45" s="52">
        <f t="shared" si="16"/>
        <v>-0.10628107778619469</v>
      </c>
    </row>
    <row r="46" spans="1:44" x14ac:dyDescent="0.25">
      <c r="A46" s="4"/>
      <c r="B46" s="4"/>
      <c r="C46" s="4">
        <v>2020</v>
      </c>
      <c r="D46" s="1"/>
      <c r="E46" s="1"/>
      <c r="F46" s="1"/>
      <c r="G46" s="18">
        <v>8.5264646936490635E-2</v>
      </c>
      <c r="I46" s="9">
        <v>132772234495</v>
      </c>
      <c r="J46" s="9">
        <v>226926314731</v>
      </c>
      <c r="K46" s="43">
        <f t="shared" si="4"/>
        <v>-94154080236</v>
      </c>
      <c r="M46" s="9">
        <v>1245144303719</v>
      </c>
      <c r="O46" s="44">
        <f t="shared" si="5"/>
        <v>-7.5617002748019135E-2</v>
      </c>
      <c r="Q46" s="44">
        <v>8.0311976452303304E-13</v>
      </c>
      <c r="S46" s="9">
        <v>972634784176</v>
      </c>
      <c r="T46" s="9">
        <v>1088679619907</v>
      </c>
      <c r="U46" s="9">
        <f t="shared" si="11"/>
        <v>-116044835731</v>
      </c>
      <c r="V46" s="46">
        <f t="shared" si="12"/>
        <v>-9.319790114639484E-2</v>
      </c>
      <c r="X46" s="39">
        <v>993154588208</v>
      </c>
      <c r="Y46" s="46">
        <f t="shared" si="6"/>
        <v>0.79762207901657944</v>
      </c>
      <c r="AA46" s="40">
        <v>7611850597</v>
      </c>
      <c r="AB46" s="40">
        <v>9278595891</v>
      </c>
      <c r="AC46" s="40">
        <f t="shared" si="7"/>
        <v>-1666745294</v>
      </c>
      <c r="AD46" s="44">
        <f t="shared" si="8"/>
        <v>-1.3385960880371544E-3</v>
      </c>
      <c r="AF46" s="45">
        <f t="shared" si="9"/>
        <v>-9.1859305058357682E-2</v>
      </c>
      <c r="AH46" s="48">
        <v>58373279223.053902</v>
      </c>
      <c r="AI46" s="48">
        <v>0.14000000000000001</v>
      </c>
      <c r="AJ46" s="48">
        <v>-0.08</v>
      </c>
      <c r="AL46" s="50">
        <f t="shared" si="13"/>
        <v>4.6880734264056305E-2</v>
      </c>
      <c r="AM46" s="35">
        <f t="shared" si="14"/>
        <v>-1.2860302708170077E-2</v>
      </c>
      <c r="AN46" s="35">
        <f t="shared" si="15"/>
        <v>-6.3809766321326358E-2</v>
      </c>
      <c r="AP46" s="49">
        <f t="shared" si="10"/>
        <v>-2.9789334765440129E-2</v>
      </c>
      <c r="AR46" s="52">
        <f t="shared" si="16"/>
        <v>-4.5827667982579007E-2</v>
      </c>
    </row>
    <row r="47" spans="1:44" x14ac:dyDescent="0.25">
      <c r="A47" s="4"/>
      <c r="B47" s="4"/>
      <c r="C47" s="4">
        <v>2021</v>
      </c>
      <c r="D47" s="1"/>
      <c r="E47" s="1"/>
      <c r="F47" s="1"/>
      <c r="G47" s="18">
        <v>3.3147295610165134E-3</v>
      </c>
      <c r="I47" s="9">
        <v>180711667020</v>
      </c>
      <c r="J47" s="9">
        <v>304980204013</v>
      </c>
      <c r="K47" s="43">
        <f t="shared" si="4"/>
        <v>-124268536993</v>
      </c>
      <c r="M47" s="9">
        <v>1310940121622</v>
      </c>
      <c r="O47" s="44">
        <f t="shared" si="5"/>
        <v>-9.4793450092323844E-2</v>
      </c>
      <c r="Q47" s="44">
        <v>7.6281134699174498E-13</v>
      </c>
      <c r="S47" s="9">
        <v>1103519743574</v>
      </c>
      <c r="T47" s="9">
        <v>972634784176</v>
      </c>
      <c r="U47" s="9">
        <f t="shared" si="11"/>
        <v>130884959398</v>
      </c>
      <c r="V47" s="46">
        <f t="shared" si="12"/>
        <v>9.9840532179348254E-2</v>
      </c>
      <c r="X47" s="39">
        <v>1027647313598</v>
      </c>
      <c r="Y47" s="46">
        <f t="shared" si="6"/>
        <v>0.78390103151813872</v>
      </c>
      <c r="AA47" s="40">
        <v>3091954866</v>
      </c>
      <c r="AB47" s="40">
        <v>7611850597</v>
      </c>
      <c r="AC47" s="40">
        <f t="shared" si="7"/>
        <v>-4519895731</v>
      </c>
      <c r="AD47" s="44">
        <f t="shared" si="8"/>
        <v>-3.4478277508263487E-3</v>
      </c>
      <c r="AF47" s="45">
        <f t="shared" si="9"/>
        <v>0.1032883599301746</v>
      </c>
      <c r="AH47" s="48">
        <v>58373279223.053902</v>
      </c>
      <c r="AI47" s="48">
        <v>0.14000000000000001</v>
      </c>
      <c r="AJ47" s="48">
        <v>-0.08</v>
      </c>
      <c r="AL47" s="50">
        <f t="shared" si="13"/>
        <v>4.4527799752462988E-2</v>
      </c>
      <c r="AM47" s="35">
        <f t="shared" si="14"/>
        <v>1.4460370390224445E-2</v>
      </c>
      <c r="AN47" s="35">
        <f t="shared" si="15"/>
        <v>-6.2712082521451093E-2</v>
      </c>
      <c r="AP47" s="49">
        <f t="shared" si="10"/>
        <v>-3.7239123787636622E-3</v>
      </c>
      <c r="AR47" s="52">
        <f t="shared" si="16"/>
        <v>-9.1069537713560189E-2</v>
      </c>
    </row>
    <row r="48" spans="1:44" x14ac:dyDescent="0.25">
      <c r="A48" s="1">
        <v>10</v>
      </c>
      <c r="B48" s="4" t="s">
        <v>115</v>
      </c>
      <c r="C48" s="4">
        <v>2017</v>
      </c>
      <c r="D48" s="1"/>
      <c r="E48" s="1"/>
      <c r="F48" s="1"/>
      <c r="G48" s="18">
        <v>-4.0871628115185493E-2</v>
      </c>
      <c r="I48" s="9">
        <v>279772635000</v>
      </c>
      <c r="J48" s="9">
        <v>342202126000</v>
      </c>
      <c r="K48" s="43">
        <f t="shared" si="4"/>
        <v>-62429491000</v>
      </c>
      <c r="M48" s="9">
        <v>1197796650000</v>
      </c>
      <c r="O48" s="44">
        <f t="shared" si="5"/>
        <v>-5.2120275173586438E-2</v>
      </c>
      <c r="Q48" s="44">
        <v>8.3486625213052596E-13</v>
      </c>
      <c r="S48" s="9">
        <v>777308328000</v>
      </c>
      <c r="T48" s="9">
        <v>774968268000</v>
      </c>
      <c r="U48" s="9">
        <f t="shared" si="11"/>
        <v>2340060000</v>
      </c>
      <c r="V48" s="46">
        <f t="shared" si="12"/>
        <v>1.95363712196056E-3</v>
      </c>
      <c r="X48" s="39">
        <v>89978944000</v>
      </c>
      <c r="Y48" s="46">
        <f t="shared" si="6"/>
        <v>7.5120383747942526E-2</v>
      </c>
      <c r="AA48" s="40">
        <v>145972031000</v>
      </c>
      <c r="AB48" s="40">
        <v>148351045000</v>
      </c>
      <c r="AC48" s="40">
        <f t="shared" si="7"/>
        <v>-2379014000</v>
      </c>
      <c r="AD48" s="44">
        <f t="shared" si="8"/>
        <v>-1.9861585019460525E-3</v>
      </c>
      <c r="AF48" s="45">
        <f t="shared" si="9"/>
        <v>3.9397956239066124E-3</v>
      </c>
      <c r="AH48" s="48">
        <v>58373279223.053902</v>
      </c>
      <c r="AI48" s="48">
        <v>0.14000000000000001</v>
      </c>
      <c r="AJ48" s="48">
        <v>-0.08</v>
      </c>
      <c r="AL48" s="50">
        <f t="shared" si="13"/>
        <v>4.8733880849519712E-2</v>
      </c>
      <c r="AM48" s="35">
        <f t="shared" si="14"/>
        <v>5.5157138734692574E-4</v>
      </c>
      <c r="AN48" s="35">
        <f t="shared" si="15"/>
        <v>-6.0096306998354025E-3</v>
      </c>
      <c r="AP48" s="49">
        <f t="shared" si="10"/>
        <v>4.3275821537031238E-2</v>
      </c>
      <c r="AR48" s="52">
        <f t="shared" si="16"/>
        <v>-9.5396096710617675E-2</v>
      </c>
    </row>
    <row r="49" spans="1:44" x14ac:dyDescent="0.25">
      <c r="A49" s="1"/>
      <c r="B49" s="4"/>
      <c r="C49" s="4">
        <v>2018</v>
      </c>
      <c r="D49" s="1"/>
      <c r="E49" s="1"/>
      <c r="F49" s="1"/>
      <c r="G49" s="18">
        <v>-1.6328277795058986E-2</v>
      </c>
      <c r="I49" s="9">
        <v>338129985000</v>
      </c>
      <c r="J49" s="9">
        <v>342493551000</v>
      </c>
      <c r="K49" s="43">
        <f t="shared" si="4"/>
        <v>-4363566000</v>
      </c>
      <c r="M49" s="9">
        <v>1340842765000</v>
      </c>
      <c r="O49" s="44">
        <f t="shared" si="5"/>
        <v>-3.2543457845335055E-3</v>
      </c>
      <c r="Q49" s="44">
        <v>7.4579960164083804E-13</v>
      </c>
      <c r="S49" s="9">
        <v>893006350000</v>
      </c>
      <c r="T49" s="9">
        <v>777308328000</v>
      </c>
      <c r="U49" s="9">
        <f t="shared" si="11"/>
        <v>115698022000</v>
      </c>
      <c r="V49" s="46">
        <f t="shared" si="12"/>
        <v>8.6287538718232928E-2</v>
      </c>
      <c r="X49" s="39">
        <v>90191394000</v>
      </c>
      <c r="Y49" s="46">
        <f t="shared" si="6"/>
        <v>6.7264705716631887E-2</v>
      </c>
      <c r="AA49" s="40">
        <v>156825348000</v>
      </c>
      <c r="AB49" s="40">
        <v>145972031000</v>
      </c>
      <c r="AC49" s="40">
        <f t="shared" si="7"/>
        <v>10853317000</v>
      </c>
      <c r="AD49" s="44">
        <f t="shared" si="8"/>
        <v>8.0943994950817364E-3</v>
      </c>
      <c r="AF49" s="45">
        <f t="shared" si="9"/>
        <v>7.8193139223151187E-2</v>
      </c>
      <c r="AH49" s="48">
        <v>58373279223.053902</v>
      </c>
      <c r="AI49" s="48">
        <v>0.14000000000000001</v>
      </c>
      <c r="AJ49" s="48">
        <v>-0.08</v>
      </c>
      <c r="AL49" s="50">
        <f t="shared" si="13"/>
        <v>4.3534768391023007E-2</v>
      </c>
      <c r="AM49" s="35">
        <f t="shared" si="14"/>
        <v>1.0947039491241168E-2</v>
      </c>
      <c r="AN49" s="35">
        <f t="shared" si="15"/>
        <v>-5.3811764573305507E-3</v>
      </c>
      <c r="AP49" s="49">
        <f t="shared" si="10"/>
        <v>4.9100631424933622E-2</v>
      </c>
      <c r="AR49" s="52">
        <f t="shared" si="16"/>
        <v>-5.2354977209467128E-2</v>
      </c>
    </row>
    <row r="50" spans="1:44" x14ac:dyDescent="0.25">
      <c r="A50" s="1"/>
      <c r="B50" s="4"/>
      <c r="C50" s="4">
        <v>2019</v>
      </c>
      <c r="D50" s="1"/>
      <c r="E50" s="1"/>
      <c r="F50" s="1"/>
      <c r="G50" s="18">
        <v>5.9396799880886801E-2</v>
      </c>
      <c r="I50" s="9">
        <v>317815177000</v>
      </c>
      <c r="J50" s="9">
        <v>274364533000</v>
      </c>
      <c r="K50" s="43">
        <f t="shared" si="4"/>
        <v>43450644000</v>
      </c>
      <c r="M50" s="9">
        <v>1523517170000</v>
      </c>
      <c r="O50" s="44">
        <f t="shared" si="5"/>
        <v>2.8519956883715329E-2</v>
      </c>
      <c r="Q50" s="44">
        <v>6.5637593043995597E-13</v>
      </c>
      <c r="S50" s="9">
        <v>827136727000</v>
      </c>
      <c r="T50" s="9">
        <v>893006350000</v>
      </c>
      <c r="U50" s="9">
        <f t="shared" si="11"/>
        <v>-65869623000</v>
      </c>
      <c r="V50" s="46">
        <f t="shared" si="12"/>
        <v>-4.3235235084354187E-2</v>
      </c>
      <c r="X50" s="39">
        <v>85234517000</v>
      </c>
      <c r="Y50" s="46">
        <f t="shared" si="6"/>
        <v>5.5945885401475326E-2</v>
      </c>
      <c r="AA50" s="40">
        <v>197060469000</v>
      </c>
      <c r="AB50" s="40">
        <v>156825348000</v>
      </c>
      <c r="AC50" s="40">
        <f t="shared" si="7"/>
        <v>40235121000</v>
      </c>
      <c r="AD50" s="44">
        <f t="shared" si="8"/>
        <v>2.6409364982739249E-2</v>
      </c>
      <c r="AF50" s="45">
        <f t="shared" si="9"/>
        <v>-6.9644600067093443E-2</v>
      </c>
      <c r="AH50" s="48">
        <v>58373279223.053902</v>
      </c>
      <c r="AI50" s="48">
        <v>0.14000000000000001</v>
      </c>
      <c r="AJ50" s="48">
        <v>-0.08</v>
      </c>
      <c r="AL50" s="50">
        <f t="shared" si="13"/>
        <v>3.8314815462863354E-2</v>
      </c>
      <c r="AM50" s="35">
        <f t="shared" si="14"/>
        <v>-9.7502440093930835E-3</v>
      </c>
      <c r="AN50" s="35">
        <f t="shared" si="15"/>
        <v>-4.4756708321180266E-3</v>
      </c>
      <c r="AP50" s="49">
        <f t="shared" si="10"/>
        <v>2.4088900621352244E-2</v>
      </c>
      <c r="AR50" s="52">
        <f t="shared" si="16"/>
        <v>4.4310562623630853E-3</v>
      </c>
    </row>
    <row r="51" spans="1:44" x14ac:dyDescent="0.25">
      <c r="A51" s="1"/>
      <c r="B51" s="4"/>
      <c r="C51" s="4">
        <v>2020</v>
      </c>
      <c r="D51" s="1"/>
      <c r="E51" s="1"/>
      <c r="F51" s="1"/>
      <c r="G51" s="18">
        <v>-3.7023719914816094E-2</v>
      </c>
      <c r="I51" s="9">
        <v>123465762000</v>
      </c>
      <c r="J51" s="9">
        <v>246905899000</v>
      </c>
      <c r="K51" s="43">
        <f t="shared" si="4"/>
        <v>-123440137000</v>
      </c>
      <c r="M51" s="9">
        <v>1425983722000</v>
      </c>
      <c r="O51" s="44">
        <f t="shared" si="5"/>
        <v>-8.6564899090762551E-2</v>
      </c>
      <c r="Q51" s="44">
        <v>7.0127027719324805E-13</v>
      </c>
      <c r="S51" s="9">
        <v>546336411000</v>
      </c>
      <c r="T51" s="9">
        <v>827136727000</v>
      </c>
      <c r="U51" s="9">
        <f t="shared" si="11"/>
        <v>-280800316000</v>
      </c>
      <c r="V51" s="46">
        <f t="shared" si="12"/>
        <v>-0.19691691543727174</v>
      </c>
      <c r="X51" s="39">
        <v>79117279000</v>
      </c>
      <c r="Y51" s="46">
        <f t="shared" si="6"/>
        <v>5.5482596175105564E-2</v>
      </c>
      <c r="AA51" s="40">
        <v>101780949000</v>
      </c>
      <c r="AB51" s="40">
        <v>197060469000</v>
      </c>
      <c r="AC51" s="40">
        <f t="shared" si="7"/>
        <v>-95279520000</v>
      </c>
      <c r="AD51" s="44">
        <f t="shared" si="8"/>
        <v>-6.6816695401239648E-2</v>
      </c>
      <c r="AF51" s="45">
        <f t="shared" si="9"/>
        <v>-0.13010022003603211</v>
      </c>
      <c r="AH51" s="48">
        <v>58373279223.053902</v>
      </c>
      <c r="AI51" s="48">
        <v>0.14000000000000001</v>
      </c>
      <c r="AJ51" s="48">
        <v>-0.08</v>
      </c>
      <c r="AL51" s="50">
        <f t="shared" si="13"/>
        <v>4.0935445701429873E-2</v>
      </c>
      <c r="AM51" s="35">
        <f t="shared" si="14"/>
        <v>-1.8214030805044495E-2</v>
      </c>
      <c r="AN51" s="35">
        <f t="shared" si="15"/>
        <v>-4.4386076940084451E-3</v>
      </c>
      <c r="AP51" s="49">
        <f t="shared" si="10"/>
        <v>1.8282807202376933E-2</v>
      </c>
      <c r="AR51" s="52">
        <f t="shared" si="16"/>
        <v>-0.10484770629313948</v>
      </c>
    </row>
    <row r="52" spans="1:44" x14ac:dyDescent="0.25">
      <c r="A52" s="1"/>
      <c r="B52" s="4"/>
      <c r="C52" s="4">
        <v>2021</v>
      </c>
      <c r="D52" s="1"/>
      <c r="E52" s="1"/>
      <c r="F52" s="1"/>
      <c r="G52" s="18">
        <v>-0.14627226899739992</v>
      </c>
      <c r="I52" s="9">
        <v>187992998000</v>
      </c>
      <c r="J52" s="9">
        <v>335398629000</v>
      </c>
      <c r="K52" s="43">
        <f t="shared" si="4"/>
        <v>-147405631000</v>
      </c>
      <c r="M52" s="9">
        <v>1225580913000</v>
      </c>
      <c r="O52" s="44">
        <f t="shared" si="5"/>
        <v>-0.12027409160540671</v>
      </c>
      <c r="Q52" s="44">
        <v>8.1593960006457696E-13</v>
      </c>
      <c r="S52" s="9">
        <v>681205785000</v>
      </c>
      <c r="T52" s="9">
        <v>546336411000</v>
      </c>
      <c r="U52" s="9">
        <f t="shared" si="11"/>
        <v>134869374000</v>
      </c>
      <c r="V52" s="46">
        <f t="shared" si="12"/>
        <v>0.11004526308251995</v>
      </c>
      <c r="X52" s="39">
        <v>84151006000</v>
      </c>
      <c r="Y52" s="46">
        <f t="shared" si="6"/>
        <v>6.8662138180671878E-2</v>
      </c>
      <c r="AA52" s="40">
        <v>88805365000</v>
      </c>
      <c r="AB52" s="40">
        <v>101780949000</v>
      </c>
      <c r="AC52" s="40">
        <f t="shared" si="7"/>
        <v>-12975584000</v>
      </c>
      <c r="AD52" s="44">
        <f t="shared" si="8"/>
        <v>-1.0587292819564333E-2</v>
      </c>
      <c r="AF52" s="45">
        <f t="shared" si="9"/>
        <v>0.12063255590208428</v>
      </c>
      <c r="AH52" s="48">
        <v>58373279223.053902</v>
      </c>
      <c r="AI52" s="48">
        <v>0.14000000000000001</v>
      </c>
      <c r="AJ52" s="48">
        <v>-0.08</v>
      </c>
      <c r="AL52" s="50">
        <f t="shared" si="13"/>
        <v>4.7629070103716482E-2</v>
      </c>
      <c r="AM52" s="35">
        <f t="shared" si="14"/>
        <v>1.6888557826291801E-2</v>
      </c>
      <c r="AN52" s="35">
        <f t="shared" si="15"/>
        <v>-5.4929710544537507E-3</v>
      </c>
      <c r="AP52" s="49">
        <f t="shared" si="10"/>
        <v>5.9024656875554533E-2</v>
      </c>
      <c r="AR52" s="52">
        <f t="shared" si="16"/>
        <v>-0.17929874848096125</v>
      </c>
    </row>
    <row r="53" spans="1:44" x14ac:dyDescent="0.25">
      <c r="A53" s="1">
        <v>11</v>
      </c>
      <c r="B53" s="4" t="s">
        <v>116</v>
      </c>
      <c r="C53" s="4">
        <v>2017</v>
      </c>
      <c r="D53" s="1"/>
      <c r="E53" s="1"/>
      <c r="F53" s="1"/>
      <c r="G53" s="18">
        <v>-2.1810176116862943E-2</v>
      </c>
      <c r="I53" s="9">
        <v>3543173000000</v>
      </c>
      <c r="J53" s="9">
        <v>5174368000000</v>
      </c>
      <c r="K53" s="43">
        <f t="shared" si="4"/>
        <v>-1631195000000</v>
      </c>
      <c r="M53" s="9">
        <v>28901948000000</v>
      </c>
      <c r="O53" s="44">
        <f t="shared" si="5"/>
        <v>-5.6438929306771989E-2</v>
      </c>
      <c r="Q53" s="44">
        <v>3.4599743934215003E-14</v>
      </c>
      <c r="S53" s="9">
        <v>35606593000000</v>
      </c>
      <c r="T53" s="9">
        <v>34375236000000</v>
      </c>
      <c r="U53" s="9">
        <f t="shared" si="11"/>
        <v>1231357000000</v>
      </c>
      <c r="V53" s="46">
        <f t="shared" si="12"/>
        <v>4.2604636891603292E-2</v>
      </c>
      <c r="X53" s="39">
        <v>8120254000000</v>
      </c>
      <c r="Y53" s="46">
        <f t="shared" si="6"/>
        <v>0.28095870908078585</v>
      </c>
      <c r="AA53" s="40">
        <v>1096176000000</v>
      </c>
      <c r="AB53" s="40">
        <v>984573000000</v>
      </c>
      <c r="AC53" s="40">
        <f t="shared" si="7"/>
        <v>111603000000</v>
      </c>
      <c r="AD53" s="44">
        <f t="shared" si="8"/>
        <v>3.8614352222902069E-3</v>
      </c>
      <c r="AF53" s="45">
        <f t="shared" si="9"/>
        <v>3.8743201669313082E-2</v>
      </c>
      <c r="AH53" s="48">
        <v>58373279223.053902</v>
      </c>
      <c r="AI53" s="48">
        <v>0.14000000000000001</v>
      </c>
      <c r="AJ53" s="48">
        <v>-0.08</v>
      </c>
      <c r="AL53" s="50">
        <f t="shared" si="13"/>
        <v>2.0197005137180977E-3</v>
      </c>
      <c r="AM53" s="35">
        <f t="shared" si="14"/>
        <v>5.4240482337038322E-3</v>
      </c>
      <c r="AN53" s="35">
        <f t="shared" si="15"/>
        <v>-2.247669672646287E-2</v>
      </c>
      <c r="AP53" s="49">
        <f t="shared" si="10"/>
        <v>-1.503294797904094E-2</v>
      </c>
      <c r="AR53" s="52">
        <f t="shared" si="16"/>
        <v>-4.1405981327731045E-2</v>
      </c>
    </row>
    <row r="54" spans="1:44" x14ac:dyDescent="0.25">
      <c r="A54" s="1"/>
      <c r="B54" s="4"/>
      <c r="C54" s="4">
        <v>2018</v>
      </c>
      <c r="D54" s="1"/>
      <c r="E54" s="1"/>
      <c r="F54" s="1"/>
      <c r="G54" s="18">
        <v>2.9249695045900619E-2</v>
      </c>
      <c r="I54" s="9">
        <v>4658781000000</v>
      </c>
      <c r="J54" s="9">
        <v>4653375000000</v>
      </c>
      <c r="K54" s="43">
        <f t="shared" si="4"/>
        <v>5406000000</v>
      </c>
      <c r="M54" s="9">
        <v>31619514000000</v>
      </c>
      <c r="O54" s="44">
        <f t="shared" si="5"/>
        <v>1.7097036975331119E-4</v>
      </c>
      <c r="Q54" s="44">
        <v>3.1626039540013098E-14</v>
      </c>
      <c r="S54" s="9">
        <v>38413407000000</v>
      </c>
      <c r="T54" s="9">
        <v>35606593000000</v>
      </c>
      <c r="U54" s="9">
        <f t="shared" si="11"/>
        <v>2806814000000</v>
      </c>
      <c r="V54" s="46">
        <f t="shared" si="12"/>
        <v>8.8768410545462528E-2</v>
      </c>
      <c r="X54" s="39">
        <v>10741622000000</v>
      </c>
      <c r="Y54" s="46">
        <f t="shared" si="6"/>
        <v>0.33971496209587537</v>
      </c>
      <c r="AA54" s="40">
        <v>1117009000000</v>
      </c>
      <c r="AB54" s="40">
        <v>1096176000000</v>
      </c>
      <c r="AC54" s="40">
        <f t="shared" si="7"/>
        <v>20833000000</v>
      </c>
      <c r="AD54" s="44">
        <f t="shared" si="8"/>
        <v>6.5886528173709439E-4</v>
      </c>
      <c r="AF54" s="45">
        <f t="shared" si="9"/>
        <v>8.8109545263725428E-2</v>
      </c>
      <c r="AH54" s="48">
        <v>58373279223.053902</v>
      </c>
      <c r="AI54" s="48">
        <v>0.14000000000000001</v>
      </c>
      <c r="AJ54" s="48">
        <v>-0.08</v>
      </c>
      <c r="AL54" s="50">
        <f t="shared" si="13"/>
        <v>1.8461156367885277E-3</v>
      </c>
      <c r="AM54" s="35">
        <f t="shared" si="14"/>
        <v>1.2335336336921561E-2</v>
      </c>
      <c r="AN54" s="35">
        <f t="shared" si="15"/>
        <v>-2.7177196967670032E-2</v>
      </c>
      <c r="AP54" s="49">
        <f t="shared" si="10"/>
        <v>-1.2995744993959944E-2</v>
      </c>
      <c r="AR54" s="52">
        <f t="shared" si="16"/>
        <v>1.3166715363713255E-2</v>
      </c>
    </row>
    <row r="55" spans="1:44" x14ac:dyDescent="0.25">
      <c r="A55" s="1"/>
      <c r="B55" s="4"/>
      <c r="C55" s="4">
        <v>2019</v>
      </c>
      <c r="D55" s="1"/>
      <c r="E55" s="1"/>
      <c r="F55" s="1"/>
      <c r="G55" s="18">
        <v>-4.0008048906478084E-2</v>
      </c>
      <c r="I55" s="9">
        <v>5360029000000</v>
      </c>
      <c r="J55" s="9">
        <v>7398161000000</v>
      </c>
      <c r="K55" s="43">
        <f t="shared" si="4"/>
        <v>-2038132000000</v>
      </c>
      <c r="M55" s="9">
        <v>34367153000000</v>
      </c>
      <c r="O55" s="44">
        <f t="shared" si="5"/>
        <v>-5.9304650577253225E-2</v>
      </c>
      <c r="Q55" s="44">
        <v>2.9097551374127498E-14</v>
      </c>
      <c r="S55" s="9">
        <v>42296703000000</v>
      </c>
      <c r="T55" s="9">
        <v>38413407000000</v>
      </c>
      <c r="U55" s="9">
        <f t="shared" si="11"/>
        <v>3883296000000</v>
      </c>
      <c r="V55" s="46">
        <f t="shared" si="12"/>
        <v>0.11299440486094382</v>
      </c>
      <c r="X55" s="39">
        <v>11342412000000</v>
      </c>
      <c r="Y55" s="46">
        <f t="shared" si="6"/>
        <v>0.33003641587652022</v>
      </c>
      <c r="AA55" s="40">
        <v>1065882000000</v>
      </c>
      <c r="AB55" s="40">
        <v>1117009000000</v>
      </c>
      <c r="AC55" s="40">
        <f t="shared" si="7"/>
        <v>-51127000000</v>
      </c>
      <c r="AD55" s="44">
        <f t="shared" si="8"/>
        <v>-1.4876705091050166E-3</v>
      </c>
      <c r="AF55" s="45">
        <f t="shared" si="9"/>
        <v>0.11448207537004884</v>
      </c>
      <c r="AH55" s="48">
        <v>58373279223.053902</v>
      </c>
      <c r="AI55" s="48">
        <v>0.14000000000000001</v>
      </c>
      <c r="AJ55" s="48">
        <v>-0.08</v>
      </c>
      <c r="AL55" s="50">
        <f t="shared" si="13"/>
        <v>1.6985194910691002E-3</v>
      </c>
      <c r="AM55" s="35">
        <f t="shared" si="14"/>
        <v>1.6027490551806838E-2</v>
      </c>
      <c r="AN55" s="35">
        <f t="shared" si="15"/>
        <v>-2.640291327012162E-2</v>
      </c>
      <c r="AP55" s="49">
        <f t="shared" si="10"/>
        <v>-8.6769032272456803E-3</v>
      </c>
      <c r="AR55" s="52">
        <f t="shared" si="16"/>
        <v>-5.0627747350007545E-2</v>
      </c>
    </row>
    <row r="56" spans="1:44" x14ac:dyDescent="0.25">
      <c r="A56" s="1"/>
      <c r="B56" s="4"/>
      <c r="C56" s="4">
        <v>2020</v>
      </c>
      <c r="D56" s="1"/>
      <c r="E56" s="1"/>
      <c r="F56" s="1"/>
      <c r="G56" s="18">
        <v>-1.6565950613343719E-2</v>
      </c>
      <c r="I56" s="9">
        <v>7418574000000</v>
      </c>
      <c r="J56" s="9">
        <v>9336780000000</v>
      </c>
      <c r="K56" s="43">
        <f t="shared" si="4"/>
        <v>-1918206000000</v>
      </c>
      <c r="M56" s="9">
        <v>38709314000000</v>
      </c>
      <c r="O56" s="44">
        <f t="shared" si="5"/>
        <v>-4.9554120230598762E-2</v>
      </c>
      <c r="Q56" s="44">
        <v>2.5833575867554699E-14</v>
      </c>
      <c r="S56" s="9">
        <v>46641048000000</v>
      </c>
      <c r="T56" s="9">
        <v>42296703000000</v>
      </c>
      <c r="U56" s="9">
        <f t="shared" si="11"/>
        <v>4344345000000</v>
      </c>
      <c r="V56" s="46">
        <f t="shared" si="12"/>
        <v>0.11222996615233223</v>
      </c>
      <c r="X56" s="39">
        <v>13351296000000</v>
      </c>
      <c r="Y56" s="46">
        <f t="shared" si="6"/>
        <v>0.34491171814618055</v>
      </c>
      <c r="AA56" s="40">
        <v>2380015000000</v>
      </c>
      <c r="AB56" s="40">
        <v>1065882000000</v>
      </c>
      <c r="AC56" s="40">
        <f t="shared" si="7"/>
        <v>1314133000000</v>
      </c>
      <c r="AD56" s="44">
        <f t="shared" si="8"/>
        <v>3.3948754555557355E-2</v>
      </c>
      <c r="AF56" s="45">
        <f t="shared" si="9"/>
        <v>7.8281211596774869E-2</v>
      </c>
      <c r="AH56" s="48">
        <v>58373279223.053902</v>
      </c>
      <c r="AI56" s="48">
        <v>0.14000000000000001</v>
      </c>
      <c r="AJ56" s="48">
        <v>-0.08</v>
      </c>
      <c r="AL56" s="50">
        <f t="shared" si="13"/>
        <v>1.5079905374467174E-3</v>
      </c>
      <c r="AM56" s="35">
        <f t="shared" si="14"/>
        <v>1.0959369623548482E-2</v>
      </c>
      <c r="AN56" s="35">
        <f t="shared" si="15"/>
        <v>-2.7592937451694444E-2</v>
      </c>
      <c r="AP56" s="49">
        <f t="shared" si="10"/>
        <v>-1.5125577290699244E-2</v>
      </c>
      <c r="AR56" s="52">
        <f t="shared" si="16"/>
        <v>-3.4428542939899519E-2</v>
      </c>
    </row>
    <row r="57" spans="1:44" x14ac:dyDescent="0.25">
      <c r="A57" s="1"/>
      <c r="B57" s="4"/>
      <c r="C57" s="4">
        <v>2021</v>
      </c>
      <c r="D57" s="1"/>
      <c r="E57" s="1"/>
      <c r="F57" s="1"/>
      <c r="G57" s="18">
        <v>-6.4984639147357103E-3</v>
      </c>
      <c r="I57" s="9">
        <v>7900282000000</v>
      </c>
      <c r="J57" s="9">
        <v>7989039000000</v>
      </c>
      <c r="K57" s="43">
        <f t="shared" si="4"/>
        <v>-88757000000</v>
      </c>
      <c r="M57" s="9">
        <v>103588325000000</v>
      </c>
      <c r="O57" s="44">
        <f t="shared" si="5"/>
        <v>-8.5682435737811187E-4</v>
      </c>
      <c r="Q57" s="44">
        <v>9.6535975458624302E-15</v>
      </c>
      <c r="S57" s="9">
        <v>56803733000000</v>
      </c>
      <c r="T57" s="9">
        <v>46641048000000</v>
      </c>
      <c r="U57" s="9">
        <f t="shared" si="11"/>
        <v>10162685000000</v>
      </c>
      <c r="V57" s="46">
        <f t="shared" si="12"/>
        <v>9.810647097537295E-2</v>
      </c>
      <c r="X57" s="39">
        <v>14175833000000</v>
      </c>
      <c r="Y57" s="46">
        <f t="shared" si="6"/>
        <v>0.13684778665935568</v>
      </c>
      <c r="AA57" s="40">
        <v>3066583000000</v>
      </c>
      <c r="AB57" s="40">
        <v>2380015000000</v>
      </c>
      <c r="AC57" s="40">
        <f t="shared" si="7"/>
        <v>686568000000</v>
      </c>
      <c r="AD57" s="44">
        <f t="shared" si="8"/>
        <v>6.6278511598676778E-3</v>
      </c>
      <c r="AF57" s="45">
        <f t="shared" si="9"/>
        <v>9.1478619815505272E-2</v>
      </c>
      <c r="AH57" s="48">
        <v>58373279223.053902</v>
      </c>
      <c r="AI57" s="48">
        <v>0.14000000000000001</v>
      </c>
      <c r="AJ57" s="48">
        <v>-0.08</v>
      </c>
      <c r="AL57" s="50">
        <f t="shared" si="13"/>
        <v>5.6351214505161553E-4</v>
      </c>
      <c r="AM57" s="35">
        <f t="shared" si="14"/>
        <v>1.2807006774170739E-2</v>
      </c>
      <c r="AN57" s="35">
        <f t="shared" si="15"/>
        <v>-1.0947822932748454E-2</v>
      </c>
      <c r="AP57" s="49">
        <f t="shared" si="10"/>
        <v>2.4226959864738998E-3</v>
      </c>
      <c r="AR57" s="52">
        <f t="shared" si="16"/>
        <v>-3.2795203438520117E-3</v>
      </c>
    </row>
    <row r="58" spans="1:44" x14ac:dyDescent="0.25">
      <c r="A58" s="1">
        <v>12</v>
      </c>
      <c r="B58" s="4" t="s">
        <v>117</v>
      </c>
      <c r="C58" s="4">
        <v>2017</v>
      </c>
      <c r="D58" s="1"/>
      <c r="E58" s="1"/>
      <c r="F58" s="1"/>
      <c r="G58" s="18">
        <v>3.8773710258822355E-2</v>
      </c>
      <c r="I58" s="9">
        <v>135364021139</v>
      </c>
      <c r="J58" s="9">
        <v>370617213073</v>
      </c>
      <c r="K58" s="43">
        <f t="shared" si="4"/>
        <v>-235253191934</v>
      </c>
      <c r="M58" s="9">
        <v>2919640858718</v>
      </c>
      <c r="O58" s="44">
        <f t="shared" si="5"/>
        <v>-8.0576071961569448E-2</v>
      </c>
      <c r="Q58" s="44">
        <v>3.4250787969829102E-13</v>
      </c>
      <c r="S58" s="9">
        <v>2491100179560</v>
      </c>
      <c r="T58" s="9">
        <v>2521920968213</v>
      </c>
      <c r="U58" s="9">
        <f t="shared" si="11"/>
        <v>-30820788653</v>
      </c>
      <c r="V58" s="46">
        <f t="shared" si="12"/>
        <v>-1.0556362972168179E-2</v>
      </c>
      <c r="X58" s="39">
        <v>1993663314016</v>
      </c>
      <c r="Y58" s="46">
        <f t="shared" si="6"/>
        <v>0.68284539451588844</v>
      </c>
      <c r="AA58" s="40">
        <v>164515198562</v>
      </c>
      <c r="AB58" s="40">
        <v>138850856494</v>
      </c>
      <c r="AC58" s="40">
        <f t="shared" si="7"/>
        <v>25664342068</v>
      </c>
      <c r="AD58" s="44">
        <f t="shared" si="8"/>
        <v>8.7902393855623356E-3</v>
      </c>
      <c r="AF58" s="45">
        <f t="shared" si="9"/>
        <v>-1.9346602357730516E-2</v>
      </c>
      <c r="AH58" s="48">
        <v>58373279223.053902</v>
      </c>
      <c r="AI58" s="48">
        <v>0.14000000000000001</v>
      </c>
      <c r="AJ58" s="48">
        <v>-0.08</v>
      </c>
      <c r="AL58" s="50">
        <f t="shared" si="13"/>
        <v>1.9993308097724496E-2</v>
      </c>
      <c r="AM58" s="35">
        <f t="shared" si="14"/>
        <v>-2.7085243300822726E-3</v>
      </c>
      <c r="AN58" s="35">
        <f t="shared" si="15"/>
        <v>-5.4627631561271074E-2</v>
      </c>
      <c r="AP58" s="49">
        <f t="shared" si="10"/>
        <v>-3.7342847793628849E-2</v>
      </c>
      <c r="AR58" s="52">
        <f t="shared" si="16"/>
        <v>-4.32332241679406E-2</v>
      </c>
    </row>
    <row r="59" spans="1:44" x14ac:dyDescent="0.25">
      <c r="A59" s="1"/>
      <c r="B59" s="4"/>
      <c r="C59" s="4">
        <v>2018</v>
      </c>
      <c r="D59" s="1"/>
      <c r="E59" s="1"/>
      <c r="F59" s="1"/>
      <c r="G59" s="18">
        <v>2.7995322328371409E-2</v>
      </c>
      <c r="I59" s="9">
        <v>127171436363</v>
      </c>
      <c r="J59" s="9">
        <v>295922456326</v>
      </c>
      <c r="K59" s="43">
        <f t="shared" si="4"/>
        <v>-168751019963</v>
      </c>
      <c r="M59" s="9">
        <v>4559573709411</v>
      </c>
      <c r="O59" s="44">
        <f t="shared" si="5"/>
        <v>-3.7010262519650998E-2</v>
      </c>
      <c r="Q59" s="44">
        <v>2.1931874857862E-13</v>
      </c>
      <c r="S59" s="9">
        <v>2766545866684</v>
      </c>
      <c r="T59" s="9">
        <v>2491100179560</v>
      </c>
      <c r="U59" s="9">
        <f t="shared" si="11"/>
        <v>275445687124</v>
      </c>
      <c r="V59" s="46">
        <f t="shared" si="12"/>
        <v>6.0410403401413973E-2</v>
      </c>
      <c r="X59" s="39">
        <v>2222133112899</v>
      </c>
      <c r="Y59" s="46">
        <f t="shared" si="6"/>
        <v>0.48735545349612353</v>
      </c>
      <c r="AA59" s="40">
        <v>206166236967</v>
      </c>
      <c r="AB59" s="40">
        <v>164515198562</v>
      </c>
      <c r="AC59" s="40">
        <f t="shared" si="7"/>
        <v>41651038405</v>
      </c>
      <c r="AD59" s="44">
        <f t="shared" si="8"/>
        <v>9.1348536199846696E-3</v>
      </c>
      <c r="AF59" s="45">
        <f t="shared" si="9"/>
        <v>5.12755497814293E-2</v>
      </c>
      <c r="AH59" s="48">
        <v>58373279223.053902</v>
      </c>
      <c r="AI59" s="48">
        <v>0.14000000000000001</v>
      </c>
      <c r="AJ59" s="48">
        <v>-0.08</v>
      </c>
      <c r="AL59" s="50">
        <f t="shared" si="13"/>
        <v>1.2802354549630541E-2</v>
      </c>
      <c r="AM59" s="35">
        <f t="shared" si="14"/>
        <v>7.1785769694001026E-3</v>
      </c>
      <c r="AN59" s="35">
        <f t="shared" si="15"/>
        <v>-3.8988436279689884E-2</v>
      </c>
      <c r="AP59" s="49">
        <f t="shared" si="10"/>
        <v>-1.9007504760659238E-2</v>
      </c>
      <c r="AR59" s="52">
        <f t="shared" si="16"/>
        <v>-1.800275775899176E-2</v>
      </c>
    </row>
    <row r="60" spans="1:44" x14ac:dyDescent="0.25">
      <c r="A60" s="1"/>
      <c r="B60" s="4"/>
      <c r="C60" s="4">
        <v>2019</v>
      </c>
      <c r="D60" s="1"/>
      <c r="E60" s="1"/>
      <c r="F60" s="1"/>
      <c r="G60" s="18">
        <v>5.7184992467284382E-3</v>
      </c>
      <c r="I60" s="9">
        <v>236518557420</v>
      </c>
      <c r="J60" s="9">
        <v>479788528325</v>
      </c>
      <c r="K60" s="43">
        <f t="shared" si="4"/>
        <v>-243269970905</v>
      </c>
      <c r="M60" s="9">
        <v>4393810380883</v>
      </c>
      <c r="O60" s="44">
        <f t="shared" si="5"/>
        <v>-5.5366515579152363E-2</v>
      </c>
      <c r="Q60" s="44">
        <v>2.27592889386144E-13</v>
      </c>
      <c r="S60" s="9">
        <v>3337022314624</v>
      </c>
      <c r="T60" s="9">
        <v>2766545866684</v>
      </c>
      <c r="U60" s="9">
        <f t="shared" si="11"/>
        <v>570476447940</v>
      </c>
      <c r="V60" s="46">
        <f t="shared" si="12"/>
        <v>0.12983638311340928</v>
      </c>
      <c r="X60" s="39">
        <v>2540413874692</v>
      </c>
      <c r="Y60" s="46">
        <f t="shared" si="6"/>
        <v>0.57818013397780421</v>
      </c>
      <c r="AA60" s="40">
        <v>282085488326</v>
      </c>
      <c r="AB60" s="40">
        <v>206166236967</v>
      </c>
      <c r="AC60" s="40">
        <f t="shared" si="7"/>
        <v>75919251359</v>
      </c>
      <c r="AD60" s="44">
        <f t="shared" si="8"/>
        <v>1.7278681776827821E-2</v>
      </c>
      <c r="AF60" s="45">
        <f t="shared" si="9"/>
        <v>0.11255770133658147</v>
      </c>
      <c r="AH60" s="48">
        <v>58373279223.053902</v>
      </c>
      <c r="AI60" s="48">
        <v>0.14000000000000001</v>
      </c>
      <c r="AJ60" s="48">
        <v>-0.08</v>
      </c>
      <c r="AL60" s="50">
        <f t="shared" si="13"/>
        <v>1.3285343281319004E-2</v>
      </c>
      <c r="AM60" s="35">
        <f t="shared" si="14"/>
        <v>1.5758078187121407E-2</v>
      </c>
      <c r="AN60" s="35">
        <f t="shared" si="15"/>
        <v>-4.6254410718224337E-2</v>
      </c>
      <c r="AP60" s="49">
        <f t="shared" si="10"/>
        <v>-1.7210989249783926E-2</v>
      </c>
      <c r="AR60" s="52">
        <f t="shared" si="16"/>
        <v>-3.8155526329368437E-2</v>
      </c>
    </row>
    <row r="61" spans="1:44" x14ac:dyDescent="0.25">
      <c r="A61" s="1"/>
      <c r="B61" s="4"/>
      <c r="C61" s="4">
        <v>2020</v>
      </c>
      <c r="D61" s="1"/>
      <c r="E61" s="1"/>
      <c r="F61" s="1"/>
      <c r="G61" s="18">
        <v>1.9655017974595484E-2</v>
      </c>
      <c r="I61" s="9">
        <v>168610282478</v>
      </c>
      <c r="J61" s="9">
        <v>486591578118</v>
      </c>
      <c r="K61" s="43">
        <f t="shared" si="4"/>
        <v>-317981295640</v>
      </c>
      <c r="M61" s="9">
        <v>4682083844951</v>
      </c>
      <c r="O61" s="44">
        <f t="shared" si="5"/>
        <v>-6.791448128014628E-2</v>
      </c>
      <c r="Q61" s="44">
        <v>2.1358011370906199E-13</v>
      </c>
      <c r="S61" s="9">
        <v>3212034546032</v>
      </c>
      <c r="T61" s="9">
        <v>3337022314624</v>
      </c>
      <c r="U61" s="9">
        <f t="shared" si="11"/>
        <v>-124987768592</v>
      </c>
      <c r="V61" s="46">
        <f t="shared" si="12"/>
        <v>-2.6694901828121374E-2</v>
      </c>
      <c r="X61" s="39">
        <v>2434486072405</v>
      </c>
      <c r="Y61" s="46">
        <f t="shared" si="6"/>
        <v>0.51995781216738934</v>
      </c>
      <c r="AA61" s="40">
        <v>176075299580</v>
      </c>
      <c r="AB61" s="40">
        <v>282085488326</v>
      </c>
      <c r="AC61" s="40">
        <f t="shared" si="7"/>
        <v>-106010188746</v>
      </c>
      <c r="AD61" s="44">
        <f t="shared" si="8"/>
        <v>-2.2641668166689877E-2</v>
      </c>
      <c r="AF61" s="45">
        <f t="shared" si="9"/>
        <v>-4.0532336614314962E-3</v>
      </c>
      <c r="AH61" s="48">
        <v>58373279223.053902</v>
      </c>
      <c r="AI61" s="48">
        <v>0.14000000000000001</v>
      </c>
      <c r="AJ61" s="48">
        <v>-0.08</v>
      </c>
      <c r="AL61" s="50">
        <f t="shared" si="13"/>
        <v>1.2467371614030678E-2</v>
      </c>
      <c r="AM61" s="35">
        <f t="shared" si="14"/>
        <v>-5.6745271260040954E-4</v>
      </c>
      <c r="AN61" s="35">
        <f t="shared" si="15"/>
        <v>-4.1596624973391151E-2</v>
      </c>
      <c r="AP61" s="49">
        <f t="shared" si="10"/>
        <v>-2.9696706071960881E-2</v>
      </c>
      <c r="AR61" s="52">
        <f t="shared" si="16"/>
        <v>-3.8217775208185395E-2</v>
      </c>
    </row>
    <row r="62" spans="1:44" x14ac:dyDescent="0.25">
      <c r="A62" s="1"/>
      <c r="B62" s="4"/>
      <c r="C62" s="4">
        <v>2021</v>
      </c>
      <c r="D62" s="1"/>
      <c r="E62" s="1"/>
      <c r="F62" s="1"/>
      <c r="G62" s="18">
        <v>7.5355992988144077E-3</v>
      </c>
      <c r="I62" s="9">
        <v>281340682456</v>
      </c>
      <c r="J62" s="9">
        <v>643601152274</v>
      </c>
      <c r="K62" s="43">
        <f t="shared" si="4"/>
        <v>-362260469818</v>
      </c>
      <c r="M62" s="9">
        <v>4452166671985</v>
      </c>
      <c r="O62" s="44">
        <f t="shared" si="5"/>
        <v>-8.136723004947298E-2</v>
      </c>
      <c r="Q62" s="44">
        <v>2.24609740307442E-13</v>
      </c>
      <c r="S62" s="9">
        <v>3287623237457</v>
      </c>
      <c r="T62" s="9">
        <v>3212034546032</v>
      </c>
      <c r="U62" s="9">
        <f t="shared" si="11"/>
        <v>75588691425</v>
      </c>
      <c r="V62" s="46">
        <f t="shared" si="12"/>
        <v>1.6977956351148633E-2</v>
      </c>
      <c r="X62" s="39">
        <v>2492863630370</v>
      </c>
      <c r="Y62" s="46">
        <f t="shared" si="6"/>
        <v>0.55992145263927329</v>
      </c>
      <c r="AA62" s="40">
        <v>193582865936</v>
      </c>
      <c r="AB62" s="40">
        <v>176075299580</v>
      </c>
      <c r="AC62" s="40">
        <f t="shared" si="7"/>
        <v>17507566356</v>
      </c>
      <c r="AD62" s="44">
        <f t="shared" si="8"/>
        <v>3.9323699326364722E-3</v>
      </c>
      <c r="AF62" s="45">
        <f t="shared" si="9"/>
        <v>1.304558641851216E-2</v>
      </c>
      <c r="AH62" s="48">
        <v>58373279223.053902</v>
      </c>
      <c r="AI62" s="48">
        <v>0.14000000000000001</v>
      </c>
      <c r="AJ62" s="48">
        <v>-0.08</v>
      </c>
      <c r="AL62" s="50">
        <f t="shared" si="13"/>
        <v>1.3111207087183937E-2</v>
      </c>
      <c r="AM62" s="35">
        <f t="shared" si="14"/>
        <v>1.8263820985917026E-3</v>
      </c>
      <c r="AN62" s="35">
        <f t="shared" si="15"/>
        <v>-4.4793716211141865E-2</v>
      </c>
      <c r="AP62" s="49">
        <f t="shared" si="10"/>
        <v>-2.9856127025366226E-2</v>
      </c>
      <c r="AR62" s="52">
        <f t="shared" si="16"/>
        <v>-5.1511103024106754E-2</v>
      </c>
    </row>
    <row r="63" spans="1:44" x14ac:dyDescent="0.25">
      <c r="A63" s="4">
        <v>13</v>
      </c>
      <c r="B63" s="4" t="s">
        <v>118</v>
      </c>
      <c r="C63" s="4">
        <v>2017</v>
      </c>
      <c r="D63" s="1"/>
      <c r="E63" s="1"/>
      <c r="F63" s="1"/>
      <c r="G63" s="18">
        <v>0.11536385150471554</v>
      </c>
      <c r="I63" s="9">
        <v>1322067000000</v>
      </c>
      <c r="J63" s="9">
        <v>1331611000000</v>
      </c>
      <c r="K63" s="43">
        <f t="shared" si="4"/>
        <v>-9544000000</v>
      </c>
      <c r="M63" s="9">
        <v>2275038000000</v>
      </c>
      <c r="O63" s="44">
        <f t="shared" si="5"/>
        <v>-4.1950947632523059E-3</v>
      </c>
      <c r="Q63" s="44">
        <v>4.3955309757463299E-13</v>
      </c>
      <c r="S63" s="9">
        <v>3389736000000</v>
      </c>
      <c r="T63" s="9">
        <v>3263311000000</v>
      </c>
      <c r="U63" s="9">
        <f t="shared" si="11"/>
        <v>126425000000</v>
      </c>
      <c r="V63" s="46">
        <f t="shared" si="12"/>
        <v>5.557050036087309E-2</v>
      </c>
      <c r="X63" s="39">
        <v>1364086000000</v>
      </c>
      <c r="Y63" s="46">
        <f t="shared" si="6"/>
        <v>0.59958822665819211</v>
      </c>
      <c r="AA63" s="40">
        <v>560248000000</v>
      </c>
      <c r="AB63" s="40">
        <v>286846000000</v>
      </c>
      <c r="AC63" s="40">
        <f t="shared" si="7"/>
        <v>273402000000</v>
      </c>
      <c r="AD63" s="44">
        <f t="shared" si="8"/>
        <v>0.12017469598310006</v>
      </c>
      <c r="AF63" s="45">
        <f t="shared" si="9"/>
        <v>-6.4604195622226968E-2</v>
      </c>
      <c r="AH63" s="48">
        <v>58373279223.053902</v>
      </c>
      <c r="AI63" s="48">
        <v>0.14000000000000001</v>
      </c>
      <c r="AJ63" s="48">
        <v>-0.08</v>
      </c>
      <c r="AL63" s="50">
        <f t="shared" si="13"/>
        <v>2.5658155698082309E-2</v>
      </c>
      <c r="AM63" s="35">
        <f t="shared" si="14"/>
        <v>-9.0445873871117764E-3</v>
      </c>
      <c r="AN63" s="35">
        <f t="shared" si="15"/>
        <v>-4.7967058132655373E-2</v>
      </c>
      <c r="AP63" s="49">
        <f t="shared" si="10"/>
        <v>-3.1353489821684843E-2</v>
      </c>
      <c r="AR63" s="52">
        <f t="shared" si="16"/>
        <v>2.7158395058432538E-2</v>
      </c>
    </row>
    <row r="64" spans="1:44" x14ac:dyDescent="0.25">
      <c r="A64" s="4"/>
      <c r="B64" s="4"/>
      <c r="C64" s="4">
        <v>2018</v>
      </c>
      <c r="D64" s="1"/>
      <c r="E64" s="1"/>
      <c r="F64" s="1"/>
      <c r="G64" s="18">
        <v>-5.6361356117817785E-4</v>
      </c>
      <c r="I64" s="9">
        <v>1224807000000</v>
      </c>
      <c r="J64" s="9">
        <v>1412515000000</v>
      </c>
      <c r="K64" s="43">
        <f t="shared" si="4"/>
        <v>-187708000000</v>
      </c>
      <c r="M64" s="9">
        <v>2510078000000</v>
      </c>
      <c r="O64" s="44">
        <f t="shared" si="5"/>
        <v>-7.4781739850315415E-2</v>
      </c>
      <c r="Q64" s="44">
        <v>3.9839399413085898E-13</v>
      </c>
      <c r="S64" s="9">
        <v>3649615000000</v>
      </c>
      <c r="T64" s="9">
        <v>3389736000000</v>
      </c>
      <c r="U64" s="9">
        <f t="shared" si="11"/>
        <v>259879000000</v>
      </c>
      <c r="V64" s="46">
        <f t="shared" si="12"/>
        <v>0.10353423280073368</v>
      </c>
      <c r="X64" s="39">
        <v>1524061000000</v>
      </c>
      <c r="Y64" s="46">
        <f t="shared" si="6"/>
        <v>0.60717674908907215</v>
      </c>
      <c r="AA64" s="40">
        <v>604963000000</v>
      </c>
      <c r="AB64" s="40">
        <v>560248000000</v>
      </c>
      <c r="AC64" s="40">
        <f t="shared" si="7"/>
        <v>44715000000</v>
      </c>
      <c r="AD64" s="44">
        <f t="shared" si="8"/>
        <v>1.7814187447561389E-2</v>
      </c>
      <c r="AF64" s="45">
        <f t="shared" si="9"/>
        <v>8.5720045353172292E-2</v>
      </c>
      <c r="AH64" s="48">
        <v>58373279223.053902</v>
      </c>
      <c r="AI64" s="48">
        <v>0.14000000000000001</v>
      </c>
      <c r="AJ64" s="48">
        <v>-0.08</v>
      </c>
      <c r="AL64" s="50">
        <f t="shared" si="13"/>
        <v>2.325556386018833E-2</v>
      </c>
      <c r="AM64" s="35">
        <f t="shared" si="14"/>
        <v>1.2000806349444122E-2</v>
      </c>
      <c r="AN64" s="35">
        <f t="shared" si="15"/>
        <v>-4.8574139927125774E-2</v>
      </c>
      <c r="AP64" s="49">
        <f t="shared" si="10"/>
        <v>-1.3317769717493322E-2</v>
      </c>
      <c r="AR64" s="52">
        <f t="shared" si="16"/>
        <v>-6.1463970132822093E-2</v>
      </c>
    </row>
    <row r="65" spans="1:44" x14ac:dyDescent="0.25">
      <c r="A65" s="4"/>
      <c r="B65" s="4"/>
      <c r="C65" s="4">
        <v>2019</v>
      </c>
      <c r="D65" s="1"/>
      <c r="E65" s="1"/>
      <c r="F65" s="1"/>
      <c r="G65" s="18">
        <v>6.5670935569700453E-2</v>
      </c>
      <c r="I65" s="9">
        <v>1206059000000</v>
      </c>
      <c r="J65" s="9">
        <v>1334524000000</v>
      </c>
      <c r="K65" s="43">
        <f t="shared" si="4"/>
        <v>-128465000000</v>
      </c>
      <c r="M65" s="9">
        <v>2889501000000</v>
      </c>
      <c r="O65" s="44">
        <f t="shared" si="5"/>
        <v>-4.4459233618538291E-2</v>
      </c>
      <c r="Q65" s="44">
        <v>3.4608051701660599E-13</v>
      </c>
      <c r="S65" s="9">
        <v>3711405000000</v>
      </c>
      <c r="T65" s="9">
        <v>3649615000000</v>
      </c>
      <c r="U65" s="9">
        <f t="shared" si="11"/>
        <v>61790000000</v>
      </c>
      <c r="V65" s="46">
        <f t="shared" si="12"/>
        <v>2.1384315146456084E-2</v>
      </c>
      <c r="X65" s="39">
        <v>1559289000000</v>
      </c>
      <c r="Y65" s="46">
        <f t="shared" si="6"/>
        <v>0.53963954329830655</v>
      </c>
      <c r="AA65" s="40">
        <v>858299000000</v>
      </c>
      <c r="AB65" s="40">
        <v>604963000000</v>
      </c>
      <c r="AC65" s="40">
        <f t="shared" si="7"/>
        <v>253336000000</v>
      </c>
      <c r="AD65" s="44">
        <f t="shared" si="8"/>
        <v>8.76746538589189E-2</v>
      </c>
      <c r="AF65" s="45">
        <f t="shared" si="9"/>
        <v>-6.6290338712462815E-2</v>
      </c>
      <c r="AH65" s="48">
        <v>58373279223.053902</v>
      </c>
      <c r="AI65" s="48">
        <v>0.14000000000000001</v>
      </c>
      <c r="AJ65" s="48">
        <v>-0.08</v>
      </c>
      <c r="AL65" s="50">
        <f t="shared" si="13"/>
        <v>2.0201854653469197E-2</v>
      </c>
      <c r="AM65" s="35">
        <f t="shared" si="14"/>
        <v>-9.2806474197447957E-3</v>
      </c>
      <c r="AN65" s="35">
        <f t="shared" si="15"/>
        <v>-4.3171163463864522E-2</v>
      </c>
      <c r="AP65" s="49">
        <f t="shared" si="10"/>
        <v>-3.2249956230140119E-2</v>
      </c>
      <c r="AR65" s="52">
        <f t="shared" si="16"/>
        <v>-1.2209277388398172E-2</v>
      </c>
    </row>
    <row r="66" spans="1:44" x14ac:dyDescent="0.25">
      <c r="A66" s="4"/>
      <c r="B66" s="4"/>
      <c r="C66" s="4">
        <v>2020</v>
      </c>
      <c r="D66" s="1"/>
      <c r="E66" s="1"/>
      <c r="F66" s="1"/>
      <c r="G66" s="18">
        <v>1.0989876249015318E-2</v>
      </c>
      <c r="I66" s="9">
        <v>285617000000</v>
      </c>
      <c r="J66" s="9">
        <v>872649000000</v>
      </c>
      <c r="K66" s="43">
        <f t="shared" si="4"/>
        <v>-587032000000</v>
      </c>
      <c r="M66" s="9">
        <v>2896950000000</v>
      </c>
      <c r="O66" s="44">
        <f t="shared" si="5"/>
        <v>-0.20263794680612368</v>
      </c>
      <c r="Q66" s="44">
        <v>3.4519063152625997E-13</v>
      </c>
      <c r="S66" s="9">
        <v>1985009000000</v>
      </c>
      <c r="T66" s="9">
        <v>3711405000000</v>
      </c>
      <c r="U66" s="9">
        <f t="shared" si="11"/>
        <v>-1726396000000</v>
      </c>
      <c r="V66" s="46">
        <f t="shared" si="12"/>
        <v>-0.59593572550440976</v>
      </c>
      <c r="X66" s="39">
        <v>1479447000000</v>
      </c>
      <c r="Y66" s="46">
        <f t="shared" si="6"/>
        <v>0.5106912442396313</v>
      </c>
      <c r="AA66" s="40">
        <v>336035000000</v>
      </c>
      <c r="AB66" s="40">
        <v>858299000000</v>
      </c>
      <c r="AC66" s="40">
        <f t="shared" si="7"/>
        <v>-522264000000</v>
      </c>
      <c r="AD66" s="44">
        <f t="shared" si="8"/>
        <v>-0.18028063998343086</v>
      </c>
      <c r="AF66" s="45">
        <f t="shared" si="9"/>
        <v>-0.41565508552097891</v>
      </c>
      <c r="AH66" s="48">
        <v>58373279223.053902</v>
      </c>
      <c r="AI66" s="48">
        <v>0.14000000000000001</v>
      </c>
      <c r="AJ66" s="48">
        <v>-0.08</v>
      </c>
      <c r="AL66" s="50">
        <f t="shared" si="13"/>
        <v>2.0149909119264686E-2</v>
      </c>
      <c r="AM66" s="35">
        <f t="shared" si="14"/>
        <v>-5.8191711972937051E-2</v>
      </c>
      <c r="AN66" s="35">
        <f t="shared" si="15"/>
        <v>-4.0855299539170505E-2</v>
      </c>
      <c r="AP66" s="49">
        <f t="shared" si="10"/>
        <v>-7.8897102392842866E-2</v>
      </c>
      <c r="AR66" s="52">
        <f t="shared" si="16"/>
        <v>-0.12374084441328081</v>
      </c>
    </row>
    <row r="67" spans="1:44" x14ac:dyDescent="0.25">
      <c r="A67" s="4"/>
      <c r="B67" s="4"/>
      <c r="C67" s="4">
        <v>2021</v>
      </c>
      <c r="D67" s="1"/>
      <c r="E67" s="1"/>
      <c r="F67" s="1"/>
      <c r="G67" s="18">
        <v>-0.14538815274698916</v>
      </c>
      <c r="I67" s="9">
        <v>665850000000</v>
      </c>
      <c r="J67" s="9">
        <v>1168005000000</v>
      </c>
      <c r="K67" s="43">
        <f t="shared" si="4"/>
        <v>-502155000000</v>
      </c>
      <c r="M67" s="9">
        <v>2907425000000</v>
      </c>
      <c r="O67" s="44">
        <f t="shared" si="5"/>
        <v>-0.17271468739520365</v>
      </c>
      <c r="Q67" s="44">
        <v>3.4394696337824698E-13</v>
      </c>
      <c r="S67" s="9">
        <v>2473681000000</v>
      </c>
      <c r="T67" s="9">
        <v>1985009000000</v>
      </c>
      <c r="U67" s="9">
        <f t="shared" si="11"/>
        <v>488672000000</v>
      </c>
      <c r="V67" s="46">
        <f t="shared" si="12"/>
        <v>0.16807725048797476</v>
      </c>
      <c r="X67" s="39">
        <v>1406550000000</v>
      </c>
      <c r="Y67" s="46">
        <f t="shared" si="6"/>
        <v>0.48377860133967343</v>
      </c>
      <c r="AA67" s="40">
        <v>327812000000</v>
      </c>
      <c r="AB67" s="40">
        <v>336035000000</v>
      </c>
      <c r="AC67" s="40">
        <f t="shared" si="7"/>
        <v>-8223000000</v>
      </c>
      <c r="AD67" s="44">
        <f t="shared" si="8"/>
        <v>-2.8282758798593259E-3</v>
      </c>
      <c r="AF67" s="45">
        <f t="shared" si="9"/>
        <v>0.17090552636783407</v>
      </c>
      <c r="AH67" s="48">
        <v>58373279223.053902</v>
      </c>
      <c r="AI67" s="48">
        <v>0.14000000000000001</v>
      </c>
      <c r="AJ67" s="48">
        <v>-0.08</v>
      </c>
      <c r="AL67" s="50">
        <f t="shared" si="13"/>
        <v>2.0077312131199905E-2</v>
      </c>
      <c r="AM67" s="35">
        <f t="shared" si="14"/>
        <v>2.3926773691496771E-2</v>
      </c>
      <c r="AN67" s="35">
        <f t="shared" si="15"/>
        <v>-3.8702288107173875E-2</v>
      </c>
      <c r="AP67" s="49">
        <f t="shared" si="10"/>
        <v>5.3017977155227977E-3</v>
      </c>
      <c r="AR67" s="52">
        <f t="shared" si="16"/>
        <v>-0.17801648511072646</v>
      </c>
    </row>
    <row r="68" spans="1:44" x14ac:dyDescent="0.25">
      <c r="A68" s="4">
        <v>14</v>
      </c>
      <c r="B68" s="4" t="s">
        <v>140</v>
      </c>
      <c r="C68" s="4">
        <v>2017</v>
      </c>
      <c r="D68" s="1"/>
      <c r="E68" s="1"/>
      <c r="F68" s="1"/>
      <c r="G68" s="18"/>
      <c r="I68" s="9">
        <f>PROF!H68</f>
        <v>107420886839</v>
      </c>
      <c r="J68" s="9">
        <f>FCF!D69</f>
        <v>208851008007</v>
      </c>
      <c r="K68" s="43">
        <f t="shared" si="4"/>
        <v>-101430121168</v>
      </c>
      <c r="M68" s="9">
        <v>1425964152418</v>
      </c>
      <c r="O68" s="44">
        <f t="shared" si="5"/>
        <v>-7.1130905356916213E-2</v>
      </c>
      <c r="Q68" s="44">
        <v>7.01279901254393E-13</v>
      </c>
      <c r="S68" s="9">
        <v>4257738486908</v>
      </c>
      <c r="T68" s="9">
        <v>4115541761173</v>
      </c>
      <c r="U68" s="9">
        <f t="shared" si="11"/>
        <v>142196725735</v>
      </c>
      <c r="V68" s="46">
        <f t="shared" si="12"/>
        <v>9.9719705782138873E-2</v>
      </c>
      <c r="X68" s="39">
        <v>212312805803</v>
      </c>
      <c r="Y68" s="46">
        <f t="shared" si="6"/>
        <v>0.14889070348857106</v>
      </c>
      <c r="AA68" s="40">
        <v>224844132712</v>
      </c>
      <c r="AB68" s="40">
        <v>151368707677</v>
      </c>
      <c r="AC68" s="40">
        <f t="shared" si="7"/>
        <v>73475425035</v>
      </c>
      <c r="AD68" s="44">
        <f t="shared" si="8"/>
        <v>5.1526838813169391E-2</v>
      </c>
      <c r="AF68" s="45">
        <f t="shared" si="9"/>
        <v>4.8192866968969482E-2</v>
      </c>
      <c r="AH68" s="48">
        <v>58373279223.053902</v>
      </c>
      <c r="AI68" s="48">
        <v>0.14000000000000001</v>
      </c>
      <c r="AJ68" s="48">
        <v>-0.08</v>
      </c>
      <c r="AL68" s="50">
        <f t="shared" si="13"/>
        <v>4.0936007489438354E-2</v>
      </c>
      <c r="AM68" s="35">
        <f t="shared" si="14"/>
        <v>6.7470013756557277E-3</v>
      </c>
      <c r="AN68" s="35">
        <f t="shared" si="15"/>
        <v>-1.1911256279085685E-2</v>
      </c>
      <c r="AP68" s="49">
        <f t="shared" ref="AP68:AP72" si="17">AL68+AM68+AN68</f>
        <v>3.5771752586008392E-2</v>
      </c>
      <c r="AR68" s="52">
        <f t="shared" si="16"/>
        <v>-0.10690265794292461</v>
      </c>
    </row>
    <row r="69" spans="1:44" x14ac:dyDescent="0.25">
      <c r="A69" s="4"/>
      <c r="B69" s="4"/>
      <c r="C69" s="4">
        <v>2018</v>
      </c>
      <c r="D69" s="1"/>
      <c r="E69" s="1"/>
      <c r="F69" s="1"/>
      <c r="G69" s="18"/>
      <c r="I69" s="9">
        <f>PROF!H69</f>
        <v>92649656775</v>
      </c>
      <c r="J69" s="9">
        <f>FCF!D70</f>
        <v>287259686428</v>
      </c>
      <c r="K69" s="43">
        <f t="shared" si="4"/>
        <v>-194610029653</v>
      </c>
      <c r="M69" s="9">
        <v>1392636444501</v>
      </c>
      <c r="O69" s="44">
        <f t="shared" si="5"/>
        <v>-0.13974216344936408</v>
      </c>
      <c r="Q69" s="44">
        <v>7.18062495024186E-13</v>
      </c>
      <c r="S69" s="9">
        <v>3629327583572</v>
      </c>
      <c r="T69" s="9">
        <v>4257738486908</v>
      </c>
      <c r="U69" s="9">
        <f t="shared" si="11"/>
        <v>-628410903336</v>
      </c>
      <c r="V69" s="46">
        <f t="shared" si="12"/>
        <v>-0.45123830114985103</v>
      </c>
      <c r="X69" s="39">
        <v>200024117988</v>
      </c>
      <c r="Y69" s="46">
        <f t="shared" si="6"/>
        <v>0.14362981722747553</v>
      </c>
      <c r="AA69" s="40">
        <v>145708854828</v>
      </c>
      <c r="AB69" s="40">
        <v>224844132712</v>
      </c>
      <c r="AC69" s="40">
        <f t="shared" si="7"/>
        <v>-79135277884</v>
      </c>
      <c r="AD69" s="44">
        <f t="shared" si="8"/>
        <v>-5.682407508181736E-2</v>
      </c>
      <c r="AF69" s="45">
        <f t="shared" si="9"/>
        <v>-0.39441422606803367</v>
      </c>
      <c r="AH69" s="48">
        <v>58373279223.053902</v>
      </c>
      <c r="AI69" s="48">
        <v>0.14000000000000001</v>
      </c>
      <c r="AJ69" s="48">
        <v>-0.08</v>
      </c>
      <c r="AL69" s="50">
        <f t="shared" si="13"/>
        <v>4.1915662521649563E-2</v>
      </c>
      <c r="AM69" s="35">
        <f t="shared" si="14"/>
        <v>-5.521799164952472E-2</v>
      </c>
      <c r="AN69" s="35">
        <f t="shared" si="15"/>
        <v>-1.1490385378198043E-2</v>
      </c>
      <c r="AP69" s="49">
        <f t="shared" si="17"/>
        <v>-2.4792714506073198E-2</v>
      </c>
      <c r="AR69" s="52">
        <f t="shared" si="16"/>
        <v>-0.11494944894329087</v>
      </c>
    </row>
    <row r="70" spans="1:44" ht="15.75" customHeight="1" x14ac:dyDescent="0.25">
      <c r="A70" s="4"/>
      <c r="B70" s="4"/>
      <c r="C70" s="4">
        <v>2019</v>
      </c>
      <c r="D70" s="1"/>
      <c r="E70" s="1"/>
      <c r="F70" s="1"/>
      <c r="G70" s="18"/>
      <c r="I70" s="9">
        <f>PROF!H70</f>
        <v>215459200242</v>
      </c>
      <c r="J70" s="9">
        <f>FCF!D71</f>
        <v>453147999966</v>
      </c>
      <c r="K70" s="43">
        <f t="shared" si="4"/>
        <v>-237688799724</v>
      </c>
      <c r="M70" s="9">
        <v>1168956042706</v>
      </c>
      <c r="O70" s="44">
        <f t="shared" si="5"/>
        <v>-0.20333424957005014</v>
      </c>
      <c r="Q70" s="44">
        <v>8.5546416072679099E-13</v>
      </c>
      <c r="S70" s="9">
        <v>3120937098980</v>
      </c>
      <c r="T70" s="9">
        <v>3629327583572</v>
      </c>
      <c r="U70" s="9">
        <f t="shared" si="11"/>
        <v>-508390484592</v>
      </c>
      <c r="V70" s="46">
        <f t="shared" si="12"/>
        <v>-0.43490983922298221</v>
      </c>
      <c r="X70" s="39">
        <v>195283411192</v>
      </c>
      <c r="Y70" s="46">
        <f t="shared" si="6"/>
        <v>0.16705795945922924</v>
      </c>
      <c r="AA70" s="40">
        <v>106059798871</v>
      </c>
      <c r="AB70" s="40">
        <v>145708854828</v>
      </c>
      <c r="AC70" s="40">
        <f t="shared" si="7"/>
        <v>-39649055957</v>
      </c>
      <c r="AD70" s="44">
        <f t="shared" si="8"/>
        <v>-3.391834637786461E-2</v>
      </c>
      <c r="AF70" s="45">
        <f t="shared" si="9"/>
        <v>-0.40099149284511759</v>
      </c>
      <c r="AH70" s="48">
        <v>58373279223.053902</v>
      </c>
      <c r="AI70" s="48">
        <v>0.14000000000000001</v>
      </c>
      <c r="AJ70" s="48">
        <v>-0.08</v>
      </c>
      <c r="AL70" s="50">
        <f t="shared" si="13"/>
        <v>4.993624831942043E-2</v>
      </c>
      <c r="AM70" s="35">
        <f t="shared" si="14"/>
        <v>-5.613880899831647E-2</v>
      </c>
      <c r="AN70" s="35">
        <f t="shared" si="15"/>
        <v>-1.336463675673834E-2</v>
      </c>
      <c r="AP70" s="49">
        <f t="shared" si="17"/>
        <v>-1.9567197435634377E-2</v>
      </c>
      <c r="AR70" s="52">
        <f t="shared" si="16"/>
        <v>-0.18376705213441577</v>
      </c>
    </row>
    <row r="71" spans="1:44" x14ac:dyDescent="0.25">
      <c r="A71" s="4"/>
      <c r="B71" s="4"/>
      <c r="C71" s="4">
        <v>2020</v>
      </c>
      <c r="D71" s="1"/>
      <c r="E71" s="1"/>
      <c r="F71" s="1"/>
      <c r="G71" s="18"/>
      <c r="I71" s="9">
        <f>PROF!H71</f>
        <v>181812593992</v>
      </c>
      <c r="J71" s="9">
        <f>FCF!D72</f>
        <v>171295450196</v>
      </c>
      <c r="K71" s="43">
        <f t="shared" si="4"/>
        <v>10517143796</v>
      </c>
      <c r="M71" s="9">
        <v>1393079542074</v>
      </c>
      <c r="O71" s="44">
        <f t="shared" si="5"/>
        <v>7.5495644565580248E-3</v>
      </c>
      <c r="Q71" s="44">
        <v>7.1783410049307803E-13</v>
      </c>
      <c r="S71" s="9">
        <v>3634297273749</v>
      </c>
      <c r="T71" s="9">
        <v>3120937098980</v>
      </c>
      <c r="U71" s="9">
        <f t="shared" si="11"/>
        <v>513360174769</v>
      </c>
      <c r="V71" s="46">
        <f t="shared" si="12"/>
        <v>0.36850743928427487</v>
      </c>
      <c r="X71" s="39">
        <v>204186009945</v>
      </c>
      <c r="Y71" s="46">
        <f t="shared" si="6"/>
        <v>0.14657168078213992</v>
      </c>
      <c r="AA71" s="40">
        <v>119694603388</v>
      </c>
      <c r="AB71" s="40">
        <v>106059798871</v>
      </c>
      <c r="AC71" s="40">
        <f t="shared" si="7"/>
        <v>13634804517</v>
      </c>
      <c r="AD71" s="44">
        <f t="shared" si="8"/>
        <v>9.7875276358596643E-3</v>
      </c>
      <c r="AF71" s="45">
        <f t="shared" si="9"/>
        <v>0.35871991164841521</v>
      </c>
      <c r="AH71" s="48">
        <v>58373279223.053902</v>
      </c>
      <c r="AI71" s="48">
        <v>0.14000000000000001</v>
      </c>
      <c r="AJ71" s="48">
        <v>-0.08</v>
      </c>
      <c r="AL71" s="50">
        <f t="shared" si="13"/>
        <v>4.1902330383912181E-2</v>
      </c>
      <c r="AM71" s="35">
        <f t="shared" si="14"/>
        <v>5.0220787630778134E-2</v>
      </c>
      <c r="AN71" s="35">
        <f t="shared" si="15"/>
        <v>-1.1725734462571193E-2</v>
      </c>
      <c r="AP71" s="49">
        <f t="shared" si="17"/>
        <v>8.0397383552119117E-2</v>
      </c>
      <c r="AR71" s="52">
        <f t="shared" si="16"/>
        <v>-7.2847819095561095E-2</v>
      </c>
    </row>
    <row r="72" spans="1:44" x14ac:dyDescent="0.25">
      <c r="A72" s="4"/>
      <c r="B72" s="4"/>
      <c r="C72" s="4">
        <v>2021</v>
      </c>
      <c r="D72" s="1"/>
      <c r="E72" s="1"/>
      <c r="F72" s="1"/>
      <c r="G72" s="18"/>
      <c r="I72" s="9">
        <f>PROF!H72</f>
        <v>187066990085</v>
      </c>
      <c r="J72" s="9">
        <f>FCF!D73</f>
        <v>-91481686113</v>
      </c>
      <c r="K72" s="43">
        <f t="shared" ref="K72" si="18">I72-J72</f>
        <v>278548676198</v>
      </c>
      <c r="M72" s="9">
        <v>1566673828068</v>
      </c>
      <c r="O72" s="44">
        <f t="shared" ref="O72" si="19">K72/M72</f>
        <v>0.17779621463486264</v>
      </c>
      <c r="Q72" s="44">
        <v>6.3829495462574103E-13</v>
      </c>
      <c r="S72" s="9">
        <v>5359440530374</v>
      </c>
      <c r="T72" s="9">
        <v>3634297273749</v>
      </c>
      <c r="U72" s="9">
        <f t="shared" si="11"/>
        <v>1725143256625</v>
      </c>
      <c r="V72" s="46">
        <f t="shared" si="12"/>
        <v>1.1011502367103574</v>
      </c>
      <c r="X72" s="39">
        <v>236062886495</v>
      </c>
      <c r="Y72" s="46">
        <f t="shared" si="6"/>
        <v>0.15067774942414747</v>
      </c>
      <c r="AA72" s="40">
        <v>231747886364</v>
      </c>
      <c r="AB72" s="40">
        <v>119964603388</v>
      </c>
      <c r="AC72" s="40">
        <f t="shared" si="7"/>
        <v>111783282976</v>
      </c>
      <c r="AD72" s="44">
        <f t="shared" si="8"/>
        <v>7.1350705535082284E-2</v>
      </c>
      <c r="AF72" s="45">
        <f t="shared" si="9"/>
        <v>1.029799531175275</v>
      </c>
      <c r="AH72" s="48">
        <v>58373279223.053902</v>
      </c>
      <c r="AI72" s="48">
        <v>0.14000000000000001</v>
      </c>
      <c r="AJ72" s="48">
        <v>-0.08</v>
      </c>
      <c r="AL72" s="50">
        <f t="shared" si="13"/>
        <v>3.7259369613034901E-2</v>
      </c>
      <c r="AM72" s="35">
        <f t="shared" si="14"/>
        <v>0.14417193436453851</v>
      </c>
      <c r="AN72" s="35">
        <f t="shared" si="15"/>
        <v>-1.2054219953931798E-2</v>
      </c>
      <c r="AP72" s="49">
        <f t="shared" si="17"/>
        <v>0.1693770840236416</v>
      </c>
      <c r="AR72" s="52">
        <f t="shared" si="16"/>
        <v>8.4191306112210429E-3</v>
      </c>
    </row>
    <row r="74" spans="1:44" x14ac:dyDescent="0.25">
      <c r="AH74" s="134" t="s">
        <v>139</v>
      </c>
      <c r="AI74" s="134"/>
      <c r="AJ74" s="134"/>
      <c r="AK74" s="134"/>
      <c r="AL74" s="134"/>
      <c r="AM74" s="134"/>
      <c r="AN74" s="134"/>
      <c r="AO74" s="74"/>
    </row>
    <row r="75" spans="1:44" ht="24.75" x14ac:dyDescent="0.25">
      <c r="AH75" s="75" t="s">
        <v>128</v>
      </c>
      <c r="AI75" s="135"/>
      <c r="AJ75" s="136" t="s">
        <v>129</v>
      </c>
      <c r="AK75" s="137"/>
      <c r="AL75" s="76" t="s">
        <v>130</v>
      </c>
      <c r="AM75" s="76" t="s">
        <v>131</v>
      </c>
      <c r="AN75" s="77" t="s">
        <v>132</v>
      </c>
      <c r="AO75" s="74"/>
    </row>
    <row r="76" spans="1:44" x14ac:dyDescent="0.25">
      <c r="AH76" s="78"/>
      <c r="AI76" s="138"/>
      <c r="AJ76" s="139" t="s">
        <v>133</v>
      </c>
      <c r="AK76" s="140" t="s">
        <v>134</v>
      </c>
      <c r="AL76" s="79" t="s">
        <v>135</v>
      </c>
      <c r="AM76" s="79"/>
      <c r="AN76" s="80"/>
      <c r="AO76" s="74"/>
    </row>
    <row r="77" spans="1:44" ht="24" x14ac:dyDescent="0.25">
      <c r="AH77" s="81" t="s">
        <v>136</v>
      </c>
      <c r="AI77" s="82" t="s">
        <v>137</v>
      </c>
      <c r="AJ77" s="83">
        <v>-2.8801090686077616E-2</v>
      </c>
      <c r="AK77" s="84">
        <v>2.2245463980139969E-2</v>
      </c>
      <c r="AL77" s="85"/>
      <c r="AM77" s="84">
        <v>-1.2946949864381474</v>
      </c>
      <c r="AN77" s="86">
        <v>0.20030488435759483</v>
      </c>
      <c r="AO77" s="74"/>
    </row>
    <row r="78" spans="1:44" x14ac:dyDescent="0.25">
      <c r="AH78" s="87"/>
      <c r="AI78" s="87" t="s">
        <v>105</v>
      </c>
      <c r="AJ78" s="88">
        <v>63856997827.7183</v>
      </c>
      <c r="AK78" s="89">
        <v>17361094317.626141</v>
      </c>
      <c r="AL78" s="89">
        <v>0.43934729126294297</v>
      </c>
      <c r="AM78" s="89">
        <v>3.6781666327845706</v>
      </c>
      <c r="AN78" s="90">
        <v>4.9856212937573108E-4</v>
      </c>
      <c r="AO78" s="74"/>
    </row>
    <row r="79" spans="1:44" x14ac:dyDescent="0.25">
      <c r="AH79" s="87"/>
      <c r="AI79" s="87" t="s">
        <v>106</v>
      </c>
      <c r="AJ79" s="88">
        <v>6.3467307613261553E-2</v>
      </c>
      <c r="AK79" s="89">
        <v>5.790166022086124E-2</v>
      </c>
      <c r="AL79" s="89">
        <v>0.1256428189156179</v>
      </c>
      <c r="AM79" s="89">
        <v>1.0961224146452899</v>
      </c>
      <c r="AN79" s="90">
        <v>0.27733388648294804</v>
      </c>
      <c r="AO79" s="74"/>
    </row>
    <row r="80" spans="1:44" x14ac:dyDescent="0.25">
      <c r="AH80" s="91"/>
      <c r="AI80" s="91" t="s">
        <v>107</v>
      </c>
      <c r="AJ80" s="92">
        <v>-0.1020986709734352</v>
      </c>
      <c r="AK80" s="93">
        <v>4.9724679713285078E-2</v>
      </c>
      <c r="AL80" s="93">
        <v>-0.24599911796306825</v>
      </c>
      <c r="AM80" s="93">
        <v>-2.0532796100878095</v>
      </c>
      <c r="AN80" s="94">
        <v>4.4340238007156814E-2</v>
      </c>
      <c r="AO80" s="74"/>
    </row>
    <row r="81" spans="34:41" ht="60" x14ac:dyDescent="0.25">
      <c r="AH81" s="95" t="s">
        <v>138</v>
      </c>
      <c r="AI81" s="95"/>
      <c r="AJ81" s="95"/>
      <c r="AK81" s="95"/>
      <c r="AL81" s="95"/>
      <c r="AM81" s="95"/>
      <c r="AN81" s="95"/>
      <c r="AO81" s="74"/>
    </row>
    <row r="83" spans="34:41" x14ac:dyDescent="0.25">
      <c r="AH83" s="141" t="s">
        <v>139</v>
      </c>
      <c r="AI83" s="141"/>
      <c r="AJ83" s="141"/>
      <c r="AK83" s="141"/>
      <c r="AL83" s="141"/>
      <c r="AM83" s="141"/>
      <c r="AN83" s="141"/>
      <c r="AO83" s="96"/>
    </row>
    <row r="84" spans="34:41" ht="24.75" x14ac:dyDescent="0.25">
      <c r="AH84" s="97" t="s">
        <v>128</v>
      </c>
      <c r="AI84" s="142"/>
      <c r="AJ84" s="143" t="s">
        <v>129</v>
      </c>
      <c r="AK84" s="144"/>
      <c r="AL84" s="98" t="s">
        <v>130</v>
      </c>
      <c r="AM84" s="98" t="s">
        <v>131</v>
      </c>
      <c r="AN84" s="99" t="s">
        <v>132</v>
      </c>
      <c r="AO84" s="96"/>
    </row>
    <row r="85" spans="34:41" x14ac:dyDescent="0.25">
      <c r="AH85" s="100"/>
      <c r="AI85" s="145"/>
      <c r="AJ85" s="146" t="s">
        <v>133</v>
      </c>
      <c r="AK85" s="147" t="s">
        <v>134</v>
      </c>
      <c r="AL85" s="101" t="s">
        <v>135</v>
      </c>
      <c r="AM85" s="101"/>
      <c r="AN85" s="102"/>
      <c r="AO85" s="96"/>
    </row>
    <row r="86" spans="34:41" ht="24" x14ac:dyDescent="0.25">
      <c r="AH86" s="103" t="s">
        <v>136</v>
      </c>
      <c r="AI86" s="104" t="s">
        <v>137</v>
      </c>
      <c r="AJ86" s="105">
        <v>-4.3905676508462041E-2</v>
      </c>
      <c r="AK86" s="106">
        <v>2.1235618619006306E-2</v>
      </c>
      <c r="AL86" s="107"/>
      <c r="AM86" s="106">
        <v>-2.067548739510964</v>
      </c>
      <c r="AN86" s="108">
        <v>4.2606974429411519E-2</v>
      </c>
      <c r="AO86" s="96"/>
    </row>
    <row r="87" spans="34:41" x14ac:dyDescent="0.25">
      <c r="AH87" s="109"/>
      <c r="AI87" s="109" t="s">
        <v>105</v>
      </c>
      <c r="AJ87" s="110">
        <v>58373279223.053902</v>
      </c>
      <c r="AK87" s="111">
        <v>17483593412.551598</v>
      </c>
      <c r="AL87" s="111">
        <v>0.36876250572366415</v>
      </c>
      <c r="AM87" s="111">
        <v>3.3387460944468859</v>
      </c>
      <c r="AN87" s="112">
        <v>1.3867755252778176E-3</v>
      </c>
      <c r="AO87" s="96"/>
    </row>
    <row r="88" spans="34:41" x14ac:dyDescent="0.25">
      <c r="AH88" s="109"/>
      <c r="AI88" s="109" t="s">
        <v>106</v>
      </c>
      <c r="AJ88" s="110">
        <v>0.13999525649739161</v>
      </c>
      <c r="AK88" s="111">
        <v>4.3957159573937442E-2</v>
      </c>
      <c r="AL88" s="111">
        <v>0.33979400645116881</v>
      </c>
      <c r="AM88" s="111">
        <v>3.1848112538280553</v>
      </c>
      <c r="AN88" s="112">
        <v>2.2117773037207207E-3</v>
      </c>
      <c r="AO88" s="96"/>
    </row>
    <row r="89" spans="34:41" x14ac:dyDescent="0.25">
      <c r="AH89" s="113"/>
      <c r="AI89" s="113" t="s">
        <v>107</v>
      </c>
      <c r="AJ89" s="114">
        <v>-7.9726327207470596E-2</v>
      </c>
      <c r="AK89" s="115">
        <v>4.7428560084382884E-2</v>
      </c>
      <c r="AL89" s="115">
        <v>-0.18577313602564763</v>
      </c>
      <c r="AM89" s="115">
        <v>-1.6809771805347853</v>
      </c>
      <c r="AN89" s="116">
        <v>9.7494363978089124E-2</v>
      </c>
      <c r="AO89" s="96"/>
    </row>
    <row r="90" spans="34:41" ht="60" x14ac:dyDescent="0.25">
      <c r="AH90" s="117" t="s">
        <v>138</v>
      </c>
      <c r="AI90" s="117"/>
      <c r="AJ90" s="117"/>
      <c r="AK90" s="117"/>
      <c r="AL90" s="117"/>
      <c r="AM90" s="117"/>
      <c r="AN90" s="117"/>
      <c r="AO90" s="96"/>
    </row>
  </sheetData>
  <mergeCells count="5">
    <mergeCell ref="A1:G1"/>
    <mergeCell ref="AH74:AN74"/>
    <mergeCell ref="AI75:AK76"/>
    <mergeCell ref="AH83:AN83"/>
    <mergeCell ref="AI84:AK8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68"/>
  <sheetViews>
    <sheetView zoomScale="87" zoomScaleNormal="87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15" sqref="J15"/>
    </sheetView>
  </sheetViews>
  <sheetFormatPr defaultRowHeight="15" x14ac:dyDescent="0.25"/>
  <cols>
    <col min="1" max="1" width="5.42578125" style="5" customWidth="1"/>
    <col min="2" max="2" width="11.85546875" customWidth="1"/>
    <col min="3" max="3" width="10.140625" customWidth="1"/>
    <col min="4" max="4" width="14.5703125" style="5" customWidth="1"/>
    <col min="11" max="11" width="2.7109375" customWidth="1"/>
    <col min="12" max="12" width="12.7109375" customWidth="1"/>
  </cols>
  <sheetData>
    <row r="1" spans="1:4" x14ac:dyDescent="0.25">
      <c r="A1" s="118" t="s">
        <v>73</v>
      </c>
      <c r="B1" s="118"/>
      <c r="C1" s="118"/>
      <c r="D1" s="118"/>
    </row>
    <row r="2" spans="1:4" x14ac:dyDescent="0.25">
      <c r="A2" s="118" t="s">
        <v>74</v>
      </c>
      <c r="B2" s="118"/>
      <c r="C2" s="118"/>
      <c r="D2" s="118"/>
    </row>
    <row r="3" spans="1:4" x14ac:dyDescent="0.25">
      <c r="A3" s="2" t="s">
        <v>5</v>
      </c>
      <c r="B3" s="2" t="s">
        <v>0</v>
      </c>
      <c r="C3" s="2" t="s">
        <v>1</v>
      </c>
      <c r="D3" s="30" t="s">
        <v>75</v>
      </c>
    </row>
    <row r="4" spans="1:4" x14ac:dyDescent="0.25">
      <c r="A4" s="4">
        <v>1</v>
      </c>
      <c r="B4" s="4" t="s">
        <v>6</v>
      </c>
      <c r="C4" s="4">
        <v>2017</v>
      </c>
      <c r="D4" s="35">
        <v>0</v>
      </c>
    </row>
    <row r="5" spans="1:4" x14ac:dyDescent="0.25">
      <c r="A5" s="4"/>
      <c r="B5" s="4"/>
      <c r="C5" s="4">
        <v>2018</v>
      </c>
      <c r="D5" s="35">
        <v>0</v>
      </c>
    </row>
    <row r="6" spans="1:4" x14ac:dyDescent="0.25">
      <c r="A6" s="4"/>
      <c r="B6" s="4"/>
      <c r="C6" s="4">
        <v>2019</v>
      </c>
      <c r="D6" s="35">
        <v>0</v>
      </c>
    </row>
    <row r="7" spans="1:4" x14ac:dyDescent="0.25">
      <c r="A7" s="4"/>
      <c r="B7" s="4"/>
      <c r="C7" s="4">
        <v>2020</v>
      </c>
      <c r="D7" s="35">
        <v>0</v>
      </c>
    </row>
    <row r="8" spans="1:4" x14ac:dyDescent="0.25">
      <c r="A8" s="4"/>
      <c r="B8" s="4"/>
      <c r="C8" s="4">
        <v>2021</v>
      </c>
      <c r="D8" s="35">
        <v>0</v>
      </c>
    </row>
    <row r="9" spans="1:4" x14ac:dyDescent="0.25">
      <c r="A9" s="4">
        <v>2</v>
      </c>
      <c r="B9" s="4" t="s">
        <v>7</v>
      </c>
      <c r="C9" s="4">
        <v>2017</v>
      </c>
      <c r="D9" s="35">
        <v>0</v>
      </c>
    </row>
    <row r="10" spans="1:4" x14ac:dyDescent="0.25">
      <c r="A10" s="4"/>
      <c r="B10" s="4"/>
      <c r="C10" s="4">
        <v>2018</v>
      </c>
      <c r="D10" s="35">
        <v>0</v>
      </c>
    </row>
    <row r="11" spans="1:4" x14ac:dyDescent="0.25">
      <c r="A11" s="4"/>
      <c r="B11" s="4"/>
      <c r="C11" s="4">
        <v>2019</v>
      </c>
      <c r="D11" s="35">
        <v>0</v>
      </c>
    </row>
    <row r="12" spans="1:4" x14ac:dyDescent="0.25">
      <c r="A12" s="4"/>
      <c r="B12" s="4"/>
      <c r="C12" s="4">
        <v>2020</v>
      </c>
      <c r="D12" s="35">
        <v>0</v>
      </c>
    </row>
    <row r="13" spans="1:4" x14ac:dyDescent="0.25">
      <c r="A13" s="4"/>
      <c r="B13" s="4"/>
      <c r="C13" s="4">
        <v>2021</v>
      </c>
      <c r="D13" s="35">
        <v>0</v>
      </c>
    </row>
    <row r="14" spans="1:4" x14ac:dyDescent="0.25">
      <c r="A14" s="4">
        <v>3</v>
      </c>
      <c r="B14" s="4" t="s">
        <v>8</v>
      </c>
      <c r="C14" s="4">
        <v>2017</v>
      </c>
      <c r="D14" s="35">
        <v>1</v>
      </c>
    </row>
    <row r="15" spans="1:4" x14ac:dyDescent="0.25">
      <c r="A15" s="4"/>
      <c r="B15" s="4"/>
      <c r="C15" s="4">
        <v>2018</v>
      </c>
      <c r="D15" s="35">
        <v>1</v>
      </c>
    </row>
    <row r="16" spans="1:4" x14ac:dyDescent="0.25">
      <c r="A16" s="4"/>
      <c r="B16" s="4"/>
      <c r="C16" s="4">
        <v>2019</v>
      </c>
      <c r="D16" s="35">
        <v>1</v>
      </c>
    </row>
    <row r="17" spans="1:4" x14ac:dyDescent="0.25">
      <c r="A17" s="4"/>
      <c r="B17" s="4"/>
      <c r="C17" s="4">
        <v>2020</v>
      </c>
      <c r="D17" s="35">
        <v>1</v>
      </c>
    </row>
    <row r="18" spans="1:4" x14ac:dyDescent="0.25">
      <c r="A18" s="4"/>
      <c r="B18" s="4"/>
      <c r="C18" s="4">
        <v>2021</v>
      </c>
      <c r="D18" s="35">
        <v>1</v>
      </c>
    </row>
    <row r="19" spans="1:4" x14ac:dyDescent="0.25">
      <c r="A19" s="4">
        <v>4</v>
      </c>
      <c r="B19" s="4" t="s">
        <v>9</v>
      </c>
      <c r="C19" s="4">
        <v>2017</v>
      </c>
      <c r="D19" s="35">
        <v>0</v>
      </c>
    </row>
    <row r="20" spans="1:4" x14ac:dyDescent="0.25">
      <c r="A20" s="4"/>
      <c r="B20" s="4"/>
      <c r="C20" s="4">
        <v>2018</v>
      </c>
      <c r="D20" s="35">
        <v>0</v>
      </c>
    </row>
    <row r="21" spans="1:4" x14ac:dyDescent="0.25">
      <c r="A21" s="4"/>
      <c r="B21" s="4"/>
      <c r="C21" s="4">
        <v>2019</v>
      </c>
      <c r="D21" s="35">
        <v>0</v>
      </c>
    </row>
    <row r="22" spans="1:4" x14ac:dyDescent="0.25">
      <c r="A22" s="4"/>
      <c r="B22" s="4"/>
      <c r="C22" s="4">
        <v>2020</v>
      </c>
      <c r="D22" s="35">
        <v>0</v>
      </c>
    </row>
    <row r="23" spans="1:4" x14ac:dyDescent="0.25">
      <c r="A23" s="4"/>
      <c r="B23" s="4"/>
      <c r="C23" s="4">
        <v>2021</v>
      </c>
      <c r="D23" s="35">
        <v>0</v>
      </c>
    </row>
    <row r="24" spans="1:4" x14ac:dyDescent="0.25">
      <c r="A24" s="4">
        <v>5</v>
      </c>
      <c r="B24" s="4" t="s">
        <v>10</v>
      </c>
      <c r="C24" s="4">
        <v>2017</v>
      </c>
      <c r="D24" s="35">
        <v>0</v>
      </c>
    </row>
    <row r="25" spans="1:4" x14ac:dyDescent="0.25">
      <c r="A25" s="4"/>
      <c r="B25" s="4"/>
      <c r="C25" s="4">
        <v>2018</v>
      </c>
      <c r="D25" s="35">
        <v>0</v>
      </c>
    </row>
    <row r="26" spans="1:4" x14ac:dyDescent="0.25">
      <c r="A26" s="4"/>
      <c r="B26" s="4"/>
      <c r="C26" s="4">
        <v>2019</v>
      </c>
      <c r="D26" s="35">
        <v>0</v>
      </c>
    </row>
    <row r="27" spans="1:4" x14ac:dyDescent="0.25">
      <c r="A27" s="4"/>
      <c r="B27" s="4"/>
      <c r="C27" s="4">
        <v>2020</v>
      </c>
      <c r="D27" s="35">
        <v>0</v>
      </c>
    </row>
    <row r="28" spans="1:4" x14ac:dyDescent="0.25">
      <c r="A28" s="4"/>
      <c r="B28" s="4"/>
      <c r="C28" s="4">
        <v>2021</v>
      </c>
      <c r="D28" s="35">
        <v>0</v>
      </c>
    </row>
    <row r="29" spans="1:4" x14ac:dyDescent="0.25">
      <c r="A29" s="4">
        <v>6</v>
      </c>
      <c r="B29" s="4" t="s">
        <v>11</v>
      </c>
      <c r="C29" s="4">
        <v>2017</v>
      </c>
      <c r="D29" s="35">
        <v>0</v>
      </c>
    </row>
    <row r="30" spans="1:4" x14ac:dyDescent="0.25">
      <c r="A30" s="4"/>
      <c r="B30" s="4"/>
      <c r="C30" s="4">
        <v>2018</v>
      </c>
      <c r="D30" s="35">
        <v>0</v>
      </c>
    </row>
    <row r="31" spans="1:4" x14ac:dyDescent="0.25">
      <c r="A31" s="4"/>
      <c r="B31" s="4"/>
      <c r="C31" s="4">
        <v>2019</v>
      </c>
      <c r="D31" s="35">
        <v>0</v>
      </c>
    </row>
    <row r="32" spans="1:4" x14ac:dyDescent="0.25">
      <c r="A32" s="4"/>
      <c r="B32" s="4"/>
      <c r="C32" s="4">
        <v>2020</v>
      </c>
      <c r="D32" s="35">
        <v>0</v>
      </c>
    </row>
    <row r="33" spans="1:4" x14ac:dyDescent="0.25">
      <c r="A33" s="4"/>
      <c r="B33" s="4"/>
      <c r="C33" s="4">
        <v>2021</v>
      </c>
      <c r="D33" s="35">
        <v>0</v>
      </c>
    </row>
    <row r="34" spans="1:4" x14ac:dyDescent="0.25">
      <c r="A34" s="4">
        <v>7</v>
      </c>
      <c r="B34" s="4" t="s">
        <v>12</v>
      </c>
      <c r="C34" s="4">
        <v>2017</v>
      </c>
      <c r="D34" s="35">
        <v>0</v>
      </c>
    </row>
    <row r="35" spans="1:4" x14ac:dyDescent="0.25">
      <c r="A35" s="4"/>
      <c r="B35" s="4"/>
      <c r="C35" s="4">
        <v>2018</v>
      </c>
      <c r="D35" s="35">
        <v>0</v>
      </c>
    </row>
    <row r="36" spans="1:4" x14ac:dyDescent="0.25">
      <c r="A36" s="4"/>
      <c r="B36" s="4"/>
      <c r="C36" s="4">
        <v>2019</v>
      </c>
      <c r="D36" s="35">
        <v>0</v>
      </c>
    </row>
    <row r="37" spans="1:4" x14ac:dyDescent="0.25">
      <c r="A37" s="4"/>
      <c r="B37" s="4"/>
      <c r="C37" s="4">
        <v>2020</v>
      </c>
      <c r="D37" s="35">
        <v>0</v>
      </c>
    </row>
    <row r="38" spans="1:4" x14ac:dyDescent="0.25">
      <c r="A38" s="4"/>
      <c r="B38" s="4"/>
      <c r="C38" s="4">
        <v>2021</v>
      </c>
      <c r="D38" s="35">
        <v>0</v>
      </c>
    </row>
    <row r="39" spans="1:4" x14ac:dyDescent="0.25">
      <c r="A39" s="4">
        <v>8</v>
      </c>
      <c r="B39" s="4" t="s">
        <v>13</v>
      </c>
      <c r="C39" s="4">
        <v>2017</v>
      </c>
      <c r="D39" s="35">
        <v>0</v>
      </c>
    </row>
    <row r="40" spans="1:4" x14ac:dyDescent="0.25">
      <c r="A40" s="4"/>
      <c r="B40" s="4"/>
      <c r="C40" s="4">
        <v>2018</v>
      </c>
      <c r="D40" s="35">
        <v>0</v>
      </c>
    </row>
    <row r="41" spans="1:4" x14ac:dyDescent="0.25">
      <c r="A41" s="4"/>
      <c r="B41" s="4"/>
      <c r="C41" s="4">
        <v>2019</v>
      </c>
      <c r="D41" s="35">
        <v>0</v>
      </c>
    </row>
    <row r="42" spans="1:4" x14ac:dyDescent="0.25">
      <c r="A42" s="4"/>
      <c r="B42" s="4"/>
      <c r="C42" s="4">
        <v>2020</v>
      </c>
      <c r="D42" s="35">
        <v>0</v>
      </c>
    </row>
    <row r="43" spans="1:4" x14ac:dyDescent="0.25">
      <c r="A43" s="4"/>
      <c r="B43" s="4"/>
      <c r="C43" s="4">
        <v>2021</v>
      </c>
      <c r="D43" s="35">
        <v>0</v>
      </c>
    </row>
    <row r="44" spans="1:4" x14ac:dyDescent="0.25">
      <c r="A44" s="4">
        <v>9</v>
      </c>
      <c r="B44" s="1" t="s">
        <v>113</v>
      </c>
      <c r="C44" s="4">
        <v>2017</v>
      </c>
      <c r="D44" s="35">
        <v>0</v>
      </c>
    </row>
    <row r="45" spans="1:4" x14ac:dyDescent="0.25">
      <c r="A45" s="4"/>
      <c r="B45" s="1"/>
      <c r="C45" s="4">
        <v>2018</v>
      </c>
      <c r="D45" s="35">
        <v>0</v>
      </c>
    </row>
    <row r="46" spans="1:4" x14ac:dyDescent="0.25">
      <c r="A46" s="4"/>
      <c r="B46" s="1"/>
      <c r="C46" s="4">
        <v>2019</v>
      </c>
      <c r="D46" s="35">
        <v>0</v>
      </c>
    </row>
    <row r="47" spans="1:4" x14ac:dyDescent="0.25">
      <c r="A47" s="4"/>
      <c r="B47" s="1"/>
      <c r="C47" s="4">
        <v>2020</v>
      </c>
      <c r="D47" s="35">
        <v>0</v>
      </c>
    </row>
    <row r="48" spans="1:4" x14ac:dyDescent="0.25">
      <c r="A48" s="4"/>
      <c r="B48" s="1"/>
      <c r="C48" s="4">
        <v>2021</v>
      </c>
      <c r="D48" s="35">
        <v>0</v>
      </c>
    </row>
    <row r="49" spans="1:4" x14ac:dyDescent="0.25">
      <c r="A49" s="4">
        <v>10</v>
      </c>
      <c r="B49" s="4" t="s">
        <v>115</v>
      </c>
      <c r="C49" s="4">
        <v>2017</v>
      </c>
      <c r="D49" s="35">
        <v>1</v>
      </c>
    </row>
    <row r="50" spans="1:4" x14ac:dyDescent="0.25">
      <c r="A50" s="4"/>
      <c r="B50" s="4"/>
      <c r="C50" s="4">
        <v>2018</v>
      </c>
      <c r="D50" s="35">
        <v>1</v>
      </c>
    </row>
    <row r="51" spans="1:4" x14ac:dyDescent="0.25">
      <c r="A51" s="4"/>
      <c r="B51" s="4"/>
      <c r="C51" s="4">
        <v>2019</v>
      </c>
      <c r="D51" s="35">
        <v>0</v>
      </c>
    </row>
    <row r="52" spans="1:4" x14ac:dyDescent="0.25">
      <c r="A52" s="4"/>
      <c r="B52" s="4"/>
      <c r="C52" s="4">
        <v>2020</v>
      </c>
      <c r="D52" s="35">
        <v>0</v>
      </c>
    </row>
    <row r="53" spans="1:4" x14ac:dyDescent="0.25">
      <c r="A53" s="4"/>
      <c r="B53" s="4"/>
      <c r="C53" s="4">
        <v>2021</v>
      </c>
      <c r="D53" s="35">
        <v>0</v>
      </c>
    </row>
    <row r="54" spans="1:4" x14ac:dyDescent="0.25">
      <c r="A54" s="4">
        <v>11</v>
      </c>
      <c r="B54" s="4" t="s">
        <v>116</v>
      </c>
      <c r="C54" s="4">
        <v>2017</v>
      </c>
      <c r="D54" s="35">
        <v>1</v>
      </c>
    </row>
    <row r="55" spans="1:4" x14ac:dyDescent="0.25">
      <c r="A55" s="4"/>
      <c r="B55" s="4"/>
      <c r="C55" s="4">
        <v>2018</v>
      </c>
      <c r="D55" s="35">
        <v>1</v>
      </c>
    </row>
    <row r="56" spans="1:4" x14ac:dyDescent="0.25">
      <c r="A56" s="4"/>
      <c r="B56" s="4"/>
      <c r="C56" s="4">
        <v>2019</v>
      </c>
      <c r="D56" s="35">
        <v>1</v>
      </c>
    </row>
    <row r="57" spans="1:4" x14ac:dyDescent="0.25">
      <c r="A57" s="4"/>
      <c r="B57" s="4"/>
      <c r="C57" s="4">
        <v>2020</v>
      </c>
      <c r="D57" s="35">
        <v>1</v>
      </c>
    </row>
    <row r="58" spans="1:4" x14ac:dyDescent="0.25">
      <c r="A58" s="4"/>
      <c r="B58" s="4"/>
      <c r="C58" s="4">
        <v>2021</v>
      </c>
      <c r="D58" s="35">
        <v>1</v>
      </c>
    </row>
    <row r="59" spans="1:4" x14ac:dyDescent="0.25">
      <c r="A59" s="4">
        <v>12</v>
      </c>
      <c r="B59" s="4" t="s">
        <v>117</v>
      </c>
      <c r="C59" s="4">
        <v>2017</v>
      </c>
      <c r="D59" s="35">
        <v>1</v>
      </c>
    </row>
    <row r="60" spans="1:4" x14ac:dyDescent="0.25">
      <c r="A60" s="4"/>
      <c r="B60" s="4"/>
      <c r="C60" s="4">
        <v>2018</v>
      </c>
      <c r="D60" s="35">
        <v>1</v>
      </c>
    </row>
    <row r="61" spans="1:4" x14ac:dyDescent="0.25">
      <c r="A61" s="4"/>
      <c r="B61" s="4"/>
      <c r="C61" s="4">
        <v>2019</v>
      </c>
      <c r="D61" s="35">
        <v>1</v>
      </c>
    </row>
    <row r="62" spans="1:4" x14ac:dyDescent="0.25">
      <c r="A62" s="4"/>
      <c r="B62" s="4"/>
      <c r="C62" s="4">
        <v>2020</v>
      </c>
      <c r="D62" s="35">
        <v>1</v>
      </c>
    </row>
    <row r="63" spans="1:4" x14ac:dyDescent="0.25">
      <c r="A63" s="4"/>
      <c r="B63" s="4"/>
      <c r="C63" s="4">
        <v>2021</v>
      </c>
      <c r="D63" s="35">
        <v>1</v>
      </c>
    </row>
    <row r="64" spans="1:4" x14ac:dyDescent="0.25">
      <c r="A64" s="4">
        <v>13</v>
      </c>
      <c r="B64" s="4" t="s">
        <v>118</v>
      </c>
      <c r="C64" s="4">
        <v>2017</v>
      </c>
      <c r="D64" s="35">
        <v>1</v>
      </c>
    </row>
    <row r="65" spans="1:4" x14ac:dyDescent="0.25">
      <c r="A65" s="1"/>
      <c r="B65" s="4"/>
      <c r="C65" s="4">
        <v>2018</v>
      </c>
      <c r="D65" s="35">
        <v>1</v>
      </c>
    </row>
    <row r="66" spans="1:4" x14ac:dyDescent="0.25">
      <c r="A66" s="1"/>
      <c r="B66" s="4"/>
      <c r="C66" s="4">
        <v>2019</v>
      </c>
      <c r="D66" s="35">
        <v>1</v>
      </c>
    </row>
    <row r="67" spans="1:4" x14ac:dyDescent="0.25">
      <c r="A67" s="1"/>
      <c r="B67" s="4"/>
      <c r="C67" s="4">
        <v>2020</v>
      </c>
      <c r="D67" s="35">
        <v>1</v>
      </c>
    </row>
    <row r="68" spans="1:4" x14ac:dyDescent="0.25">
      <c r="A68" s="1"/>
      <c r="B68" s="4"/>
      <c r="C68" s="4">
        <v>2021</v>
      </c>
      <c r="D68" s="35">
        <v>1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26"/>
  <sheetViews>
    <sheetView tabSelected="1" topLeftCell="B1" zoomScale="160" zoomScaleNormal="160" workbookViewId="0">
      <selection activeCell="F13" sqref="F13"/>
    </sheetView>
  </sheetViews>
  <sheetFormatPr defaultRowHeight="15" x14ac:dyDescent="0.25"/>
  <cols>
    <col min="1" max="1" width="6.28515625" style="10" customWidth="1"/>
    <col min="2" max="2" width="12.7109375" style="10" customWidth="1"/>
    <col min="3" max="3" width="9.140625" style="10"/>
    <col min="4" max="4" width="25.140625" customWidth="1"/>
    <col min="5" max="5" width="13.140625" bestFit="1" customWidth="1"/>
    <col min="6" max="6" width="22.140625" style="29" customWidth="1"/>
    <col min="7" max="7" width="9.140625" style="29"/>
    <col min="8" max="8" width="19.28515625" style="33" customWidth="1"/>
  </cols>
  <sheetData>
    <row r="1" spans="1:8" x14ac:dyDescent="0.25">
      <c r="A1" s="2" t="s">
        <v>23</v>
      </c>
      <c r="B1" s="2" t="s">
        <v>0</v>
      </c>
      <c r="C1" s="2" t="s">
        <v>1</v>
      </c>
      <c r="D1" s="2" t="s">
        <v>24</v>
      </c>
      <c r="E1" s="2" t="s">
        <v>25</v>
      </c>
      <c r="F1" s="26" t="s">
        <v>26</v>
      </c>
      <c r="G1" s="26"/>
      <c r="H1" s="31" t="s">
        <v>27</v>
      </c>
    </row>
    <row r="2" spans="1:8" x14ac:dyDescent="0.25">
      <c r="A2" s="2"/>
      <c r="B2" s="2"/>
      <c r="C2" s="2"/>
      <c r="D2" s="1"/>
      <c r="E2" s="1"/>
      <c r="F2" s="28"/>
      <c r="G2" s="28"/>
      <c r="H2" s="32"/>
    </row>
    <row r="3" spans="1:8" x14ac:dyDescent="0.25">
      <c r="A3" s="2">
        <v>1</v>
      </c>
      <c r="B3" s="2" t="s">
        <v>6</v>
      </c>
      <c r="C3" s="2">
        <v>2017</v>
      </c>
      <c r="D3" s="1" t="s">
        <v>18</v>
      </c>
      <c r="E3" s="1"/>
      <c r="F3" s="28"/>
      <c r="G3" s="28"/>
      <c r="H3" s="32">
        <f>F4+F6</f>
        <v>35200000</v>
      </c>
    </row>
    <row r="4" spans="1:8" x14ac:dyDescent="0.25">
      <c r="A4" s="2"/>
      <c r="B4" s="2"/>
      <c r="C4" s="2"/>
      <c r="D4" s="1" t="s">
        <v>19</v>
      </c>
      <c r="E4" s="1" t="s">
        <v>48</v>
      </c>
      <c r="F4" s="28">
        <v>28800000</v>
      </c>
      <c r="G4" s="28"/>
      <c r="H4" s="32"/>
    </row>
    <row r="5" spans="1:8" x14ac:dyDescent="0.25">
      <c r="A5" s="2"/>
      <c r="B5" s="2"/>
      <c r="C5" s="2"/>
      <c r="D5" s="1" t="s">
        <v>20</v>
      </c>
      <c r="E5" s="1"/>
      <c r="F5" s="28"/>
      <c r="G5" s="28"/>
      <c r="H5" s="32"/>
    </row>
    <row r="6" spans="1:8" x14ac:dyDescent="0.25">
      <c r="A6" s="2"/>
      <c r="B6" s="2"/>
      <c r="C6" s="2"/>
      <c r="D6" s="1" t="s">
        <v>21</v>
      </c>
      <c r="E6" s="1" t="s">
        <v>50</v>
      </c>
      <c r="F6" s="28">
        <v>6400000</v>
      </c>
      <c r="G6" s="28"/>
      <c r="H6" s="32"/>
    </row>
    <row r="7" spans="1:8" x14ac:dyDescent="0.25">
      <c r="A7" s="2"/>
      <c r="B7" s="2"/>
      <c r="C7" s="2"/>
      <c r="D7" s="1" t="s">
        <v>22</v>
      </c>
      <c r="E7" s="1"/>
      <c r="F7" s="28"/>
      <c r="G7" s="28"/>
      <c r="H7" s="32"/>
    </row>
    <row r="8" spans="1:8" x14ac:dyDescent="0.25">
      <c r="A8" s="2"/>
      <c r="B8" s="2"/>
      <c r="C8" s="2"/>
      <c r="D8" s="1"/>
      <c r="E8" s="1"/>
      <c r="F8" s="28"/>
      <c r="G8" s="28"/>
      <c r="H8" s="32"/>
    </row>
    <row r="9" spans="1:8" x14ac:dyDescent="0.25">
      <c r="A9" s="2"/>
      <c r="B9" s="2"/>
      <c r="C9" s="2">
        <v>2018</v>
      </c>
      <c r="D9" s="1" t="s">
        <v>18</v>
      </c>
      <c r="E9" s="1"/>
      <c r="F9" s="28"/>
      <c r="G9" s="28"/>
      <c r="H9" s="32">
        <f>F10+F12</f>
        <v>35200000</v>
      </c>
    </row>
    <row r="10" spans="1:8" x14ac:dyDescent="0.25">
      <c r="A10" s="2"/>
      <c r="B10" s="2"/>
      <c r="C10" s="2"/>
      <c r="D10" s="1" t="s">
        <v>19</v>
      </c>
      <c r="E10" s="1" t="s">
        <v>48</v>
      </c>
      <c r="F10" s="28">
        <v>28800000</v>
      </c>
      <c r="G10" s="28"/>
      <c r="H10" s="32"/>
    </row>
    <row r="11" spans="1:8" x14ac:dyDescent="0.25">
      <c r="A11" s="2"/>
      <c r="B11" s="2"/>
      <c r="C11" s="2"/>
      <c r="D11" s="1" t="s">
        <v>20</v>
      </c>
      <c r="E11" s="1"/>
      <c r="F11" s="28"/>
      <c r="G11" s="28"/>
      <c r="H11" s="32"/>
    </row>
    <row r="12" spans="1:8" x14ac:dyDescent="0.25">
      <c r="A12" s="2"/>
      <c r="B12" s="2"/>
      <c r="C12" s="2"/>
      <c r="D12" s="1" t="s">
        <v>21</v>
      </c>
      <c r="E12" s="1" t="s">
        <v>50</v>
      </c>
      <c r="F12" s="28">
        <v>6400000</v>
      </c>
      <c r="G12" s="28"/>
      <c r="H12" s="32"/>
    </row>
    <row r="13" spans="1:8" x14ac:dyDescent="0.25">
      <c r="A13" s="2"/>
      <c r="B13" s="2"/>
      <c r="C13" s="2"/>
      <c r="D13" s="1" t="s">
        <v>22</v>
      </c>
      <c r="E13" s="1"/>
      <c r="F13" s="28"/>
      <c r="G13" s="28"/>
      <c r="H13" s="32"/>
    </row>
    <row r="14" spans="1:8" x14ac:dyDescent="0.25">
      <c r="A14" s="2"/>
      <c r="B14" s="2"/>
      <c r="C14" s="2"/>
      <c r="D14" s="1"/>
      <c r="E14" s="1"/>
      <c r="F14" s="28"/>
      <c r="G14" s="28"/>
      <c r="H14" s="32"/>
    </row>
    <row r="15" spans="1:8" x14ac:dyDescent="0.25">
      <c r="A15" s="2"/>
      <c r="B15" s="2"/>
      <c r="C15" s="2">
        <v>2019</v>
      </c>
      <c r="D15" s="1" t="s">
        <v>18</v>
      </c>
      <c r="E15" s="1"/>
      <c r="F15" s="28"/>
      <c r="G15" s="28"/>
      <c r="H15" s="32">
        <f>F16+F18</f>
        <v>35200000</v>
      </c>
    </row>
    <row r="16" spans="1:8" x14ac:dyDescent="0.25">
      <c r="A16" s="2"/>
      <c r="B16" s="2"/>
      <c r="C16" s="2"/>
      <c r="D16" s="1" t="s">
        <v>19</v>
      </c>
      <c r="E16" s="1"/>
      <c r="F16" s="28">
        <v>28800000</v>
      </c>
      <c r="G16" s="28"/>
      <c r="H16" s="32"/>
    </row>
    <row r="17" spans="1:8" x14ac:dyDescent="0.25">
      <c r="A17" s="2"/>
      <c r="B17" s="2"/>
      <c r="C17" s="2"/>
      <c r="D17" s="1" t="s">
        <v>20</v>
      </c>
      <c r="E17" s="1"/>
      <c r="F17" s="28"/>
      <c r="G17" s="28"/>
      <c r="H17" s="32"/>
    </row>
    <row r="18" spans="1:8" x14ac:dyDescent="0.25">
      <c r="A18" s="2"/>
      <c r="B18" s="2"/>
      <c r="C18" s="2"/>
      <c r="D18" s="1" t="s">
        <v>21</v>
      </c>
      <c r="E18" s="1"/>
      <c r="F18" s="28">
        <v>6400000</v>
      </c>
      <c r="G18" s="28"/>
      <c r="H18" s="32"/>
    </row>
    <row r="19" spans="1:8" x14ac:dyDescent="0.25">
      <c r="A19" s="2"/>
      <c r="B19" s="2"/>
      <c r="C19" s="2"/>
      <c r="D19" s="1" t="s">
        <v>22</v>
      </c>
      <c r="E19" s="1"/>
      <c r="F19" s="28"/>
      <c r="G19" s="28"/>
      <c r="H19" s="32"/>
    </row>
    <row r="20" spans="1:8" x14ac:dyDescent="0.25">
      <c r="A20" s="2"/>
      <c r="B20" s="2"/>
      <c r="C20" s="2"/>
      <c r="D20" s="1"/>
      <c r="E20" s="1"/>
      <c r="F20" s="28"/>
      <c r="G20" s="28"/>
      <c r="H20" s="32"/>
    </row>
    <row r="21" spans="1:8" x14ac:dyDescent="0.25">
      <c r="A21" s="2"/>
      <c r="B21" s="2"/>
      <c r="C21" s="2">
        <v>2020</v>
      </c>
      <c r="D21" s="1" t="s">
        <v>18</v>
      </c>
      <c r="E21" s="1"/>
      <c r="F21" s="28"/>
      <c r="G21" s="28"/>
      <c r="H21" s="32">
        <f>F22+F24</f>
        <v>35200000</v>
      </c>
    </row>
    <row r="22" spans="1:8" x14ac:dyDescent="0.25">
      <c r="A22" s="2"/>
      <c r="B22" s="2"/>
      <c r="C22" s="2"/>
      <c r="D22" s="1" t="s">
        <v>19</v>
      </c>
      <c r="E22" s="1"/>
      <c r="F22" s="28">
        <v>28800000</v>
      </c>
      <c r="G22" s="28"/>
      <c r="H22" s="32"/>
    </row>
    <row r="23" spans="1:8" x14ac:dyDescent="0.25">
      <c r="A23" s="2"/>
      <c r="B23" s="2"/>
      <c r="C23" s="2"/>
      <c r="D23" s="1" t="s">
        <v>20</v>
      </c>
      <c r="E23" s="1"/>
      <c r="F23" s="28"/>
      <c r="G23" s="28"/>
      <c r="H23" s="32"/>
    </row>
    <row r="24" spans="1:8" x14ac:dyDescent="0.25">
      <c r="A24" s="2"/>
      <c r="B24" s="2"/>
      <c r="C24" s="2"/>
      <c r="D24" s="1" t="s">
        <v>21</v>
      </c>
      <c r="E24" s="1"/>
      <c r="F24" s="28">
        <v>6400000</v>
      </c>
      <c r="G24" s="28"/>
      <c r="H24" s="32"/>
    </row>
    <row r="25" spans="1:8" x14ac:dyDescent="0.25">
      <c r="A25" s="2"/>
      <c r="B25" s="2"/>
      <c r="C25" s="2"/>
      <c r="D25" s="1" t="s">
        <v>22</v>
      </c>
      <c r="E25" s="1"/>
      <c r="F25" s="28"/>
      <c r="G25" s="28"/>
      <c r="H25" s="32"/>
    </row>
    <row r="26" spans="1:8" x14ac:dyDescent="0.25">
      <c r="A26" s="2"/>
      <c r="B26" s="2"/>
      <c r="C26" s="2"/>
      <c r="D26" s="1"/>
      <c r="E26" s="1"/>
      <c r="F26" s="28"/>
      <c r="G26" s="28"/>
      <c r="H26" s="32"/>
    </row>
    <row r="27" spans="1:8" x14ac:dyDescent="0.25">
      <c r="A27" s="2"/>
      <c r="B27" s="2"/>
      <c r="C27" s="2">
        <v>2021</v>
      </c>
      <c r="D27" s="1" t="s">
        <v>18</v>
      </c>
      <c r="E27" s="1"/>
      <c r="F27" s="28"/>
      <c r="G27" s="28"/>
      <c r="H27" s="32">
        <f>F28+F30</f>
        <v>35200000</v>
      </c>
    </row>
    <row r="28" spans="1:8" x14ac:dyDescent="0.25">
      <c r="A28" s="2"/>
      <c r="B28" s="2"/>
      <c r="C28" s="2"/>
      <c r="D28" s="1" t="s">
        <v>19</v>
      </c>
      <c r="E28" s="1"/>
      <c r="F28" s="28">
        <v>28800000</v>
      </c>
      <c r="G28" s="28"/>
      <c r="H28" s="32"/>
    </row>
    <row r="29" spans="1:8" x14ac:dyDescent="0.25">
      <c r="A29" s="2"/>
      <c r="B29" s="2"/>
      <c r="C29" s="2"/>
      <c r="D29" s="1" t="s">
        <v>20</v>
      </c>
      <c r="E29" s="1"/>
      <c r="F29" s="28"/>
      <c r="G29" s="28"/>
      <c r="H29" s="32"/>
    </row>
    <row r="30" spans="1:8" x14ac:dyDescent="0.25">
      <c r="A30" s="2"/>
      <c r="B30" s="2"/>
      <c r="C30" s="2"/>
      <c r="D30" s="1" t="s">
        <v>21</v>
      </c>
      <c r="E30" s="1"/>
      <c r="F30" s="28">
        <v>6400000</v>
      </c>
      <c r="G30" s="28"/>
      <c r="H30" s="32"/>
    </row>
    <row r="31" spans="1:8" x14ac:dyDescent="0.25">
      <c r="A31" s="2"/>
      <c r="B31" s="2"/>
      <c r="C31" s="2"/>
      <c r="D31" s="1" t="s">
        <v>22</v>
      </c>
      <c r="E31" s="1"/>
      <c r="F31" s="28"/>
      <c r="G31" s="28"/>
      <c r="H31" s="32"/>
    </row>
    <row r="32" spans="1:8" x14ac:dyDescent="0.25">
      <c r="A32" s="2"/>
      <c r="B32" s="2"/>
      <c r="C32" s="2"/>
      <c r="D32" s="1"/>
      <c r="E32" s="1"/>
      <c r="F32" s="28"/>
      <c r="G32" s="28"/>
      <c r="H32" s="32"/>
    </row>
    <row r="33" spans="1:8" x14ac:dyDescent="0.25">
      <c r="A33" s="2">
        <v>2</v>
      </c>
      <c r="B33" s="2" t="s">
        <v>7</v>
      </c>
      <c r="C33" s="2">
        <v>2017</v>
      </c>
      <c r="D33" s="1" t="s">
        <v>45</v>
      </c>
      <c r="E33" s="1" t="s">
        <v>46</v>
      </c>
      <c r="F33" s="28">
        <v>63324843</v>
      </c>
      <c r="G33" s="28"/>
      <c r="H33" s="32">
        <f>SUM(F33:F35)</f>
        <v>86896272</v>
      </c>
    </row>
    <row r="34" spans="1:8" x14ac:dyDescent="0.25">
      <c r="A34" s="2"/>
      <c r="B34" s="2"/>
      <c r="C34" s="2"/>
      <c r="D34" s="1" t="s">
        <v>47</v>
      </c>
      <c r="E34" s="1" t="s">
        <v>48</v>
      </c>
      <c r="F34" s="28">
        <v>15714286</v>
      </c>
      <c r="G34" s="28"/>
      <c r="H34" s="32"/>
    </row>
    <row r="35" spans="1:8" x14ac:dyDescent="0.25">
      <c r="A35" s="2"/>
      <c r="B35" s="2"/>
      <c r="C35" s="2"/>
      <c r="D35" s="1" t="s">
        <v>49</v>
      </c>
      <c r="E35" s="1" t="s">
        <v>50</v>
      </c>
      <c r="F35" s="28">
        <v>7857143</v>
      </c>
      <c r="G35" s="28"/>
      <c r="H35" s="32"/>
    </row>
    <row r="36" spans="1:8" x14ac:dyDescent="0.25">
      <c r="A36" s="2"/>
      <c r="B36" s="2"/>
      <c r="C36" s="2"/>
      <c r="D36" s="1"/>
      <c r="E36" s="1"/>
      <c r="F36" s="28"/>
      <c r="G36" s="28"/>
      <c r="H36" s="32"/>
    </row>
    <row r="37" spans="1:8" x14ac:dyDescent="0.25">
      <c r="A37" s="2"/>
      <c r="B37" s="2"/>
      <c r="C37" s="2">
        <v>2018</v>
      </c>
      <c r="D37" s="1" t="s">
        <v>45</v>
      </c>
      <c r="E37" s="1"/>
      <c r="F37" s="28">
        <v>12146043</v>
      </c>
      <c r="G37" s="28"/>
      <c r="H37" s="32">
        <f>SUM(F37:F39)</f>
        <v>35717472</v>
      </c>
    </row>
    <row r="38" spans="1:8" x14ac:dyDescent="0.25">
      <c r="A38" s="2"/>
      <c r="B38" s="2"/>
      <c r="C38" s="2"/>
      <c r="D38" s="1" t="s">
        <v>47</v>
      </c>
      <c r="E38" s="1"/>
      <c r="F38" s="28">
        <v>15714286</v>
      </c>
      <c r="G38" s="28"/>
      <c r="H38" s="32"/>
    </row>
    <row r="39" spans="1:8" x14ac:dyDescent="0.25">
      <c r="A39" s="2"/>
      <c r="B39" s="2"/>
      <c r="C39" s="2"/>
      <c r="D39" s="1" t="s">
        <v>49</v>
      </c>
      <c r="E39" s="1"/>
      <c r="F39" s="28">
        <v>7857143</v>
      </c>
      <c r="G39" s="28"/>
      <c r="H39" s="32"/>
    </row>
    <row r="40" spans="1:8" x14ac:dyDescent="0.25">
      <c r="A40" s="2"/>
      <c r="B40" s="2"/>
      <c r="C40" s="2"/>
      <c r="D40" s="1"/>
      <c r="E40" s="1"/>
      <c r="F40" s="28"/>
      <c r="G40" s="28"/>
      <c r="H40" s="32"/>
    </row>
    <row r="41" spans="1:8" x14ac:dyDescent="0.25">
      <c r="A41" s="2"/>
      <c r="B41" s="2"/>
      <c r="C41" s="2">
        <v>2019</v>
      </c>
      <c r="D41" s="1" t="s">
        <v>45</v>
      </c>
      <c r="E41" s="1"/>
      <c r="F41" s="28">
        <v>12146043</v>
      </c>
      <c r="G41" s="28"/>
      <c r="H41" s="32">
        <f>SUM(F41:F43)</f>
        <v>35717472</v>
      </c>
    </row>
    <row r="42" spans="1:8" x14ac:dyDescent="0.25">
      <c r="A42" s="2"/>
      <c r="B42" s="2"/>
      <c r="C42" s="2"/>
      <c r="D42" s="1" t="s">
        <v>47</v>
      </c>
      <c r="E42" s="1"/>
      <c r="F42" s="28">
        <v>15714286</v>
      </c>
      <c r="G42" s="28"/>
      <c r="H42" s="32"/>
    </row>
    <row r="43" spans="1:8" x14ac:dyDescent="0.25">
      <c r="A43" s="2"/>
      <c r="B43" s="2"/>
      <c r="C43" s="2"/>
      <c r="D43" s="1" t="s">
        <v>49</v>
      </c>
      <c r="E43" s="1"/>
      <c r="F43" s="28">
        <v>7857143</v>
      </c>
      <c r="G43" s="28"/>
      <c r="H43" s="32"/>
    </row>
    <row r="44" spans="1:8" x14ac:dyDescent="0.25">
      <c r="A44" s="2"/>
      <c r="B44" s="2"/>
      <c r="C44" s="2"/>
      <c r="D44" s="1"/>
      <c r="E44" s="1"/>
      <c r="F44" s="28"/>
      <c r="G44" s="28"/>
      <c r="H44" s="32"/>
    </row>
    <row r="45" spans="1:8" x14ac:dyDescent="0.25">
      <c r="A45" s="2"/>
      <c r="B45" s="2"/>
      <c r="C45" s="2">
        <v>2020</v>
      </c>
      <c r="D45" s="1" t="s">
        <v>45</v>
      </c>
      <c r="E45" s="1"/>
      <c r="F45" s="28">
        <v>12246043</v>
      </c>
      <c r="G45" s="28"/>
      <c r="H45" s="32">
        <f>SUM(F45:F47)</f>
        <v>35817472</v>
      </c>
    </row>
    <row r="46" spans="1:8" x14ac:dyDescent="0.25">
      <c r="A46" s="2"/>
      <c r="B46" s="2"/>
      <c r="C46" s="2"/>
      <c r="D46" s="1" t="s">
        <v>47</v>
      </c>
      <c r="E46" s="1"/>
      <c r="F46" s="28">
        <v>15714286</v>
      </c>
      <c r="G46" s="28"/>
      <c r="H46" s="32"/>
    </row>
    <row r="47" spans="1:8" x14ac:dyDescent="0.25">
      <c r="A47" s="2"/>
      <c r="B47" s="2"/>
      <c r="C47" s="2"/>
      <c r="D47" s="1" t="s">
        <v>49</v>
      </c>
      <c r="E47" s="1"/>
      <c r="F47" s="28">
        <v>7857143</v>
      </c>
      <c r="G47" s="28"/>
      <c r="H47" s="32"/>
    </row>
    <row r="48" spans="1:8" x14ac:dyDescent="0.25">
      <c r="A48" s="2"/>
      <c r="B48" s="2"/>
      <c r="C48" s="2"/>
      <c r="D48" s="1"/>
      <c r="E48" s="1"/>
      <c r="F48" s="28"/>
      <c r="G48" s="28"/>
      <c r="H48" s="32"/>
    </row>
    <row r="49" spans="1:8" x14ac:dyDescent="0.25">
      <c r="A49" s="2"/>
      <c r="B49" s="2"/>
      <c r="C49" s="2">
        <v>2021</v>
      </c>
      <c r="D49" s="1" t="s">
        <v>45</v>
      </c>
      <c r="E49" s="1"/>
      <c r="F49" s="28">
        <v>50984172</v>
      </c>
      <c r="G49" s="28"/>
      <c r="H49" s="32">
        <f>SUM(F49:F51)</f>
        <v>145269888</v>
      </c>
    </row>
    <row r="50" spans="1:8" x14ac:dyDescent="0.25">
      <c r="A50" s="2"/>
      <c r="B50" s="2"/>
      <c r="C50" s="2"/>
      <c r="D50" s="1" t="s">
        <v>47</v>
      </c>
      <c r="E50" s="1"/>
      <c r="F50" s="28">
        <v>62857144</v>
      </c>
      <c r="G50" s="28"/>
      <c r="H50" s="32"/>
    </row>
    <row r="51" spans="1:8" x14ac:dyDescent="0.25">
      <c r="A51" s="2"/>
      <c r="B51" s="2"/>
      <c r="C51" s="2"/>
      <c r="D51" s="1" t="s">
        <v>49</v>
      </c>
      <c r="E51" s="1"/>
      <c r="F51" s="28">
        <v>31428572</v>
      </c>
      <c r="G51" s="28"/>
      <c r="H51" s="32"/>
    </row>
    <row r="52" spans="1:8" x14ac:dyDescent="0.25">
      <c r="A52" s="2"/>
      <c r="B52" s="2"/>
      <c r="C52" s="2"/>
      <c r="D52" s="1"/>
      <c r="E52" s="1"/>
      <c r="F52" s="28"/>
      <c r="G52" s="28"/>
      <c r="H52" s="32"/>
    </row>
    <row r="53" spans="1:8" x14ac:dyDescent="0.25">
      <c r="A53" s="2">
        <v>3</v>
      </c>
      <c r="B53" s="2" t="s">
        <v>9</v>
      </c>
      <c r="C53" s="2">
        <v>2017</v>
      </c>
      <c r="D53" s="1" t="s">
        <v>51</v>
      </c>
      <c r="E53" s="1" t="s">
        <v>48</v>
      </c>
      <c r="F53" s="28">
        <v>5638834400</v>
      </c>
      <c r="G53" s="28"/>
      <c r="H53" s="32">
        <f>F53</f>
        <v>5638834400</v>
      </c>
    </row>
    <row r="54" spans="1:8" x14ac:dyDescent="0.25">
      <c r="A54" s="2"/>
      <c r="B54" s="2"/>
      <c r="C54" s="2"/>
      <c r="D54" s="1"/>
      <c r="E54" s="1"/>
      <c r="F54" s="28"/>
      <c r="G54" s="28"/>
      <c r="H54" s="32"/>
    </row>
    <row r="55" spans="1:8" x14ac:dyDescent="0.25">
      <c r="A55" s="2">
        <v>4</v>
      </c>
      <c r="B55" s="2" t="s">
        <v>10</v>
      </c>
      <c r="C55" s="2">
        <v>2017</v>
      </c>
      <c r="D55" s="1" t="s">
        <v>52</v>
      </c>
      <c r="E55" s="1" t="s">
        <v>48</v>
      </c>
      <c r="F55" s="28">
        <v>4801440</v>
      </c>
      <c r="G55" s="28"/>
      <c r="H55" s="32">
        <f>SUM(F55:F59)</f>
        <v>38087991</v>
      </c>
    </row>
    <row r="56" spans="1:8" x14ac:dyDescent="0.25">
      <c r="A56" s="2"/>
      <c r="B56" s="2"/>
      <c r="C56" s="2"/>
      <c r="D56" s="1" t="s">
        <v>53</v>
      </c>
      <c r="E56" s="1" t="s">
        <v>57</v>
      </c>
      <c r="F56" s="28">
        <v>32666551</v>
      </c>
      <c r="G56" s="28"/>
      <c r="H56" s="32"/>
    </row>
    <row r="57" spans="1:8" x14ac:dyDescent="0.25">
      <c r="A57" s="2"/>
      <c r="B57" s="2"/>
      <c r="C57" s="2"/>
      <c r="D57" s="1" t="s">
        <v>54</v>
      </c>
      <c r="E57" s="1" t="s">
        <v>50</v>
      </c>
      <c r="F57" s="28">
        <v>270000</v>
      </c>
      <c r="G57" s="28"/>
      <c r="H57" s="32"/>
    </row>
    <row r="58" spans="1:8" x14ac:dyDescent="0.25">
      <c r="A58" s="2"/>
      <c r="B58" s="2"/>
      <c r="C58" s="2"/>
      <c r="D58" s="1" t="s">
        <v>55</v>
      </c>
      <c r="E58" s="1" t="s">
        <v>50</v>
      </c>
      <c r="F58" s="28">
        <v>270000</v>
      </c>
      <c r="G58" s="28"/>
      <c r="H58" s="32"/>
    </row>
    <row r="59" spans="1:8" x14ac:dyDescent="0.25">
      <c r="A59" s="2"/>
      <c r="B59" s="2"/>
      <c r="C59" s="2"/>
      <c r="D59" s="1" t="s">
        <v>56</v>
      </c>
      <c r="E59" s="1" t="s">
        <v>50</v>
      </c>
      <c r="F59" s="28">
        <v>80000</v>
      </c>
      <c r="G59" s="28"/>
      <c r="H59" s="32"/>
    </row>
    <row r="60" spans="1:8" x14ac:dyDescent="0.25">
      <c r="A60" s="2"/>
      <c r="B60" s="2"/>
      <c r="C60" s="2"/>
      <c r="D60" s="1"/>
      <c r="E60" s="1"/>
      <c r="F60" s="28"/>
      <c r="G60" s="28"/>
      <c r="H60" s="32"/>
    </row>
    <row r="61" spans="1:8" x14ac:dyDescent="0.25">
      <c r="A61" s="2"/>
      <c r="B61" s="2"/>
      <c r="C61" s="2">
        <v>2018</v>
      </c>
      <c r="D61" s="1" t="s">
        <v>52</v>
      </c>
      <c r="E61" s="1"/>
      <c r="F61" s="28">
        <v>4801440</v>
      </c>
      <c r="G61" s="28"/>
      <c r="H61" s="32">
        <f>SUM(F61:F65)</f>
        <v>38304991</v>
      </c>
    </row>
    <row r="62" spans="1:8" x14ac:dyDescent="0.25">
      <c r="A62" s="2"/>
      <c r="B62" s="2"/>
      <c r="C62" s="2">
        <v>2019</v>
      </c>
      <c r="D62" s="1" t="s">
        <v>53</v>
      </c>
      <c r="E62" s="1"/>
      <c r="F62" s="28">
        <v>32883551</v>
      </c>
      <c r="G62" s="28"/>
      <c r="H62" s="32"/>
    </row>
    <row r="63" spans="1:8" x14ac:dyDescent="0.25">
      <c r="A63" s="2"/>
      <c r="B63" s="2"/>
      <c r="C63" s="2">
        <v>2020</v>
      </c>
      <c r="D63" s="1" t="s">
        <v>54</v>
      </c>
      <c r="E63" s="1"/>
      <c r="F63" s="28">
        <v>270000</v>
      </c>
      <c r="G63" s="28"/>
      <c r="H63" s="32"/>
    </row>
    <row r="64" spans="1:8" x14ac:dyDescent="0.25">
      <c r="A64" s="2"/>
      <c r="B64" s="2"/>
      <c r="C64" s="2"/>
      <c r="D64" s="1" t="s">
        <v>55</v>
      </c>
      <c r="E64" s="1"/>
      <c r="F64" s="28">
        <v>270000</v>
      </c>
      <c r="G64" s="28"/>
      <c r="H64" s="32"/>
    </row>
    <row r="65" spans="1:8" x14ac:dyDescent="0.25">
      <c r="A65" s="2"/>
      <c r="B65" s="2"/>
      <c r="C65" s="2"/>
      <c r="D65" s="1" t="s">
        <v>56</v>
      </c>
      <c r="E65" s="1"/>
      <c r="F65" s="28">
        <v>80000</v>
      </c>
      <c r="G65" s="28"/>
      <c r="H65" s="32"/>
    </row>
    <row r="66" spans="1:8" x14ac:dyDescent="0.25">
      <c r="A66" s="2"/>
      <c r="B66" s="2"/>
      <c r="C66" s="2"/>
      <c r="D66" s="1"/>
      <c r="E66" s="1"/>
      <c r="F66" s="28"/>
      <c r="G66" s="28"/>
      <c r="H66" s="32"/>
    </row>
    <row r="67" spans="1:8" x14ac:dyDescent="0.25">
      <c r="A67" s="2">
        <v>5</v>
      </c>
      <c r="B67" s="2" t="s">
        <v>11</v>
      </c>
      <c r="C67" s="2">
        <v>2017</v>
      </c>
      <c r="D67" s="1" t="s">
        <v>58</v>
      </c>
      <c r="E67" s="1" t="s">
        <v>60</v>
      </c>
      <c r="F67" s="28">
        <v>3535143100</v>
      </c>
      <c r="G67" s="28"/>
      <c r="H67" s="32">
        <f>F67+F68</f>
        <v>3910143100</v>
      </c>
    </row>
    <row r="68" spans="1:8" x14ac:dyDescent="0.25">
      <c r="A68" s="2"/>
      <c r="B68" s="2"/>
      <c r="C68" s="2"/>
      <c r="D68" s="1" t="s">
        <v>59</v>
      </c>
      <c r="E68" s="1" t="s">
        <v>50</v>
      </c>
      <c r="F68" s="28">
        <v>375000000</v>
      </c>
      <c r="G68" s="28"/>
      <c r="H68" s="32"/>
    </row>
    <row r="69" spans="1:8" x14ac:dyDescent="0.25">
      <c r="A69" s="2"/>
      <c r="B69" s="2"/>
      <c r="C69" s="2"/>
      <c r="D69" s="1"/>
      <c r="E69" s="1"/>
      <c r="F69" s="28"/>
      <c r="G69" s="28"/>
      <c r="H69" s="32"/>
    </row>
    <row r="70" spans="1:8" x14ac:dyDescent="0.25">
      <c r="A70" s="2"/>
      <c r="B70" s="2"/>
      <c r="C70" s="2">
        <v>2018</v>
      </c>
      <c r="D70" s="1" t="s">
        <v>58</v>
      </c>
      <c r="E70" s="34">
        <v>3592948900</v>
      </c>
      <c r="F70" s="28">
        <v>3611948900</v>
      </c>
      <c r="G70" s="28"/>
      <c r="H70" s="32">
        <f>F70+F71</f>
        <v>3986948900</v>
      </c>
    </row>
    <row r="71" spans="1:8" x14ac:dyDescent="0.25">
      <c r="A71" s="2"/>
      <c r="B71" s="2"/>
      <c r="C71" s="2"/>
      <c r="D71" s="1" t="s">
        <v>59</v>
      </c>
      <c r="E71" s="1"/>
      <c r="F71" s="28">
        <v>375000000</v>
      </c>
      <c r="G71" s="28"/>
      <c r="H71" s="32"/>
    </row>
    <row r="72" spans="1:8" x14ac:dyDescent="0.25">
      <c r="A72" s="2"/>
      <c r="B72" s="2"/>
      <c r="C72" s="2"/>
      <c r="D72" s="1"/>
      <c r="E72" s="1"/>
      <c r="F72" s="28"/>
      <c r="G72" s="28"/>
      <c r="H72" s="32"/>
    </row>
    <row r="73" spans="1:8" x14ac:dyDescent="0.25">
      <c r="A73" s="2"/>
      <c r="B73" s="2"/>
      <c r="C73" s="2">
        <v>2019</v>
      </c>
      <c r="D73" s="1" t="s">
        <v>58</v>
      </c>
      <c r="E73" s="1"/>
      <c r="F73" s="28">
        <v>3676065300</v>
      </c>
      <c r="G73" s="28"/>
      <c r="H73" s="32">
        <f>SUM(F73:F75)</f>
        <v>4160913460</v>
      </c>
    </row>
    <row r="74" spans="1:8" x14ac:dyDescent="0.25">
      <c r="A74" s="2"/>
      <c r="B74" s="2"/>
      <c r="C74" s="2"/>
      <c r="D74" s="1" t="s">
        <v>59</v>
      </c>
      <c r="E74" s="1" t="s">
        <v>48</v>
      </c>
      <c r="F74" s="28">
        <v>375000000</v>
      </c>
      <c r="G74" s="28"/>
      <c r="H74" s="32"/>
    </row>
    <row r="75" spans="1:8" x14ac:dyDescent="0.25">
      <c r="A75" s="2"/>
      <c r="B75" s="2"/>
      <c r="C75" s="2"/>
      <c r="D75" s="1" t="s">
        <v>61</v>
      </c>
      <c r="E75" s="1"/>
      <c r="F75" s="28">
        <v>109848160</v>
      </c>
      <c r="G75" s="28"/>
      <c r="H75" s="32"/>
    </row>
    <row r="76" spans="1:8" x14ac:dyDescent="0.25">
      <c r="A76" s="2"/>
      <c r="B76" s="2"/>
      <c r="D76" s="1"/>
      <c r="E76" s="1"/>
      <c r="F76" s="28"/>
      <c r="G76" s="28"/>
      <c r="H76" s="32"/>
    </row>
    <row r="77" spans="1:8" x14ac:dyDescent="0.25">
      <c r="A77" s="2"/>
      <c r="B77" s="2"/>
      <c r="C77" s="2">
        <v>2020</v>
      </c>
      <c r="D77" s="1" t="s">
        <v>58</v>
      </c>
      <c r="E77" s="1"/>
      <c r="F77" s="28">
        <v>5080786200</v>
      </c>
      <c r="G77" s="28"/>
      <c r="H77" s="32">
        <f>SUM(F77:F79)</f>
        <v>5565634360</v>
      </c>
    </row>
    <row r="78" spans="1:8" x14ac:dyDescent="0.25">
      <c r="A78" s="2"/>
      <c r="B78" s="2"/>
      <c r="C78" s="2"/>
      <c r="D78" s="1" t="s">
        <v>59</v>
      </c>
      <c r="E78" s="1"/>
      <c r="F78" s="28">
        <v>375000000</v>
      </c>
      <c r="G78" s="28"/>
      <c r="H78" s="32"/>
    </row>
    <row r="79" spans="1:8" x14ac:dyDescent="0.25">
      <c r="A79" s="2"/>
      <c r="B79" s="2"/>
      <c r="C79" s="2"/>
      <c r="D79" s="1" t="s">
        <v>61</v>
      </c>
      <c r="E79" s="1"/>
      <c r="F79" s="28">
        <v>109848160</v>
      </c>
      <c r="G79" s="28"/>
      <c r="H79" s="32"/>
    </row>
    <row r="80" spans="1:8" x14ac:dyDescent="0.25">
      <c r="A80" s="2"/>
      <c r="B80" s="2"/>
      <c r="C80" s="2"/>
      <c r="D80" s="1"/>
      <c r="E80" s="1"/>
      <c r="F80" s="28"/>
      <c r="G80" s="28"/>
      <c r="H80" s="32"/>
    </row>
    <row r="81" spans="1:8" x14ac:dyDescent="0.25">
      <c r="A81" s="2"/>
      <c r="B81" s="2"/>
      <c r="C81" s="2">
        <v>2021</v>
      </c>
      <c r="D81" s="1" t="s">
        <v>58</v>
      </c>
      <c r="E81" s="1"/>
      <c r="F81" s="28">
        <v>5114116800</v>
      </c>
      <c r="G81" s="28"/>
      <c r="H81" s="32">
        <f>SUM(F81:F83)</f>
        <v>5598964960</v>
      </c>
    </row>
    <row r="82" spans="1:8" x14ac:dyDescent="0.25">
      <c r="A82" s="2"/>
      <c r="B82" s="2"/>
      <c r="C82" s="2"/>
      <c r="D82" s="1" t="s">
        <v>59</v>
      </c>
      <c r="E82" s="1"/>
      <c r="F82" s="28">
        <v>375000000</v>
      </c>
      <c r="G82" s="28"/>
      <c r="H82" s="32"/>
    </row>
    <row r="83" spans="1:8" x14ac:dyDescent="0.25">
      <c r="A83" s="2"/>
      <c r="B83" s="2"/>
      <c r="C83" s="2"/>
      <c r="D83" s="1" t="s">
        <v>61</v>
      </c>
      <c r="E83" s="1"/>
      <c r="F83" s="28">
        <v>109848160</v>
      </c>
      <c r="G83" s="28"/>
      <c r="H83" s="32"/>
    </row>
    <row r="84" spans="1:8" x14ac:dyDescent="0.25">
      <c r="A84" s="2"/>
      <c r="B84" s="2"/>
      <c r="C84" s="2"/>
      <c r="D84" s="1"/>
      <c r="E84" s="1"/>
      <c r="F84" s="28"/>
      <c r="G84" s="28"/>
      <c r="H84" s="32"/>
    </row>
    <row r="85" spans="1:8" x14ac:dyDescent="0.25">
      <c r="A85" s="2"/>
      <c r="B85" s="2" t="s">
        <v>12</v>
      </c>
      <c r="C85" s="2">
        <v>2017</v>
      </c>
      <c r="D85" s="1" t="s">
        <v>62</v>
      </c>
      <c r="E85" s="1" t="s">
        <v>63</v>
      </c>
      <c r="F85" s="28">
        <v>1359488</v>
      </c>
      <c r="G85" s="28"/>
      <c r="H85" s="32">
        <f>SUM(F85:F87)</f>
        <v>4603391</v>
      </c>
    </row>
    <row r="86" spans="1:8" x14ac:dyDescent="0.25">
      <c r="A86" s="2"/>
      <c r="B86" s="2"/>
      <c r="C86" s="2"/>
      <c r="D86" s="1" t="s">
        <v>64</v>
      </c>
      <c r="E86" s="1" t="s">
        <v>65</v>
      </c>
      <c r="F86" s="28">
        <v>1215125</v>
      </c>
      <c r="G86" s="28"/>
      <c r="H86" s="32"/>
    </row>
    <row r="87" spans="1:8" x14ac:dyDescent="0.25">
      <c r="A87" s="2"/>
      <c r="B87" s="2"/>
      <c r="C87" s="2"/>
      <c r="D87" s="1" t="s">
        <v>66</v>
      </c>
      <c r="E87" s="1" t="s">
        <v>48</v>
      </c>
      <c r="F87" s="28">
        <v>2028778</v>
      </c>
      <c r="G87" s="28"/>
      <c r="H87" s="32"/>
    </row>
    <row r="88" spans="1:8" x14ac:dyDescent="0.25">
      <c r="A88" s="2"/>
      <c r="B88" s="2"/>
      <c r="C88" s="2"/>
      <c r="D88" s="1"/>
      <c r="E88" s="1"/>
      <c r="F88" s="28"/>
      <c r="G88" s="28"/>
      <c r="H88" s="32"/>
    </row>
    <row r="89" spans="1:8" x14ac:dyDescent="0.25">
      <c r="A89" s="2"/>
      <c r="B89" s="2"/>
      <c r="C89" s="2">
        <v>2018</v>
      </c>
      <c r="D89" s="1" t="s">
        <v>62</v>
      </c>
      <c r="E89" s="1"/>
      <c r="F89" s="28">
        <v>1359488</v>
      </c>
      <c r="G89" s="28"/>
      <c r="H89" s="32">
        <f>SUM(F89:F91)</f>
        <v>5687044</v>
      </c>
    </row>
    <row r="90" spans="1:8" x14ac:dyDescent="0.25">
      <c r="A90" s="2"/>
      <c r="B90" s="2"/>
      <c r="C90" s="2">
        <v>2019</v>
      </c>
      <c r="D90" s="1" t="s">
        <v>64</v>
      </c>
      <c r="E90" s="1"/>
      <c r="F90" s="28">
        <v>2298778</v>
      </c>
      <c r="G90" s="28"/>
      <c r="H90" s="32"/>
    </row>
    <row r="91" spans="1:8" x14ac:dyDescent="0.25">
      <c r="A91" s="2"/>
      <c r="B91" s="2"/>
      <c r="C91" s="2">
        <v>2020</v>
      </c>
      <c r="D91" s="1" t="s">
        <v>66</v>
      </c>
      <c r="E91" s="1"/>
      <c r="F91" s="28">
        <v>2028778</v>
      </c>
      <c r="G91" s="28"/>
      <c r="H91" s="32"/>
    </row>
    <row r="92" spans="1:8" x14ac:dyDescent="0.25">
      <c r="A92" s="2"/>
      <c r="B92" s="2"/>
      <c r="C92" s="2"/>
      <c r="D92" s="1"/>
      <c r="E92" s="1"/>
      <c r="F92" s="28"/>
      <c r="G92" s="28"/>
      <c r="H92" s="32"/>
    </row>
    <row r="93" spans="1:8" x14ac:dyDescent="0.25">
      <c r="A93" s="2"/>
      <c r="B93" s="2"/>
      <c r="C93" s="2">
        <v>2021</v>
      </c>
      <c r="D93" s="1" t="s">
        <v>62</v>
      </c>
      <c r="E93" s="1"/>
      <c r="F93" s="28">
        <v>1359488</v>
      </c>
      <c r="G93" s="28"/>
      <c r="H93" s="32">
        <f>SUM(F93:F95)</f>
        <v>5817044</v>
      </c>
    </row>
    <row r="94" spans="1:8" x14ac:dyDescent="0.25">
      <c r="A94" s="2"/>
      <c r="B94" s="2"/>
      <c r="D94" s="1" t="s">
        <v>64</v>
      </c>
      <c r="E94" s="1"/>
      <c r="F94" s="28">
        <v>2228778</v>
      </c>
      <c r="G94" s="28"/>
      <c r="H94" s="32"/>
    </row>
    <row r="95" spans="1:8" x14ac:dyDescent="0.25">
      <c r="A95" s="2"/>
      <c r="B95" s="2"/>
      <c r="D95" s="1" t="s">
        <v>66</v>
      </c>
      <c r="E95" s="1"/>
      <c r="F95" s="28">
        <v>2228778</v>
      </c>
      <c r="G95" s="28"/>
      <c r="H95" s="32"/>
    </row>
    <row r="96" spans="1:8" x14ac:dyDescent="0.25">
      <c r="A96" s="2"/>
      <c r="B96" s="2"/>
      <c r="D96" s="1"/>
      <c r="E96" s="1"/>
      <c r="F96" s="28"/>
      <c r="G96" s="28"/>
      <c r="H96" s="32"/>
    </row>
    <row r="97" spans="1:8" x14ac:dyDescent="0.25">
      <c r="A97" s="2"/>
      <c r="B97" s="2" t="s">
        <v>13</v>
      </c>
      <c r="C97" s="10">
        <v>2017</v>
      </c>
      <c r="D97" s="1" t="s">
        <v>67</v>
      </c>
      <c r="E97" s="1" t="s">
        <v>50</v>
      </c>
      <c r="F97" s="28">
        <v>40605000</v>
      </c>
      <c r="G97" s="28"/>
      <c r="H97" s="32">
        <f>F97+F98</f>
        <v>41750800</v>
      </c>
    </row>
    <row r="98" spans="1:8" x14ac:dyDescent="0.25">
      <c r="A98" s="2"/>
      <c r="B98" s="2"/>
      <c r="C98" s="2"/>
      <c r="D98" s="1" t="s">
        <v>68</v>
      </c>
      <c r="E98" s="1" t="s">
        <v>48</v>
      </c>
      <c r="F98" s="28">
        <v>1145800</v>
      </c>
      <c r="G98" s="28"/>
      <c r="H98" s="32"/>
    </row>
    <row r="99" spans="1:8" x14ac:dyDescent="0.25">
      <c r="A99" s="2"/>
      <c r="B99" s="2"/>
      <c r="C99" s="2"/>
      <c r="D99" s="1"/>
      <c r="E99" s="1"/>
      <c r="F99" s="28"/>
      <c r="G99" s="28"/>
      <c r="H99" s="32"/>
    </row>
    <row r="100" spans="1:8" x14ac:dyDescent="0.25">
      <c r="A100" s="2"/>
      <c r="B100" s="2"/>
      <c r="C100" s="2">
        <v>2018</v>
      </c>
      <c r="D100" s="1" t="s">
        <v>67</v>
      </c>
      <c r="E100" s="1" t="s">
        <v>50</v>
      </c>
      <c r="F100" s="28">
        <v>40605500</v>
      </c>
      <c r="G100" s="28"/>
      <c r="H100" s="32">
        <f>SUM(F100:F102)</f>
        <v>42744900</v>
      </c>
    </row>
    <row r="101" spans="1:8" x14ac:dyDescent="0.25">
      <c r="A101" s="2"/>
      <c r="B101" s="2"/>
      <c r="C101" s="2">
        <v>2019</v>
      </c>
      <c r="D101" s="1" t="s">
        <v>68</v>
      </c>
      <c r="E101" s="1" t="s">
        <v>48</v>
      </c>
      <c r="F101" s="28">
        <v>1145800</v>
      </c>
      <c r="G101" s="28"/>
      <c r="H101" s="32"/>
    </row>
    <row r="102" spans="1:8" x14ac:dyDescent="0.25">
      <c r="A102" s="2"/>
      <c r="B102" s="2"/>
      <c r="C102" s="2">
        <v>2020</v>
      </c>
      <c r="D102" s="1" t="s">
        <v>69</v>
      </c>
      <c r="E102" s="1" t="s">
        <v>57</v>
      </c>
      <c r="F102" s="28">
        <v>993600</v>
      </c>
      <c r="G102" s="28"/>
      <c r="H102" s="32"/>
    </row>
    <row r="103" spans="1:8" x14ac:dyDescent="0.25">
      <c r="A103" s="2"/>
      <c r="B103" s="2"/>
      <c r="C103" s="2">
        <v>2021</v>
      </c>
      <c r="D103" s="1"/>
      <c r="E103" s="1"/>
      <c r="F103" s="28"/>
      <c r="G103" s="28"/>
      <c r="H103" s="32"/>
    </row>
    <row r="104" spans="1:8" x14ac:dyDescent="0.25">
      <c r="A104" s="2"/>
      <c r="B104" s="2"/>
      <c r="C104" s="2"/>
      <c r="D104" s="1"/>
      <c r="E104" s="1"/>
      <c r="F104" s="28"/>
      <c r="G104" s="28"/>
      <c r="H104" s="32"/>
    </row>
    <row r="105" spans="1:8" x14ac:dyDescent="0.25">
      <c r="A105" s="2"/>
      <c r="B105" s="2"/>
      <c r="C105" s="2"/>
      <c r="D105" s="1"/>
      <c r="E105" s="1"/>
      <c r="F105" s="28"/>
      <c r="G105" s="28"/>
      <c r="H105" s="32"/>
    </row>
    <row r="106" spans="1:8" x14ac:dyDescent="0.25">
      <c r="A106" s="2"/>
      <c r="B106" s="2"/>
      <c r="C106" s="2"/>
      <c r="D106" s="1"/>
      <c r="E106" s="1"/>
      <c r="F106" s="28"/>
      <c r="G106" s="28"/>
      <c r="H106" s="32"/>
    </row>
    <row r="107" spans="1:8" x14ac:dyDescent="0.25">
      <c r="A107" s="2">
        <v>2</v>
      </c>
      <c r="B107" s="2" t="s">
        <v>8</v>
      </c>
      <c r="C107" s="2">
        <v>2017</v>
      </c>
      <c r="D107" s="1" t="s">
        <v>41</v>
      </c>
      <c r="E107" s="1"/>
      <c r="F107" s="28">
        <v>1329770</v>
      </c>
      <c r="G107" s="28"/>
      <c r="H107" s="32">
        <f>SUM(F107:F109)</f>
        <v>1380020</v>
      </c>
    </row>
    <row r="108" spans="1:8" x14ac:dyDescent="0.25">
      <c r="A108" s="2"/>
      <c r="B108" s="2"/>
      <c r="C108" s="2"/>
      <c r="D108" s="1" t="s">
        <v>42</v>
      </c>
      <c r="E108" s="1"/>
      <c r="F108" s="28">
        <v>50000</v>
      </c>
      <c r="G108" s="28"/>
      <c r="H108" s="32"/>
    </row>
    <row r="109" spans="1:8" x14ac:dyDescent="0.25">
      <c r="A109" s="2"/>
      <c r="B109" s="2"/>
      <c r="C109" s="2"/>
      <c r="D109" s="1" t="s">
        <v>43</v>
      </c>
      <c r="E109" s="1"/>
      <c r="F109" s="28">
        <v>250</v>
      </c>
      <c r="G109" s="28"/>
      <c r="H109" s="32"/>
    </row>
    <row r="110" spans="1:8" x14ac:dyDescent="0.25">
      <c r="A110" s="2"/>
      <c r="B110" s="2"/>
      <c r="C110" s="2"/>
      <c r="D110" s="1"/>
      <c r="E110" s="1"/>
      <c r="F110" s="28"/>
      <c r="G110" s="28"/>
      <c r="H110" s="32"/>
    </row>
    <row r="111" spans="1:8" x14ac:dyDescent="0.25">
      <c r="A111" s="2"/>
      <c r="B111" s="2"/>
      <c r="C111" s="2">
        <v>2018</v>
      </c>
      <c r="D111" s="1" t="s">
        <v>41</v>
      </c>
      <c r="E111" s="1"/>
      <c r="F111" s="28">
        <v>1329770</v>
      </c>
      <c r="G111" s="28"/>
      <c r="H111" s="32">
        <f>SUM(F111:F114)</f>
        <v>1461020</v>
      </c>
    </row>
    <row r="112" spans="1:8" x14ac:dyDescent="0.25">
      <c r="A112" s="2"/>
      <c r="B112" s="2"/>
      <c r="C112" s="2"/>
      <c r="D112" s="1" t="s">
        <v>42</v>
      </c>
      <c r="E112" s="1"/>
      <c r="F112" s="28">
        <v>50000</v>
      </c>
      <c r="G112" s="28"/>
      <c r="H112" s="32"/>
    </row>
    <row r="113" spans="1:8" x14ac:dyDescent="0.25">
      <c r="A113" s="2"/>
      <c r="B113" s="2"/>
      <c r="C113" s="2"/>
      <c r="D113" s="1" t="s">
        <v>43</v>
      </c>
      <c r="E113" s="1"/>
      <c r="F113" s="28">
        <v>250</v>
      </c>
      <c r="G113" s="28"/>
      <c r="H113" s="32"/>
    </row>
    <row r="114" spans="1:8" x14ac:dyDescent="0.25">
      <c r="A114" s="2"/>
      <c r="B114" s="2"/>
      <c r="C114" s="2"/>
      <c r="D114" s="1" t="s">
        <v>44</v>
      </c>
      <c r="E114" s="1"/>
      <c r="F114" s="28">
        <v>81000</v>
      </c>
      <c r="G114" s="28"/>
      <c r="H114" s="32"/>
    </row>
    <row r="115" spans="1:8" x14ac:dyDescent="0.25">
      <c r="A115" s="2"/>
      <c r="B115" s="2"/>
      <c r="C115" s="2"/>
      <c r="D115" s="1"/>
      <c r="E115" s="1"/>
      <c r="F115" s="28"/>
      <c r="G115" s="28"/>
      <c r="H115" s="32"/>
    </row>
    <row r="116" spans="1:8" x14ac:dyDescent="0.25">
      <c r="A116" s="2"/>
      <c r="B116" s="2"/>
      <c r="C116" s="2">
        <v>2019</v>
      </c>
      <c r="D116" s="1" t="s">
        <v>41</v>
      </c>
      <c r="E116" s="1"/>
      <c r="F116" s="28">
        <v>1329770</v>
      </c>
      <c r="G116" s="28"/>
      <c r="H116" s="32">
        <f>SUM(F116:F118)</f>
        <v>1380020</v>
      </c>
    </row>
    <row r="117" spans="1:8" x14ac:dyDescent="0.25">
      <c r="A117" s="2"/>
      <c r="B117" s="2"/>
      <c r="C117" s="2"/>
      <c r="D117" s="1" t="s">
        <v>42</v>
      </c>
      <c r="E117" s="1"/>
      <c r="F117" s="28">
        <v>50000</v>
      </c>
      <c r="G117" s="28"/>
      <c r="H117" s="32"/>
    </row>
    <row r="118" spans="1:8" x14ac:dyDescent="0.25">
      <c r="A118" s="2"/>
      <c r="B118" s="2"/>
      <c r="C118" s="2"/>
      <c r="D118" s="1" t="s">
        <v>43</v>
      </c>
      <c r="E118" s="1"/>
      <c r="F118" s="28">
        <v>250</v>
      </c>
      <c r="G118" s="28"/>
      <c r="H118" s="32"/>
    </row>
    <row r="119" spans="1:8" x14ac:dyDescent="0.25">
      <c r="A119" s="2"/>
      <c r="B119" s="2"/>
      <c r="C119" s="2"/>
      <c r="D119" s="1"/>
      <c r="E119" s="1"/>
      <c r="F119" s="28"/>
      <c r="G119" s="28"/>
      <c r="H119" s="32"/>
    </row>
    <row r="120" spans="1:8" x14ac:dyDescent="0.25">
      <c r="A120" s="2"/>
      <c r="B120" s="2"/>
      <c r="C120" s="2">
        <v>2020</v>
      </c>
      <c r="D120" s="1" t="s">
        <v>41</v>
      </c>
      <c r="E120" s="1"/>
      <c r="F120" s="28">
        <v>1329770</v>
      </c>
      <c r="G120" s="28"/>
      <c r="H120" s="32">
        <f>SUM(F120:F122)</f>
        <v>1380020</v>
      </c>
    </row>
    <row r="121" spans="1:8" x14ac:dyDescent="0.25">
      <c r="A121" s="2"/>
      <c r="B121" s="2"/>
      <c r="C121" s="2"/>
      <c r="D121" s="1" t="s">
        <v>42</v>
      </c>
      <c r="E121" s="1"/>
      <c r="F121" s="28">
        <v>50000</v>
      </c>
      <c r="G121" s="28"/>
      <c r="H121" s="32"/>
    </row>
    <row r="122" spans="1:8" x14ac:dyDescent="0.25">
      <c r="A122" s="2"/>
      <c r="B122" s="2"/>
      <c r="C122" s="2"/>
      <c r="D122" s="1" t="s">
        <v>43</v>
      </c>
      <c r="E122" s="1"/>
      <c r="F122" s="28">
        <v>250</v>
      </c>
      <c r="G122" s="28"/>
      <c r="H122" s="32"/>
    </row>
    <row r="123" spans="1:8" x14ac:dyDescent="0.25">
      <c r="A123" s="2"/>
      <c r="B123" s="2"/>
      <c r="C123" s="2"/>
      <c r="D123" s="1"/>
      <c r="E123" s="1"/>
      <c r="F123" s="28"/>
      <c r="G123" s="28"/>
      <c r="H123" s="32"/>
    </row>
    <row r="124" spans="1:8" x14ac:dyDescent="0.25">
      <c r="A124" s="2"/>
      <c r="B124" s="2"/>
      <c r="C124" s="2">
        <v>2021</v>
      </c>
      <c r="D124" s="1" t="s">
        <v>41</v>
      </c>
      <c r="E124" s="1"/>
      <c r="F124" s="28">
        <v>1329770</v>
      </c>
      <c r="G124" s="28"/>
      <c r="H124" s="33">
        <f>SUM(F124:F126)</f>
        <v>1380020</v>
      </c>
    </row>
    <row r="125" spans="1:8" x14ac:dyDescent="0.25">
      <c r="A125" s="2"/>
      <c r="B125" s="2"/>
      <c r="C125" s="2"/>
      <c r="D125" s="1" t="s">
        <v>42</v>
      </c>
      <c r="E125" s="1"/>
      <c r="F125" s="28">
        <v>50000</v>
      </c>
      <c r="G125" s="28"/>
      <c r="H125" s="32"/>
    </row>
    <row r="126" spans="1:8" x14ac:dyDescent="0.25">
      <c r="A126" s="2"/>
      <c r="B126" s="2"/>
      <c r="C126" s="2"/>
      <c r="D126" s="1" t="s">
        <v>43</v>
      </c>
      <c r="E126" s="1"/>
      <c r="F126" s="28">
        <v>250</v>
      </c>
      <c r="G126" s="28"/>
      <c r="H126" s="3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KM</vt:lpstr>
      <vt:lpstr>LEV</vt:lpstr>
      <vt:lpstr>FCF</vt:lpstr>
      <vt:lpstr>PROF</vt:lpstr>
      <vt:lpstr>ML (Y)</vt:lpstr>
      <vt:lpstr>KA (Z)</vt:lpstr>
      <vt:lpstr>INVESTOR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2023-02-03T13:35:40Z</dcterms:created>
  <dcterms:modified xsi:type="dcterms:W3CDTF">2023-05-30T02:09:14Z</dcterms:modified>
</cp:coreProperties>
</file>