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emester 7\skripsi\proposal\skripsi\"/>
    </mc:Choice>
  </mc:AlternateContent>
  <xr:revisionPtr revIDLastSave="0" documentId="13_ncr:1_{B73D5974-BAEB-41A8-86BE-BE0AC6676887}" xr6:coauthVersionLast="47" xr6:coauthVersionMax="47" xr10:uidLastSave="{00000000-0000-0000-0000-000000000000}"/>
  <bookViews>
    <workbookView xWindow="-120" yWindow="-120" windowWidth="20730" windowHeight="11160" firstSheet="2" activeTab="6" xr2:uid="{F06FB52D-A83A-4A15-92C5-06C22986B077}"/>
  </bookViews>
  <sheets>
    <sheet name="HOLTS 3 GB (2)" sheetId="10" r:id="rId1"/>
    <sheet name="Sheet1" sheetId="1" r:id="rId2"/>
    <sheet name="DES HOLTS 3 IN 1" sheetId="2" r:id="rId3"/>
    <sheet name="DES HOLTS FI 1,5 GB" sheetId="4" r:id="rId4"/>
    <sheet name="HOLTS 2,5 GB" sheetId="5" r:id="rId5"/>
    <sheet name="HOLTS 5,5 GB" sheetId="6" r:id="rId6"/>
    <sheet name="HOLTS 9 GB" sheetId="8" r:id="rId7"/>
    <sheet name="Sheet2" sheetId="11" r:id="rId8"/>
  </sheets>
  <definedNames>
    <definedName name="solver_adj" localSheetId="2" hidden="1">'DES HOLTS 3 IN 1'!$E$1</definedName>
    <definedName name="solver_adj" localSheetId="3" hidden="1">'DES HOLTS FI 1,5 GB'!$E$1</definedName>
    <definedName name="solver_adj" localSheetId="4" hidden="1">'HOLTS 2,5 GB'!$E$1</definedName>
    <definedName name="solver_adj" localSheetId="0" hidden="1">'HOLTS 3 GB (2)'!$E$1</definedName>
    <definedName name="solver_adj" localSheetId="5" hidden="1">'HOLTS 5,5 GB'!$E$1</definedName>
    <definedName name="solver_adj" localSheetId="6" hidden="1">'HOLTS 9 GB'!$E$1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0" hidden="1">0.0001</definedName>
    <definedName name="solver_cvg" localSheetId="5" hidden="1">0.0001</definedName>
    <definedName name="solver_cvg" localSheetId="6" hidden="1">0.0001</definedName>
    <definedName name="solver_drv" localSheetId="2" hidden="1">2</definedName>
    <definedName name="solver_drv" localSheetId="3" hidden="1">2</definedName>
    <definedName name="solver_drv" localSheetId="4" hidden="1">2</definedName>
    <definedName name="solver_drv" localSheetId="0" hidden="1">2</definedName>
    <definedName name="solver_drv" localSheetId="5" hidden="1">2</definedName>
    <definedName name="solver_drv" localSheetId="6" hidden="1">2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0" hidden="1">1</definedName>
    <definedName name="solver_eng" localSheetId="5" hidden="1">1</definedName>
    <definedName name="solver_eng" localSheetId="6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0" hidden="1">1</definedName>
    <definedName name="solver_est" localSheetId="5" hidden="1">1</definedName>
    <definedName name="solver_est" localSheetId="6" hidden="1">1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0" hidden="1">2147483647</definedName>
    <definedName name="solver_itr" localSheetId="5" hidden="1">2147483647</definedName>
    <definedName name="solver_itr" localSheetId="6" hidden="1">2147483647</definedName>
    <definedName name="solver_lhs1" localSheetId="2" hidden="1">'DES HOLTS 3 IN 1'!$E$1</definedName>
    <definedName name="solver_lhs1" localSheetId="3" hidden="1">'DES HOLTS FI 1,5 GB'!$E$1</definedName>
    <definedName name="solver_lhs1" localSheetId="4" hidden="1">'HOLTS 2,5 GB'!$E$1</definedName>
    <definedName name="solver_lhs1" localSheetId="0" hidden="1">'HOLTS 3 GB (2)'!$E$1</definedName>
    <definedName name="solver_lhs1" localSheetId="5" hidden="1">'HOLTS 5,5 GB'!$E$1</definedName>
    <definedName name="solver_lhs1" localSheetId="6" hidden="1">'HOLTS 9 GB'!$E$1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0" hidden="1">2147483647</definedName>
    <definedName name="solver_mip" localSheetId="5" hidden="1">2147483647</definedName>
    <definedName name="solver_mip" localSheetId="6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0" hidden="1">30</definedName>
    <definedName name="solver_mni" localSheetId="5" hidden="1">30</definedName>
    <definedName name="solver_mni" localSheetId="6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0" hidden="1">0.075</definedName>
    <definedName name="solver_mrt" localSheetId="5" hidden="1">0.075</definedName>
    <definedName name="solver_mrt" localSheetId="6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0" hidden="1">2</definedName>
    <definedName name="solver_msl" localSheetId="5" hidden="1">2</definedName>
    <definedName name="solver_msl" localSheetId="6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0" hidden="1">1</definedName>
    <definedName name="solver_neg" localSheetId="5" hidden="1">1</definedName>
    <definedName name="solver_neg" localSheetId="6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0" hidden="1">2147483647</definedName>
    <definedName name="solver_nod" localSheetId="5" hidden="1">2147483647</definedName>
    <definedName name="solver_nod" localSheetId="6" hidden="1">2147483647</definedName>
    <definedName name="solver_num" localSheetId="2" hidden="1">1</definedName>
    <definedName name="solver_num" localSheetId="3" hidden="1">1</definedName>
    <definedName name="solver_num" localSheetId="4" hidden="1">1</definedName>
    <definedName name="solver_num" localSheetId="0" hidden="1">1</definedName>
    <definedName name="solver_num" localSheetId="5" hidden="1">1</definedName>
    <definedName name="solver_num" localSheetId="6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0" hidden="1">1</definedName>
    <definedName name="solver_nwt" localSheetId="5" hidden="1">1</definedName>
    <definedName name="solver_nwt" localSheetId="6" hidden="1">1</definedName>
    <definedName name="solver_opt" localSheetId="2" hidden="1">'DES HOLTS 3 IN 1'!$C$37</definedName>
    <definedName name="solver_opt" localSheetId="3" hidden="1">'DES HOLTS FI 1,5 GB'!$C$37</definedName>
    <definedName name="solver_opt" localSheetId="4" hidden="1">'HOLTS 2,5 GB'!$C$42</definedName>
    <definedName name="solver_opt" localSheetId="0" hidden="1">'HOLTS 3 GB (2)'!$C$42</definedName>
    <definedName name="solver_opt" localSheetId="5" hidden="1">'HOLTS 5,5 GB'!$C$42</definedName>
    <definedName name="solver_opt" localSheetId="6" hidden="1">'HOLTS 9 GB'!$C$42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0" hidden="1">0.000001</definedName>
    <definedName name="solver_pre" localSheetId="5" hidden="1">0.000001</definedName>
    <definedName name="solver_pre" localSheetId="6" hidden="1">0.000001</definedName>
    <definedName name="solver_rbv" localSheetId="2" hidden="1">2</definedName>
    <definedName name="solver_rbv" localSheetId="3" hidden="1">2</definedName>
    <definedName name="solver_rbv" localSheetId="4" hidden="1">2</definedName>
    <definedName name="solver_rbv" localSheetId="0" hidden="1">2</definedName>
    <definedName name="solver_rbv" localSheetId="5" hidden="1">2</definedName>
    <definedName name="solver_rbv" localSheetId="6" hidden="1">2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0" hidden="1">1</definedName>
    <definedName name="solver_rel1" localSheetId="5" hidden="1">1</definedName>
    <definedName name="solver_rel1" localSheetId="6" hidden="1">1</definedName>
    <definedName name="solver_rhs1" localSheetId="2" hidden="1">1</definedName>
    <definedName name="solver_rhs1" localSheetId="3" hidden="1">1</definedName>
    <definedName name="solver_rhs1" localSheetId="4" hidden="1">1</definedName>
    <definedName name="solver_rhs1" localSheetId="0" hidden="1">1</definedName>
    <definedName name="solver_rhs1" localSheetId="5" hidden="1">1</definedName>
    <definedName name="solver_rhs1" localSheetId="6" hidden="1">1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0" hidden="1">2</definedName>
    <definedName name="solver_rlx" localSheetId="5" hidden="1">2</definedName>
    <definedName name="solver_rlx" localSheetId="6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0" hidden="1">0</definedName>
    <definedName name="solver_rsd" localSheetId="5" hidden="1">0</definedName>
    <definedName name="solver_rsd" localSheetId="6" hidden="1">0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cl" localSheetId="0" hidden="1">2</definedName>
    <definedName name="solver_scl" localSheetId="5" hidden="1">2</definedName>
    <definedName name="solver_scl" localSheetId="6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0" hidden="1">2</definedName>
    <definedName name="solver_sho" localSheetId="5" hidden="1">2</definedName>
    <definedName name="solver_sho" localSheetId="6" hidden="1">2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0" hidden="1">100</definedName>
    <definedName name="solver_ssz" localSheetId="5" hidden="1">100</definedName>
    <definedName name="solver_ssz" localSheetId="6" hidden="1">100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0" hidden="1">2147483647</definedName>
    <definedName name="solver_tim" localSheetId="5" hidden="1">2147483647</definedName>
    <definedName name="solver_tim" localSheetId="6" hidden="1">2147483647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0" hidden="1">0.01</definedName>
    <definedName name="solver_tol" localSheetId="5" hidden="1">0.01</definedName>
    <definedName name="solver_tol" localSheetId="6" hidden="1">0.01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0" hidden="1">2</definedName>
    <definedName name="solver_typ" localSheetId="5" hidden="1">2</definedName>
    <definedName name="solver_typ" localSheetId="6" hidden="1">2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0" hidden="1">0</definedName>
    <definedName name="solver_val" localSheetId="5" hidden="1">0</definedName>
    <definedName name="solver_val" localSheetId="6" hidden="1">0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0" hidden="1">3</definedName>
    <definedName name="solver_ver" localSheetId="5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8" l="1"/>
  <c r="E3" i="8" s="1"/>
  <c r="G33" i="10"/>
  <c r="F11" i="2"/>
  <c r="D11" i="2"/>
  <c r="C11" i="2"/>
  <c r="C11" i="10"/>
  <c r="D10" i="10"/>
  <c r="C10" i="10"/>
  <c r="F11" i="10" s="1"/>
  <c r="G11" i="10" s="1"/>
  <c r="D9" i="10"/>
  <c r="C9" i="10"/>
  <c r="F10" i="10" s="1"/>
  <c r="G10" i="10" s="1"/>
  <c r="D8" i="10"/>
  <c r="C8" i="10"/>
  <c r="E2" i="10"/>
  <c r="E3" i="10" s="1"/>
  <c r="D10" i="8"/>
  <c r="C10" i="8"/>
  <c r="F11" i="8" s="1"/>
  <c r="G11" i="8" s="1"/>
  <c r="D9" i="8"/>
  <c r="C9" i="8"/>
  <c r="D8" i="8"/>
  <c r="C8" i="8"/>
  <c r="I10" i="10" l="1"/>
  <c r="J10" i="10"/>
  <c r="H10" i="10"/>
  <c r="D11" i="10"/>
  <c r="F12" i="10"/>
  <c r="G12" i="10" s="1"/>
  <c r="J11" i="10"/>
  <c r="K11" i="10" s="1"/>
  <c r="I11" i="10"/>
  <c r="H11" i="10"/>
  <c r="C12" i="10"/>
  <c r="F10" i="8"/>
  <c r="G10" i="8" s="1"/>
  <c r="H10" i="8" s="1"/>
  <c r="C11" i="8"/>
  <c r="D11" i="8" s="1"/>
  <c r="I11" i="8"/>
  <c r="J11" i="8"/>
  <c r="K11" i="8" s="1"/>
  <c r="H11" i="8"/>
  <c r="I10" i="8"/>
  <c r="J10" i="8"/>
  <c r="D12" i="10" l="1"/>
  <c r="F13" i="10"/>
  <c r="G13" i="10" s="1"/>
  <c r="C13" i="10"/>
  <c r="I12" i="10"/>
  <c r="J12" i="10"/>
  <c r="K12" i="10" s="1"/>
  <c r="H12" i="10"/>
  <c r="K10" i="10"/>
  <c r="F12" i="8"/>
  <c r="G12" i="8" s="1"/>
  <c r="J12" i="8" s="1"/>
  <c r="K12" i="8" s="1"/>
  <c r="C12" i="8"/>
  <c r="D12" i="8" s="1"/>
  <c r="C13" i="8" s="1"/>
  <c r="K10" i="8"/>
  <c r="I13" i="10" l="1"/>
  <c r="J13" i="10"/>
  <c r="H13" i="10"/>
  <c r="F14" i="10"/>
  <c r="G14" i="10" s="1"/>
  <c r="D13" i="10"/>
  <c r="C14" i="10"/>
  <c r="H12" i="8"/>
  <c r="I12" i="8"/>
  <c r="F13" i="8"/>
  <c r="G13" i="8" s="1"/>
  <c r="I13" i="8" s="1"/>
  <c r="D13" i="8"/>
  <c r="C14" i="8" s="1"/>
  <c r="D10" i="6"/>
  <c r="C10" i="6"/>
  <c r="C11" i="6" s="1"/>
  <c r="D9" i="6"/>
  <c r="C9" i="6"/>
  <c r="F10" i="6" s="1"/>
  <c r="G10" i="6" s="1"/>
  <c r="D8" i="6"/>
  <c r="C8" i="6"/>
  <c r="E2" i="6"/>
  <c r="E3" i="6" s="1"/>
  <c r="D10" i="5"/>
  <c r="C10" i="5"/>
  <c r="F11" i="5" s="1"/>
  <c r="G11" i="5" s="1"/>
  <c r="D9" i="5"/>
  <c r="C9" i="5"/>
  <c r="D8" i="5"/>
  <c r="C8" i="5"/>
  <c r="E2" i="5"/>
  <c r="E3" i="5" s="1"/>
  <c r="D10" i="4"/>
  <c r="F11" i="4" s="1"/>
  <c r="G11" i="4" s="1"/>
  <c r="C10" i="4"/>
  <c r="D9" i="4"/>
  <c r="C9" i="4"/>
  <c r="F10" i="4" s="1"/>
  <c r="G10" i="4" s="1"/>
  <c r="D8" i="4"/>
  <c r="C8" i="4"/>
  <c r="E2" i="4"/>
  <c r="E3" i="4" s="1"/>
  <c r="D8" i="2"/>
  <c r="C10" i="2"/>
  <c r="C9" i="2"/>
  <c r="E2" i="2"/>
  <c r="D14" i="10" l="1"/>
  <c r="C15" i="10" s="1"/>
  <c r="J14" i="10"/>
  <c r="K14" i="10" s="1"/>
  <c r="I14" i="10"/>
  <c r="H14" i="10"/>
  <c r="K13" i="10"/>
  <c r="H13" i="8"/>
  <c r="J13" i="8"/>
  <c r="K13" i="8" s="1"/>
  <c r="F14" i="8"/>
  <c r="G14" i="8" s="1"/>
  <c r="J14" i="8" s="1"/>
  <c r="D14" i="8"/>
  <c r="F15" i="8" s="1"/>
  <c r="G15" i="8" s="1"/>
  <c r="H10" i="6"/>
  <c r="J10" i="6"/>
  <c r="I10" i="6"/>
  <c r="F11" i="6"/>
  <c r="G11" i="6" s="1"/>
  <c r="D11" i="6"/>
  <c r="F12" i="6" s="1"/>
  <c r="G12" i="6" s="1"/>
  <c r="F10" i="5"/>
  <c r="G10" i="5" s="1"/>
  <c r="J11" i="5"/>
  <c r="K11" i="5" s="1"/>
  <c r="I11" i="5"/>
  <c r="H11" i="5"/>
  <c r="J10" i="5"/>
  <c r="I10" i="5"/>
  <c r="H10" i="5"/>
  <c r="C11" i="5"/>
  <c r="H10" i="4"/>
  <c r="J10" i="4"/>
  <c r="I10" i="4"/>
  <c r="H11" i="4"/>
  <c r="I11" i="4"/>
  <c r="J11" i="4"/>
  <c r="K11" i="4" s="1"/>
  <c r="C11" i="4"/>
  <c r="D9" i="2"/>
  <c r="F10" i="2" s="1"/>
  <c r="G10" i="2" s="1"/>
  <c r="C8" i="2"/>
  <c r="D10" i="2"/>
  <c r="E3" i="2"/>
  <c r="D15" i="10" l="1"/>
  <c r="F16" i="10" s="1"/>
  <c r="G16" i="10" s="1"/>
  <c r="C16" i="10"/>
  <c r="F15" i="10"/>
  <c r="G15" i="10" s="1"/>
  <c r="I14" i="8"/>
  <c r="H14" i="8"/>
  <c r="J15" i="8"/>
  <c r="K15" i="8" s="1"/>
  <c r="I15" i="8"/>
  <c r="H15" i="8"/>
  <c r="K14" i="8"/>
  <c r="C15" i="8"/>
  <c r="H12" i="6"/>
  <c r="J12" i="6"/>
  <c r="K12" i="6" s="1"/>
  <c r="I12" i="6"/>
  <c r="J11" i="6"/>
  <c r="K11" i="6" s="1"/>
  <c r="I11" i="6"/>
  <c r="H11" i="6"/>
  <c r="C12" i="6"/>
  <c r="K10" i="6"/>
  <c r="K10" i="5"/>
  <c r="D11" i="5"/>
  <c r="C12" i="5" s="1"/>
  <c r="K10" i="4"/>
  <c r="D11" i="4"/>
  <c r="F12" i="4" s="1"/>
  <c r="G12" i="4" s="1"/>
  <c r="G11" i="2"/>
  <c r="I11" i="2" s="1"/>
  <c r="H10" i="2"/>
  <c r="J10" i="2"/>
  <c r="I10" i="2"/>
  <c r="C12" i="2"/>
  <c r="D12" i="2" s="1"/>
  <c r="J11" i="2"/>
  <c r="K11" i="2" s="1"/>
  <c r="I16" i="10" l="1"/>
  <c r="J16" i="10"/>
  <c r="K16" i="10" s="1"/>
  <c r="H16" i="10"/>
  <c r="D16" i="10"/>
  <c r="F17" i="10" s="1"/>
  <c r="G17" i="10" s="1"/>
  <c r="J15" i="10"/>
  <c r="I15" i="10"/>
  <c r="H15" i="10"/>
  <c r="D15" i="8"/>
  <c r="F16" i="8" s="1"/>
  <c r="G16" i="8" s="1"/>
  <c r="D12" i="6"/>
  <c r="F13" i="6" s="1"/>
  <c r="G13" i="6" s="1"/>
  <c r="D12" i="5"/>
  <c r="F13" i="5" s="1"/>
  <c r="G13" i="5" s="1"/>
  <c r="F12" i="5"/>
  <c r="G12" i="5" s="1"/>
  <c r="C12" i="4"/>
  <c r="D12" i="4" s="1"/>
  <c r="C13" i="4" s="1"/>
  <c r="H12" i="4"/>
  <c r="J12" i="4"/>
  <c r="I12" i="4"/>
  <c r="H11" i="2"/>
  <c r="F12" i="2"/>
  <c r="G12" i="2" s="1"/>
  <c r="C13" i="2"/>
  <c r="D13" i="2" s="1"/>
  <c r="K10" i="2"/>
  <c r="I17" i="10" l="1"/>
  <c r="J17" i="10"/>
  <c r="K17" i="10" s="1"/>
  <c r="H17" i="10"/>
  <c r="K15" i="10"/>
  <c r="C17" i="10"/>
  <c r="C16" i="8"/>
  <c r="D16" i="8" s="1"/>
  <c r="F17" i="8" s="1"/>
  <c r="G17" i="8" s="1"/>
  <c r="J16" i="8"/>
  <c r="I16" i="8"/>
  <c r="H16" i="8"/>
  <c r="J13" i="6"/>
  <c r="I13" i="6"/>
  <c r="H13" i="6"/>
  <c r="C13" i="6"/>
  <c r="J13" i="5"/>
  <c r="K13" i="5" s="1"/>
  <c r="H13" i="5"/>
  <c r="I13" i="5"/>
  <c r="J12" i="5"/>
  <c r="I12" i="5"/>
  <c r="H12" i="5"/>
  <c r="C13" i="5"/>
  <c r="D13" i="4"/>
  <c r="C14" i="4" s="1"/>
  <c r="F13" i="4"/>
  <c r="G13" i="4" s="1"/>
  <c r="K12" i="4"/>
  <c r="H12" i="2"/>
  <c r="I12" i="2"/>
  <c r="J12" i="2"/>
  <c r="F13" i="2"/>
  <c r="G13" i="2" s="1"/>
  <c r="J13" i="2" s="1"/>
  <c r="K13" i="2" s="1"/>
  <c r="C14" i="2"/>
  <c r="D14" i="2" s="1"/>
  <c r="D17" i="10" l="1"/>
  <c r="F18" i="10" s="1"/>
  <c r="G18" i="10" s="1"/>
  <c r="C18" i="10"/>
  <c r="I17" i="8"/>
  <c r="J17" i="8"/>
  <c r="K17" i="8" s="1"/>
  <c r="H17" i="8"/>
  <c r="C17" i="8"/>
  <c r="K16" i="8"/>
  <c r="D13" i="6"/>
  <c r="F14" i="6" s="1"/>
  <c r="G14" i="6" s="1"/>
  <c r="K13" i="6"/>
  <c r="D13" i="5"/>
  <c r="F14" i="5" s="1"/>
  <c r="G14" i="5" s="1"/>
  <c r="K12" i="5"/>
  <c r="D14" i="4"/>
  <c r="C15" i="4" s="1"/>
  <c r="H13" i="4"/>
  <c r="I13" i="4"/>
  <c r="J13" i="4"/>
  <c r="F14" i="4"/>
  <c r="G14" i="4" s="1"/>
  <c r="K12" i="2"/>
  <c r="I13" i="2"/>
  <c r="H13" i="2"/>
  <c r="F14" i="2"/>
  <c r="G14" i="2" s="1"/>
  <c r="F15" i="2"/>
  <c r="G15" i="2" s="1"/>
  <c r="I18" i="10" l="1"/>
  <c r="J18" i="10"/>
  <c r="H18" i="10"/>
  <c r="F19" i="10"/>
  <c r="G19" i="10" s="1"/>
  <c r="D18" i="10"/>
  <c r="C19" i="10"/>
  <c r="D17" i="8"/>
  <c r="F18" i="8" s="1"/>
  <c r="G18" i="8" s="1"/>
  <c r="C14" i="6"/>
  <c r="D14" i="6" s="1"/>
  <c r="C15" i="6" s="1"/>
  <c r="H14" i="6"/>
  <c r="J14" i="6"/>
  <c r="I14" i="6"/>
  <c r="J14" i="5"/>
  <c r="H14" i="5"/>
  <c r="I14" i="5"/>
  <c r="C14" i="5"/>
  <c r="D15" i="4"/>
  <c r="C16" i="4" s="1"/>
  <c r="H14" i="4"/>
  <c r="J14" i="4"/>
  <c r="K14" i="4" s="1"/>
  <c r="I14" i="4"/>
  <c r="K13" i="4"/>
  <c r="F15" i="4"/>
  <c r="G15" i="4" s="1"/>
  <c r="H14" i="2"/>
  <c r="J14" i="2"/>
  <c r="C15" i="2"/>
  <c r="D15" i="2" s="1"/>
  <c r="I14" i="2"/>
  <c r="J15" i="2"/>
  <c r="K15" i="2" s="1"/>
  <c r="I15" i="2"/>
  <c r="H15" i="2"/>
  <c r="C16" i="2" l="1"/>
  <c r="D16" i="2" s="1"/>
  <c r="D19" i="10"/>
  <c r="F20" i="10" s="1"/>
  <c r="G20" i="10" s="1"/>
  <c r="C20" i="10"/>
  <c r="K18" i="10"/>
  <c r="J19" i="10"/>
  <c r="K19" i="10" s="1"/>
  <c r="I19" i="10"/>
  <c r="H19" i="10"/>
  <c r="C18" i="8"/>
  <c r="D18" i="8" s="1"/>
  <c r="C19" i="8" s="1"/>
  <c r="J18" i="8"/>
  <c r="I18" i="8"/>
  <c r="H18" i="8"/>
  <c r="F15" i="6"/>
  <c r="G15" i="6" s="1"/>
  <c r="J15" i="6" s="1"/>
  <c r="K15" i="6" s="1"/>
  <c r="K14" i="6"/>
  <c r="D15" i="6"/>
  <c r="F16" i="6" s="1"/>
  <c r="G16" i="6" s="1"/>
  <c r="D14" i="5"/>
  <c r="F15" i="5" s="1"/>
  <c r="G15" i="5" s="1"/>
  <c r="K14" i="5"/>
  <c r="D16" i="4"/>
  <c r="C17" i="4" s="1"/>
  <c r="H15" i="4"/>
  <c r="I15" i="4"/>
  <c r="J15" i="4"/>
  <c r="F16" i="4"/>
  <c r="G16" i="4" s="1"/>
  <c r="K14" i="2"/>
  <c r="F16" i="2"/>
  <c r="G16" i="2" s="1"/>
  <c r="F17" i="2" l="1"/>
  <c r="G17" i="2" s="1"/>
  <c r="J20" i="10"/>
  <c r="K20" i="10" s="1"/>
  <c r="I20" i="10"/>
  <c r="H20" i="10"/>
  <c r="D20" i="10"/>
  <c r="F21" i="10" s="1"/>
  <c r="G21" i="10" s="1"/>
  <c r="F19" i="8"/>
  <c r="G19" i="8" s="1"/>
  <c r="H19" i="8" s="1"/>
  <c r="D19" i="8"/>
  <c r="F20" i="8" s="1"/>
  <c r="G20" i="8" s="1"/>
  <c r="K18" i="8"/>
  <c r="H15" i="6"/>
  <c r="I15" i="6"/>
  <c r="C16" i="6"/>
  <c r="D16" i="6" s="1"/>
  <c r="C17" i="6" s="1"/>
  <c r="H16" i="6"/>
  <c r="J16" i="6"/>
  <c r="K16" i="6" s="1"/>
  <c r="I16" i="6"/>
  <c r="J15" i="5"/>
  <c r="H15" i="5"/>
  <c r="I15" i="5"/>
  <c r="C15" i="5"/>
  <c r="D17" i="4"/>
  <c r="C18" i="4" s="1"/>
  <c r="H16" i="4"/>
  <c r="J16" i="4"/>
  <c r="K16" i="4" s="1"/>
  <c r="I16" i="4"/>
  <c r="K15" i="4"/>
  <c r="F17" i="4"/>
  <c r="G17" i="4" s="1"/>
  <c r="J16" i="2"/>
  <c r="I16" i="2"/>
  <c r="H16" i="2"/>
  <c r="C17" i="2"/>
  <c r="D17" i="2" s="1"/>
  <c r="H17" i="2" l="1"/>
  <c r="J17" i="2"/>
  <c r="K17" i="2" s="1"/>
  <c r="I17" i="2"/>
  <c r="I21" i="10"/>
  <c r="J21" i="10"/>
  <c r="K21" i="10" s="1"/>
  <c r="H21" i="10"/>
  <c r="C21" i="10"/>
  <c r="C20" i="8"/>
  <c r="D20" i="8" s="1"/>
  <c r="F21" i="8" s="1"/>
  <c r="G21" i="8" s="1"/>
  <c r="I19" i="8"/>
  <c r="J19" i="8"/>
  <c r="K19" i="8" s="1"/>
  <c r="J20" i="8"/>
  <c r="K20" i="8" s="1"/>
  <c r="I20" i="8"/>
  <c r="H20" i="8"/>
  <c r="F17" i="6"/>
  <c r="G17" i="6" s="1"/>
  <c r="J17" i="6" s="1"/>
  <c r="D17" i="6"/>
  <c r="F18" i="6" s="1"/>
  <c r="G18" i="6" s="1"/>
  <c r="D15" i="5"/>
  <c r="F16" i="5" s="1"/>
  <c r="G16" i="5" s="1"/>
  <c r="K15" i="5"/>
  <c r="D18" i="4"/>
  <c r="C19" i="4" s="1"/>
  <c r="F18" i="4"/>
  <c r="G18" i="4" s="1"/>
  <c r="H17" i="4"/>
  <c r="J17" i="4"/>
  <c r="I17" i="4"/>
  <c r="K16" i="2"/>
  <c r="C18" i="2"/>
  <c r="D18" i="2" s="1"/>
  <c r="D21" i="10" l="1"/>
  <c r="F22" i="10" s="1"/>
  <c r="G22" i="10" s="1"/>
  <c r="J21" i="8"/>
  <c r="K21" i="8" s="1"/>
  <c r="I21" i="8"/>
  <c r="H21" i="8"/>
  <c r="C21" i="8"/>
  <c r="H17" i="6"/>
  <c r="I17" i="6"/>
  <c r="J18" i="6"/>
  <c r="K18" i="6" s="1"/>
  <c r="I18" i="6"/>
  <c r="H18" i="6"/>
  <c r="K17" i="6"/>
  <c r="C18" i="6"/>
  <c r="J16" i="5"/>
  <c r="H16" i="5"/>
  <c r="I16" i="5"/>
  <c r="C16" i="5"/>
  <c r="F19" i="4"/>
  <c r="G19" i="4" s="1"/>
  <c r="J19" i="4" s="1"/>
  <c r="K19" i="4" s="1"/>
  <c r="D19" i="4"/>
  <c r="C20" i="4" s="1"/>
  <c r="H18" i="4"/>
  <c r="J18" i="4"/>
  <c r="K18" i="4" s="1"/>
  <c r="I18" i="4"/>
  <c r="K17" i="4"/>
  <c r="F19" i="2"/>
  <c r="G19" i="2" s="1"/>
  <c r="F18" i="2"/>
  <c r="G18" i="2" s="1"/>
  <c r="J22" i="10" l="1"/>
  <c r="K22" i="10" s="1"/>
  <c r="I22" i="10"/>
  <c r="H22" i="10"/>
  <c r="C22" i="10"/>
  <c r="D21" i="8"/>
  <c r="F22" i="8" s="1"/>
  <c r="G22" i="8" s="1"/>
  <c r="D18" i="6"/>
  <c r="F19" i="6" s="1"/>
  <c r="G19" i="6" s="1"/>
  <c r="D16" i="5"/>
  <c r="F17" i="5" s="1"/>
  <c r="G17" i="5" s="1"/>
  <c r="K16" i="5"/>
  <c r="H19" i="4"/>
  <c r="I19" i="4"/>
  <c r="D20" i="4"/>
  <c r="C21" i="4" s="1"/>
  <c r="F20" i="4"/>
  <c r="G20" i="4" s="1"/>
  <c r="C19" i="2"/>
  <c r="D19" i="2" s="1"/>
  <c r="J19" i="2"/>
  <c r="K19" i="2" s="1"/>
  <c r="I19" i="2"/>
  <c r="H19" i="2"/>
  <c r="H18" i="2"/>
  <c r="I18" i="2"/>
  <c r="J18" i="2"/>
  <c r="K18" i="2" s="1"/>
  <c r="C20" i="2" l="1"/>
  <c r="D20" i="2" s="1"/>
  <c r="D22" i="10"/>
  <c r="F23" i="10" s="1"/>
  <c r="G23" i="10" s="1"/>
  <c r="C23" i="10"/>
  <c r="C22" i="8"/>
  <c r="D22" i="8" s="1"/>
  <c r="C23" i="8" s="1"/>
  <c r="J22" i="8"/>
  <c r="K22" i="8" s="1"/>
  <c r="I22" i="8"/>
  <c r="H22" i="8"/>
  <c r="J19" i="6"/>
  <c r="K19" i="6" s="1"/>
  <c r="I19" i="6"/>
  <c r="H19" i="6"/>
  <c r="C19" i="6"/>
  <c r="J17" i="5"/>
  <c r="K17" i="5" s="1"/>
  <c r="H17" i="5"/>
  <c r="I17" i="5"/>
  <c r="C17" i="5"/>
  <c r="F21" i="4"/>
  <c r="G21" i="4" s="1"/>
  <c r="H21" i="4" s="1"/>
  <c r="D21" i="4"/>
  <c r="C22" i="4" s="1"/>
  <c r="H20" i="4"/>
  <c r="J20" i="4"/>
  <c r="K20" i="4" s="1"/>
  <c r="I20" i="4"/>
  <c r="F20" i="2"/>
  <c r="G20" i="2" s="1"/>
  <c r="F21" i="2" l="1"/>
  <c r="G21" i="2" s="1"/>
  <c r="J23" i="10"/>
  <c r="K23" i="10" s="1"/>
  <c r="I23" i="10"/>
  <c r="H23" i="10"/>
  <c r="D23" i="10"/>
  <c r="F24" i="10" s="1"/>
  <c r="G24" i="10" s="1"/>
  <c r="F23" i="8"/>
  <c r="G23" i="8" s="1"/>
  <c r="J23" i="8" s="1"/>
  <c r="K23" i="8" s="1"/>
  <c r="D23" i="8"/>
  <c r="F24" i="8" s="1"/>
  <c r="G24" i="8" s="1"/>
  <c r="D19" i="6"/>
  <c r="F20" i="6" s="1"/>
  <c r="G20" i="6" s="1"/>
  <c r="D17" i="5"/>
  <c r="F18" i="5" s="1"/>
  <c r="G18" i="5" s="1"/>
  <c r="J21" i="4"/>
  <c r="K21" i="4" s="1"/>
  <c r="I21" i="4"/>
  <c r="D22" i="4"/>
  <c r="C23" i="4" s="1"/>
  <c r="F22" i="4"/>
  <c r="G22" i="4" s="1"/>
  <c r="C21" i="2"/>
  <c r="D21" i="2" s="1"/>
  <c r="J20" i="2"/>
  <c r="K20" i="2" s="1"/>
  <c r="I20" i="2"/>
  <c r="H20" i="2"/>
  <c r="H21" i="2" l="1"/>
  <c r="J21" i="2"/>
  <c r="K21" i="2" s="1"/>
  <c r="I21" i="2"/>
  <c r="I24" i="10"/>
  <c r="J24" i="10"/>
  <c r="K24" i="10" s="1"/>
  <c r="H24" i="10"/>
  <c r="C24" i="10"/>
  <c r="H23" i="8"/>
  <c r="I23" i="8"/>
  <c r="J24" i="8"/>
  <c r="K24" i="8" s="1"/>
  <c r="I24" i="8"/>
  <c r="H24" i="8"/>
  <c r="C24" i="8"/>
  <c r="C20" i="6"/>
  <c r="D20" i="6" s="1"/>
  <c r="C21" i="6" s="1"/>
  <c r="J20" i="6"/>
  <c r="K20" i="6" s="1"/>
  <c r="I20" i="6"/>
  <c r="H20" i="6"/>
  <c r="J18" i="5"/>
  <c r="K18" i="5" s="1"/>
  <c r="H18" i="5"/>
  <c r="I18" i="5"/>
  <c r="C18" i="5"/>
  <c r="F23" i="4"/>
  <c r="G23" i="4" s="1"/>
  <c r="I23" i="4" s="1"/>
  <c r="H22" i="4"/>
  <c r="J22" i="4"/>
  <c r="K22" i="4" s="1"/>
  <c r="I22" i="4"/>
  <c r="D23" i="4"/>
  <c r="F24" i="4" s="1"/>
  <c r="G24" i="4" s="1"/>
  <c r="F22" i="2"/>
  <c r="G22" i="2" s="1"/>
  <c r="H22" i="2" s="1"/>
  <c r="C22" i="2"/>
  <c r="D22" i="2" s="1"/>
  <c r="F23" i="2" l="1"/>
  <c r="G23" i="2" s="1"/>
  <c r="D24" i="10"/>
  <c r="F25" i="10" s="1"/>
  <c r="G25" i="10" s="1"/>
  <c r="D24" i="8"/>
  <c r="F25" i="8" s="1"/>
  <c r="G25" i="8" s="1"/>
  <c r="F21" i="6"/>
  <c r="G21" i="6" s="1"/>
  <c r="J21" i="6" s="1"/>
  <c r="K21" i="6" s="1"/>
  <c r="D21" i="6"/>
  <c r="F22" i="6" s="1"/>
  <c r="G22" i="6" s="1"/>
  <c r="D18" i="5"/>
  <c r="F19" i="5" s="1"/>
  <c r="G19" i="5" s="1"/>
  <c r="H23" i="4"/>
  <c r="J23" i="4"/>
  <c r="K23" i="4" s="1"/>
  <c r="H24" i="4"/>
  <c r="J24" i="4"/>
  <c r="K24" i="4" s="1"/>
  <c r="I24" i="4"/>
  <c r="C24" i="4"/>
  <c r="I22" i="2"/>
  <c r="C23" i="2"/>
  <c r="D23" i="2" s="1"/>
  <c r="J22" i="2"/>
  <c r="K22" i="2" s="1"/>
  <c r="J23" i="2" l="1"/>
  <c r="K23" i="2" s="1"/>
  <c r="I23" i="2"/>
  <c r="H23" i="2"/>
  <c r="C24" i="2"/>
  <c r="D24" i="2" s="1"/>
  <c r="I25" i="10"/>
  <c r="J25" i="10"/>
  <c r="K25" i="10" s="1"/>
  <c r="H25" i="10"/>
  <c r="C25" i="10"/>
  <c r="C25" i="8"/>
  <c r="D25" i="8" s="1"/>
  <c r="F26" i="8" s="1"/>
  <c r="G26" i="8" s="1"/>
  <c r="J25" i="8"/>
  <c r="K25" i="8" s="1"/>
  <c r="I25" i="8"/>
  <c r="H25" i="8"/>
  <c r="I21" i="6"/>
  <c r="H21" i="6"/>
  <c r="J22" i="6"/>
  <c r="K22" i="6" s="1"/>
  <c r="I22" i="6"/>
  <c r="H22" i="6"/>
  <c r="C22" i="6"/>
  <c r="J19" i="5"/>
  <c r="K19" i="5" s="1"/>
  <c r="H19" i="5"/>
  <c r="I19" i="5"/>
  <c r="C19" i="5"/>
  <c r="D24" i="4"/>
  <c r="F25" i="4" s="1"/>
  <c r="G25" i="4" s="1"/>
  <c r="F24" i="2"/>
  <c r="G24" i="2" s="1"/>
  <c r="J24" i="2" s="1"/>
  <c r="K24" i="2" s="1"/>
  <c r="F25" i="2" l="1"/>
  <c r="G25" i="2" s="1"/>
  <c r="D25" i="10"/>
  <c r="F26" i="10" s="1"/>
  <c r="G26" i="10" s="1"/>
  <c r="I26" i="8"/>
  <c r="J26" i="8"/>
  <c r="K26" i="8" s="1"/>
  <c r="H26" i="8"/>
  <c r="C26" i="8"/>
  <c r="D22" i="6"/>
  <c r="F23" i="6" s="1"/>
  <c r="G23" i="6" s="1"/>
  <c r="D19" i="5"/>
  <c r="F20" i="5" s="1"/>
  <c r="G20" i="5" s="1"/>
  <c r="C25" i="4"/>
  <c r="D25" i="4" s="1"/>
  <c r="F26" i="4" s="1"/>
  <c r="G26" i="4" s="1"/>
  <c r="I25" i="4"/>
  <c r="H25" i="4"/>
  <c r="J25" i="4"/>
  <c r="K25" i="4" s="1"/>
  <c r="I24" i="2"/>
  <c r="H24" i="2"/>
  <c r="C25" i="2"/>
  <c r="D25" i="2" s="1"/>
  <c r="I25" i="2"/>
  <c r="H25" i="2"/>
  <c r="J25" i="2"/>
  <c r="K25" i="2" s="1"/>
  <c r="I26" i="10" l="1"/>
  <c r="J26" i="10"/>
  <c r="K26" i="10" s="1"/>
  <c r="H26" i="10"/>
  <c r="C26" i="10"/>
  <c r="D26" i="8"/>
  <c r="F27" i="8" s="1"/>
  <c r="G27" i="8" s="1"/>
  <c r="J23" i="6"/>
  <c r="K23" i="6" s="1"/>
  <c r="I23" i="6"/>
  <c r="H23" i="6"/>
  <c r="C23" i="6"/>
  <c r="H20" i="5"/>
  <c r="J20" i="5"/>
  <c r="K20" i="5" s="1"/>
  <c r="I20" i="5"/>
  <c r="C20" i="5"/>
  <c r="C26" i="4"/>
  <c r="D26" i="4" s="1"/>
  <c r="F27" i="4" s="1"/>
  <c r="G27" i="4" s="1"/>
  <c r="I26" i="4"/>
  <c r="H26" i="4"/>
  <c r="J26" i="4"/>
  <c r="K26" i="4" s="1"/>
  <c r="F26" i="2"/>
  <c r="G26" i="2" s="1"/>
  <c r="H26" i="2" s="1"/>
  <c r="C26" i="2"/>
  <c r="D26" i="2" s="1"/>
  <c r="F27" i="2" l="1"/>
  <c r="G27" i="2" s="1"/>
  <c r="D26" i="10"/>
  <c r="F27" i="10" s="1"/>
  <c r="G27" i="10" s="1"/>
  <c r="C27" i="8"/>
  <c r="D27" i="8" s="1"/>
  <c r="C28" i="8" s="1"/>
  <c r="J27" i="8"/>
  <c r="K27" i="8" s="1"/>
  <c r="I27" i="8"/>
  <c r="H27" i="8"/>
  <c r="D23" i="6"/>
  <c r="F24" i="6" s="1"/>
  <c r="G24" i="6" s="1"/>
  <c r="D20" i="5"/>
  <c r="F21" i="5" s="1"/>
  <c r="G21" i="5" s="1"/>
  <c r="C27" i="4"/>
  <c r="D27" i="4" s="1"/>
  <c r="F28" i="4" s="1"/>
  <c r="G28" i="4" s="1"/>
  <c r="I27" i="4"/>
  <c r="H27" i="4"/>
  <c r="J27" i="4"/>
  <c r="K27" i="4" s="1"/>
  <c r="I26" i="2"/>
  <c r="C27" i="2"/>
  <c r="D27" i="2" s="1"/>
  <c r="J26" i="2"/>
  <c r="K26" i="2" s="1"/>
  <c r="J27" i="2" l="1"/>
  <c r="K27" i="2" s="1"/>
  <c r="I27" i="2"/>
  <c r="H27" i="2"/>
  <c r="C28" i="2"/>
  <c r="D28" i="2" s="1"/>
  <c r="I27" i="10"/>
  <c r="J27" i="10"/>
  <c r="K27" i="10" s="1"/>
  <c r="H27" i="10"/>
  <c r="C27" i="10"/>
  <c r="F28" i="8"/>
  <c r="G28" i="8" s="1"/>
  <c r="J28" i="8" s="1"/>
  <c r="K28" i="8" s="1"/>
  <c r="D28" i="8"/>
  <c r="F29" i="8" s="1"/>
  <c r="G29" i="8" s="1"/>
  <c r="C24" i="6"/>
  <c r="D24" i="6" s="1"/>
  <c r="F25" i="6" s="1"/>
  <c r="G25" i="6" s="1"/>
  <c r="J24" i="6"/>
  <c r="K24" i="6" s="1"/>
  <c r="I24" i="6"/>
  <c r="H24" i="6"/>
  <c r="C21" i="5"/>
  <c r="D21" i="5" s="1"/>
  <c r="F22" i="5" s="1"/>
  <c r="G22" i="5" s="1"/>
  <c r="J21" i="5"/>
  <c r="K21" i="5" s="1"/>
  <c r="H21" i="5"/>
  <c r="I21" i="5"/>
  <c r="C28" i="4"/>
  <c r="D28" i="4" s="1"/>
  <c r="I28" i="4"/>
  <c r="H28" i="4"/>
  <c r="J28" i="4"/>
  <c r="K28" i="4" s="1"/>
  <c r="F28" i="2"/>
  <c r="G28" i="2" s="1"/>
  <c r="J28" i="2" s="1"/>
  <c r="K28" i="2" s="1"/>
  <c r="F29" i="2" l="1"/>
  <c r="G29" i="2" s="1"/>
  <c r="H29" i="2" s="1"/>
  <c r="D27" i="10"/>
  <c r="C28" i="10" s="1"/>
  <c r="H28" i="8"/>
  <c r="I28" i="8"/>
  <c r="C29" i="8"/>
  <c r="D29" i="8" s="1"/>
  <c r="F30" i="8" s="1"/>
  <c r="G30" i="8" s="1"/>
  <c r="J29" i="8"/>
  <c r="K29" i="8" s="1"/>
  <c r="I29" i="8"/>
  <c r="H29" i="8"/>
  <c r="J25" i="6"/>
  <c r="K25" i="6" s="1"/>
  <c r="I25" i="6"/>
  <c r="H25" i="6"/>
  <c r="C25" i="6"/>
  <c r="H22" i="5"/>
  <c r="J22" i="5"/>
  <c r="K22" i="5" s="1"/>
  <c r="I22" i="5"/>
  <c r="C22" i="5"/>
  <c r="F29" i="4"/>
  <c r="G29" i="4" s="1"/>
  <c r="I29" i="4" s="1"/>
  <c r="C29" i="4"/>
  <c r="D29" i="4" s="1"/>
  <c r="F30" i="4" s="1"/>
  <c r="G30" i="4" s="1"/>
  <c r="H28" i="2"/>
  <c r="I28" i="2"/>
  <c r="I29" i="2"/>
  <c r="J29" i="2"/>
  <c r="K29" i="2" s="1"/>
  <c r="C29" i="2"/>
  <c r="D29" i="2" s="1"/>
  <c r="D28" i="10" l="1"/>
  <c r="F29" i="10" s="1"/>
  <c r="G29" i="10" s="1"/>
  <c r="C29" i="10"/>
  <c r="F28" i="10"/>
  <c r="G28" i="10" s="1"/>
  <c r="J30" i="8"/>
  <c r="K30" i="8" s="1"/>
  <c r="I30" i="8"/>
  <c r="H30" i="8"/>
  <c r="C30" i="8"/>
  <c r="D25" i="6"/>
  <c r="F26" i="6" s="1"/>
  <c r="G26" i="6" s="1"/>
  <c r="D22" i="5"/>
  <c r="F23" i="5" s="1"/>
  <c r="G23" i="5" s="1"/>
  <c r="J29" i="4"/>
  <c r="K29" i="4" s="1"/>
  <c r="H29" i="4"/>
  <c r="C30" i="4"/>
  <c r="D30" i="4" s="1"/>
  <c r="F31" i="4" s="1"/>
  <c r="G31" i="4" s="1"/>
  <c r="I30" i="4"/>
  <c r="H30" i="4"/>
  <c r="J30" i="4"/>
  <c r="K30" i="4" s="1"/>
  <c r="C30" i="2"/>
  <c r="D30" i="2" s="1"/>
  <c r="J29" i="10" l="1"/>
  <c r="K29" i="10" s="1"/>
  <c r="I29" i="10"/>
  <c r="H29" i="10"/>
  <c r="D29" i="10"/>
  <c r="C30" i="10" s="1"/>
  <c r="H28" i="10"/>
  <c r="J28" i="10"/>
  <c r="K28" i="10" s="1"/>
  <c r="I28" i="10"/>
  <c r="D30" i="8"/>
  <c r="F31" i="8" s="1"/>
  <c r="G31" i="8" s="1"/>
  <c r="C26" i="6"/>
  <c r="J26" i="6"/>
  <c r="K26" i="6" s="1"/>
  <c r="I26" i="6"/>
  <c r="H26" i="6"/>
  <c r="D26" i="6"/>
  <c r="C27" i="6" s="1"/>
  <c r="J23" i="5"/>
  <c r="K23" i="5" s="1"/>
  <c r="H23" i="5"/>
  <c r="I23" i="5"/>
  <c r="C23" i="5"/>
  <c r="C31" i="4"/>
  <c r="D31" i="4" s="1"/>
  <c r="G42" i="4" s="1"/>
  <c r="I31" i="4"/>
  <c r="I32" i="4" s="1"/>
  <c r="C36" i="4" s="1"/>
  <c r="C37" i="4" s="1"/>
  <c r="C38" i="4" s="1"/>
  <c r="H31" i="4"/>
  <c r="H32" i="4" s="1"/>
  <c r="C35" i="4" s="1"/>
  <c r="J31" i="4"/>
  <c r="G32" i="4"/>
  <c r="C34" i="4" s="1"/>
  <c r="F30" i="2"/>
  <c r="G30" i="2" s="1"/>
  <c r="D30" i="10" l="1"/>
  <c r="F31" i="10" s="1"/>
  <c r="G31" i="10" s="1"/>
  <c r="C31" i="10"/>
  <c r="F30" i="10"/>
  <c r="G30" i="10" s="1"/>
  <c r="C31" i="8"/>
  <c r="D31" i="8" s="1"/>
  <c r="G44" i="8" s="1"/>
  <c r="I31" i="8"/>
  <c r="I32" i="8" s="1"/>
  <c r="C36" i="8" s="1"/>
  <c r="C37" i="8" s="1"/>
  <c r="C38" i="8" s="1"/>
  <c r="H31" i="8"/>
  <c r="H32" i="8" s="1"/>
  <c r="C35" i="8" s="1"/>
  <c r="J31" i="8"/>
  <c r="G32" i="8"/>
  <c r="C34" i="8" s="1"/>
  <c r="F27" i="6"/>
  <c r="G27" i="6" s="1"/>
  <c r="J27" i="6" s="1"/>
  <c r="K27" i="6" s="1"/>
  <c r="D27" i="6"/>
  <c r="F28" i="6" s="1"/>
  <c r="G28" i="6" s="1"/>
  <c r="D23" i="5"/>
  <c r="C24" i="5" s="1"/>
  <c r="G34" i="4"/>
  <c r="G41" i="4"/>
  <c r="G37" i="4"/>
  <c r="G44" i="4"/>
  <c r="G43" i="4"/>
  <c r="G35" i="4"/>
  <c r="K31" i="4"/>
  <c r="K32" i="4" s="1"/>
  <c r="C42" i="4" s="1"/>
  <c r="J32" i="4"/>
  <c r="C41" i="4" s="1"/>
  <c r="G36" i="4"/>
  <c r="G39" i="4"/>
  <c r="G40" i="4"/>
  <c r="G38" i="4"/>
  <c r="G33" i="4"/>
  <c r="C31" i="2"/>
  <c r="D31" i="2" s="1"/>
  <c r="F31" i="2"/>
  <c r="G31" i="2" s="1"/>
  <c r="G32" i="2" s="1"/>
  <c r="C34" i="2" s="1"/>
  <c r="H30" i="2"/>
  <c r="I30" i="2"/>
  <c r="J30" i="2"/>
  <c r="K30" i="2" s="1"/>
  <c r="I31" i="10" l="1"/>
  <c r="H31" i="10"/>
  <c r="J31" i="10"/>
  <c r="G32" i="10"/>
  <c r="C34" i="10" s="1"/>
  <c r="G36" i="10"/>
  <c r="G35" i="10"/>
  <c r="D31" i="10"/>
  <c r="G44" i="10" s="1"/>
  <c r="I30" i="10"/>
  <c r="H30" i="10"/>
  <c r="J30" i="10"/>
  <c r="K30" i="10" s="1"/>
  <c r="K31" i="8"/>
  <c r="K32" i="8" s="1"/>
  <c r="C42" i="8" s="1"/>
  <c r="J32" i="8"/>
  <c r="C41" i="8" s="1"/>
  <c r="G36" i="8"/>
  <c r="G43" i="8"/>
  <c r="G40" i="8"/>
  <c r="G41" i="8"/>
  <c r="G37" i="8"/>
  <c r="G42" i="8"/>
  <c r="G33" i="8"/>
  <c r="G38" i="8"/>
  <c r="G35" i="8"/>
  <c r="G39" i="8"/>
  <c r="G34" i="8"/>
  <c r="H27" i="6"/>
  <c r="I27" i="6"/>
  <c r="J28" i="6"/>
  <c r="K28" i="6" s="1"/>
  <c r="I28" i="6"/>
  <c r="H28" i="6"/>
  <c r="C28" i="6"/>
  <c r="D24" i="5"/>
  <c r="F25" i="5" s="1"/>
  <c r="G25" i="5" s="1"/>
  <c r="F24" i="5"/>
  <c r="G24" i="5" s="1"/>
  <c r="G35" i="2"/>
  <c r="I31" i="2"/>
  <c r="I32" i="2" s="1"/>
  <c r="C36" i="2" s="1"/>
  <c r="C37" i="2" s="1"/>
  <c r="C38" i="2" s="1"/>
  <c r="H31" i="2"/>
  <c r="H32" i="2" s="1"/>
  <c r="C35" i="2" s="1"/>
  <c r="J31" i="2"/>
  <c r="G42" i="10" l="1"/>
  <c r="G37" i="10"/>
  <c r="G38" i="10"/>
  <c r="K31" i="10"/>
  <c r="K32" i="10" s="1"/>
  <c r="C42" i="10" s="1"/>
  <c r="J32" i="10"/>
  <c r="C41" i="10" s="1"/>
  <c r="G43" i="10"/>
  <c r="G40" i="10"/>
  <c r="G41" i="10"/>
  <c r="H32" i="10"/>
  <c r="C35" i="10" s="1"/>
  <c r="G39" i="10"/>
  <c r="G34" i="10"/>
  <c r="I32" i="10"/>
  <c r="C36" i="10" s="1"/>
  <c r="C37" i="10" s="1"/>
  <c r="C38" i="10" s="1"/>
  <c r="D28" i="6"/>
  <c r="F29" i="6" s="1"/>
  <c r="G29" i="6" s="1"/>
  <c r="J25" i="5"/>
  <c r="K25" i="5" s="1"/>
  <c r="H25" i="5"/>
  <c r="I25" i="5"/>
  <c r="C25" i="5"/>
  <c r="H24" i="5"/>
  <c r="J24" i="5"/>
  <c r="K24" i="5" s="1"/>
  <c r="I24" i="5"/>
  <c r="G37" i="2"/>
  <c r="G44" i="2"/>
  <c r="G42" i="2"/>
  <c r="G43" i="2"/>
  <c r="G38" i="2"/>
  <c r="G39" i="2"/>
  <c r="K31" i="2"/>
  <c r="K32" i="2" s="1"/>
  <c r="C42" i="2" s="1"/>
  <c r="J32" i="2"/>
  <c r="C41" i="2" s="1"/>
  <c r="G33" i="2"/>
  <c r="G40" i="2"/>
  <c r="G34" i="2"/>
  <c r="G41" i="2"/>
  <c r="G36" i="2"/>
  <c r="C29" i="6" l="1"/>
  <c r="D29" i="6" s="1"/>
  <c r="C30" i="6" s="1"/>
  <c r="J29" i="6"/>
  <c r="K29" i="6" s="1"/>
  <c r="I29" i="6"/>
  <c r="H29" i="6"/>
  <c r="D25" i="5"/>
  <c r="C26" i="5" s="1"/>
  <c r="F30" i="6" l="1"/>
  <c r="G30" i="6" s="1"/>
  <c r="J30" i="6" s="1"/>
  <c r="K30" i="6" s="1"/>
  <c r="D30" i="6"/>
  <c r="F31" i="6" s="1"/>
  <c r="G31" i="6" s="1"/>
  <c r="D26" i="5"/>
  <c r="F27" i="5" s="1"/>
  <c r="G27" i="5" s="1"/>
  <c r="F26" i="5"/>
  <c r="G26" i="5" s="1"/>
  <c r="C31" i="6" l="1"/>
  <c r="H30" i="6"/>
  <c r="I30" i="6"/>
  <c r="J31" i="6"/>
  <c r="I31" i="6"/>
  <c r="H31" i="6"/>
  <c r="H32" i="6" s="1"/>
  <c r="C35" i="6" s="1"/>
  <c r="G32" i="6"/>
  <c r="C34" i="6" s="1"/>
  <c r="D31" i="6"/>
  <c r="G44" i="6" s="1"/>
  <c r="J27" i="5"/>
  <c r="K27" i="5" s="1"/>
  <c r="H27" i="5"/>
  <c r="I27" i="5"/>
  <c r="H26" i="5"/>
  <c r="J26" i="5"/>
  <c r="K26" i="5" s="1"/>
  <c r="I26" i="5"/>
  <c r="C27" i="5"/>
  <c r="I32" i="6" l="1"/>
  <c r="C36" i="6" s="1"/>
  <c r="C37" i="6" s="1"/>
  <c r="C38" i="6" s="1"/>
  <c r="G41" i="6"/>
  <c r="G36" i="6"/>
  <c r="G35" i="6"/>
  <c r="G42" i="6"/>
  <c r="G38" i="6"/>
  <c r="G37" i="6"/>
  <c r="G40" i="6"/>
  <c r="G43" i="6"/>
  <c r="G39" i="6"/>
  <c r="G33" i="6"/>
  <c r="G34" i="6"/>
  <c r="K31" i="6"/>
  <c r="K32" i="6" s="1"/>
  <c r="C42" i="6" s="1"/>
  <c r="J32" i="6"/>
  <c r="C41" i="6" s="1"/>
  <c r="D27" i="5"/>
  <c r="C28" i="5" s="1"/>
  <c r="D28" i="5" l="1"/>
  <c r="F29" i="5" s="1"/>
  <c r="G29" i="5" s="1"/>
  <c r="F28" i="5"/>
  <c r="G28" i="5" s="1"/>
  <c r="H29" i="5" l="1"/>
  <c r="J29" i="5"/>
  <c r="K29" i="5" s="1"/>
  <c r="I29" i="5"/>
  <c r="H28" i="5"/>
  <c r="J28" i="5"/>
  <c r="K28" i="5" s="1"/>
  <c r="I28" i="5"/>
  <c r="C29" i="5"/>
  <c r="D29" i="5" l="1"/>
  <c r="F30" i="5" s="1"/>
  <c r="G30" i="5" s="1"/>
  <c r="H30" i="5" l="1"/>
  <c r="J30" i="5"/>
  <c r="K30" i="5" s="1"/>
  <c r="I30" i="5"/>
  <c r="C30" i="5"/>
  <c r="D30" i="5" l="1"/>
  <c r="F31" i="5" s="1"/>
  <c r="G31" i="5" s="1"/>
  <c r="J31" i="5" l="1"/>
  <c r="I31" i="5"/>
  <c r="I32" i="5" s="1"/>
  <c r="C36" i="5" s="1"/>
  <c r="C37" i="5" s="1"/>
  <c r="C38" i="5" s="1"/>
  <c r="H31" i="5"/>
  <c r="H32" i="5" s="1"/>
  <c r="C35" i="5" s="1"/>
  <c r="G32" i="5"/>
  <c r="C34" i="5" s="1"/>
  <c r="C31" i="5"/>
  <c r="D31" i="5" l="1"/>
  <c r="G44" i="5" s="1"/>
  <c r="K31" i="5"/>
  <c r="K32" i="5" s="1"/>
  <c r="C42" i="5" s="1"/>
  <c r="J32" i="5"/>
  <c r="C41" i="5" s="1"/>
  <c r="G43" i="5" l="1"/>
  <c r="G39" i="5"/>
  <c r="G36" i="5"/>
  <c r="G40" i="5"/>
  <c r="G35" i="5"/>
  <c r="G41" i="5"/>
  <c r="G33" i="5"/>
  <c r="G42" i="5"/>
  <c r="G38" i="5"/>
  <c r="G37" i="5"/>
  <c r="G34" i="5"/>
</calcChain>
</file>

<file path=xl/sharedStrings.xml><?xml version="1.0" encoding="utf-8"?>
<sst xmlns="http://schemas.openxmlformats.org/spreadsheetml/2006/main" count="180" uniqueCount="30">
  <si>
    <t>Alpha</t>
  </si>
  <si>
    <t>Gamma</t>
  </si>
  <si>
    <t xml:space="preserve">Data Pemulusan </t>
  </si>
  <si>
    <t xml:space="preserve">Tren Pemulusan </t>
  </si>
  <si>
    <t>Error</t>
  </si>
  <si>
    <t>Absolute Error</t>
  </si>
  <si>
    <t>Percentage Error</t>
  </si>
  <si>
    <t>Absolute Percentage Error</t>
  </si>
  <si>
    <t>PERIODE</t>
  </si>
  <si>
    <t>DEMAND</t>
  </si>
  <si>
    <t>st</t>
  </si>
  <si>
    <t>bt</t>
  </si>
  <si>
    <t>m</t>
  </si>
  <si>
    <t>ft+m*1</t>
  </si>
  <si>
    <t>E</t>
  </si>
  <si>
    <t>[E]</t>
  </si>
  <si>
    <t>E^2</t>
  </si>
  <si>
    <t>PE</t>
  </si>
  <si>
    <t>[PE]</t>
  </si>
  <si>
    <t>jumlah</t>
  </si>
  <si>
    <t>UKURAN KESALAHAN</t>
  </si>
  <si>
    <t>forecasting</t>
  </si>
  <si>
    <t>ME</t>
  </si>
  <si>
    <t>MAE</t>
  </si>
  <si>
    <t>SSE</t>
  </si>
  <si>
    <t>MSE</t>
  </si>
  <si>
    <t>SDE</t>
  </si>
  <si>
    <t>UKURAN KESALAHAN RELATIF</t>
  </si>
  <si>
    <t>MPE</t>
  </si>
  <si>
    <t>MAPE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</si>
</sst>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/>
    <xf numFmtId="4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1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BADD5-F1F2-46C4-84AC-83580E42BCDF}">
  <dimension ref="A1:K45"/>
  <sheetViews>
    <sheetView topLeftCell="A28" workbookViewId="0">
      <selection activeCell="C44" sqref="C44"/>
    </sheetView>
  </sheetViews>
  <sheetFormatPr defaultRowHeight="15" x14ac:dyDescent="0.25"/>
  <cols>
    <col min="3" max="4" width="15.85546875" bestFit="1" customWidth="1"/>
    <col min="5" max="5" width="4.5703125" bestFit="1" customWidth="1"/>
    <col min="6" max="6" width="7.140625" bestFit="1" customWidth="1"/>
    <col min="7" max="7" width="6.5703125" customWidth="1"/>
    <col min="8" max="8" width="13.85546875" bestFit="1" customWidth="1"/>
    <col min="9" max="9" width="9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0.28851494057691907</v>
      </c>
    </row>
    <row r="2" spans="1:11" x14ac:dyDescent="0.25">
      <c r="C2" s="2"/>
      <c r="D2" s="3" t="s">
        <v>1</v>
      </c>
      <c r="E2" s="4">
        <f>1-E1</f>
        <v>0.71148505942308093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2101</v>
      </c>
      <c r="C8" s="1">
        <f>B8</f>
        <v>2101</v>
      </c>
      <c r="D8" s="1">
        <f>B9-B8</f>
        <v>1311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3412</v>
      </c>
      <c r="C9" s="1">
        <f t="shared" ref="C9:C10" si="0">B9</f>
        <v>3412</v>
      </c>
      <c r="D9" s="1">
        <f>B9-B8</f>
        <v>1311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1487</v>
      </c>
      <c r="C10" s="1">
        <f t="shared" si="0"/>
        <v>1487</v>
      </c>
      <c r="D10" s="1">
        <f>B9-B8</f>
        <v>1311</v>
      </c>
      <c r="E10" s="1">
        <v>1</v>
      </c>
      <c r="F10" s="1">
        <f>C9+(D9*1)</f>
        <v>4723</v>
      </c>
      <c r="G10" s="1">
        <f>B10-F10</f>
        <v>-3236</v>
      </c>
      <c r="H10" s="1">
        <f>ABS(G10)</f>
        <v>3236</v>
      </c>
      <c r="I10" s="11">
        <f>G10^2</f>
        <v>10471696</v>
      </c>
      <c r="J10" s="11">
        <f>(G10/B10)*100</f>
        <v>-217.61936785474109</v>
      </c>
      <c r="K10" s="11">
        <f>ABS(J10)</f>
        <v>217.61936785474109</v>
      </c>
    </row>
    <row r="11" spans="1:11" x14ac:dyDescent="0.25">
      <c r="A11" s="1">
        <v>4</v>
      </c>
      <c r="B11" s="1">
        <v>4561</v>
      </c>
      <c r="C11" s="11">
        <f>$E$1*B11+((1-$E$1)*(C10+D10))</f>
        <v>3306.6518402371084</v>
      </c>
      <c r="D11" s="11">
        <f>($E$2*(C11-C10)+((1-$E$2)*D10))</f>
        <v>1672.8981847767586</v>
      </c>
      <c r="E11" s="1">
        <v>1</v>
      </c>
      <c r="F11" s="1">
        <f t="shared" ref="F11:F30" si="1">C10+(D10*1)</f>
        <v>2798</v>
      </c>
      <c r="G11" s="1">
        <f t="shared" ref="G11:G31" si="2">B11-F11</f>
        <v>1763</v>
      </c>
      <c r="H11" s="1">
        <f t="shared" ref="H11:H31" si="3">ABS(G11)</f>
        <v>1763</v>
      </c>
      <c r="I11" s="11">
        <f t="shared" ref="I11:I31" si="4">G11^2</f>
        <v>3108169</v>
      </c>
      <c r="J11" s="11">
        <f t="shared" ref="J11:J31" si="5">(G11/B11)*100</f>
        <v>38.653803990352991</v>
      </c>
      <c r="K11" s="11">
        <f t="shared" ref="K11:K31" si="6">ABS(J11)</f>
        <v>38.653803990352991</v>
      </c>
    </row>
    <row r="12" spans="1:11" x14ac:dyDescent="0.25">
      <c r="A12" s="1">
        <v>5</v>
      </c>
      <c r="B12" s="1">
        <v>4585</v>
      </c>
      <c r="C12" s="11">
        <f t="shared" ref="C12:C31" si="7">$E$1*B12+((1-$E$1)*(C11+D11))</f>
        <v>4865.7164479923686</v>
      </c>
      <c r="D12" s="11">
        <f t="shared" ref="D12:D30" si="8">($E$2*(C12-C11)+((1-$E$2)*D11))</f>
        <v>1591.9072954652759</v>
      </c>
      <c r="E12" s="1">
        <v>1</v>
      </c>
      <c r="F12" s="11">
        <f t="shared" si="1"/>
        <v>4979.5500250138666</v>
      </c>
      <c r="G12" s="11">
        <f t="shared" si="2"/>
        <v>-394.55002501386662</v>
      </c>
      <c r="H12" s="11">
        <f t="shared" si="3"/>
        <v>394.55002501386662</v>
      </c>
      <c r="I12" s="11">
        <f t="shared" si="4"/>
        <v>155669.72223844277</v>
      </c>
      <c r="J12" s="11">
        <f t="shared" si="5"/>
        <v>-8.6052350057549969</v>
      </c>
      <c r="K12" s="11">
        <f t="shared" si="6"/>
        <v>8.6052350057549969</v>
      </c>
    </row>
    <row r="13" spans="1:11" x14ac:dyDescent="0.25">
      <c r="A13" s="1">
        <v>6</v>
      </c>
      <c r="B13" s="1">
        <v>3381</v>
      </c>
      <c r="C13" s="11">
        <f t="shared" si="7"/>
        <v>5569.9718269364239</v>
      </c>
      <c r="D13" s="11">
        <f t="shared" si="8"/>
        <v>960.35621889216361</v>
      </c>
      <c r="E13" s="1">
        <v>1</v>
      </c>
      <c r="F13" s="11">
        <f t="shared" si="1"/>
        <v>6457.6237434576442</v>
      </c>
      <c r="G13" s="11">
        <f t="shared" si="2"/>
        <v>-3076.6237434576442</v>
      </c>
      <c r="H13" s="11">
        <f t="shared" si="3"/>
        <v>3076.6237434576442</v>
      </c>
      <c r="I13" s="11">
        <f t="shared" si="4"/>
        <v>9465613.658807328</v>
      </c>
      <c r="J13" s="11">
        <f t="shared" si="5"/>
        <v>-90.99744878608827</v>
      </c>
      <c r="K13" s="11">
        <f t="shared" si="6"/>
        <v>90.99744878608827</v>
      </c>
    </row>
    <row r="14" spans="1:11" x14ac:dyDescent="0.25">
      <c r="A14" s="1">
        <v>7</v>
      </c>
      <c r="B14" s="1">
        <v>3446</v>
      </c>
      <c r="C14" s="11">
        <f t="shared" si="7"/>
        <v>5640.4533229666276</v>
      </c>
      <c r="D14" s="11">
        <f t="shared" si="8"/>
        <v>327.22364881762445</v>
      </c>
      <c r="E14" s="1">
        <v>1</v>
      </c>
      <c r="F14" s="11">
        <f t="shared" si="1"/>
        <v>6530.3280458285872</v>
      </c>
      <c r="G14" s="11">
        <f t="shared" si="2"/>
        <v>-3084.3280458285872</v>
      </c>
      <c r="H14" s="11">
        <f t="shared" si="3"/>
        <v>3084.3280458285872</v>
      </c>
      <c r="I14" s="11">
        <f t="shared" si="4"/>
        <v>9513079.4942847919</v>
      </c>
      <c r="J14" s="11">
        <f t="shared" si="5"/>
        <v>-89.504586356024006</v>
      </c>
      <c r="K14" s="11">
        <f t="shared" si="6"/>
        <v>89.504586356024006</v>
      </c>
    </row>
    <row r="15" spans="1:11" x14ac:dyDescent="0.25">
      <c r="A15" s="1">
        <v>8</v>
      </c>
      <c r="B15" s="1">
        <v>2908</v>
      </c>
      <c r="C15" s="11">
        <f t="shared" si="7"/>
        <v>5084.9144520853497</v>
      </c>
      <c r="D15" s="11">
        <f t="shared" si="8"/>
        <v>-300.84869496681779</v>
      </c>
      <c r="E15" s="1">
        <v>1</v>
      </c>
      <c r="F15" s="11">
        <f t="shared" si="1"/>
        <v>5967.6769717842517</v>
      </c>
      <c r="G15" s="11">
        <f t="shared" si="2"/>
        <v>-3059.6769717842517</v>
      </c>
      <c r="H15" s="11">
        <f t="shared" si="3"/>
        <v>3059.6769717842517</v>
      </c>
      <c r="I15" s="11">
        <f t="shared" si="4"/>
        <v>9361623.1716668494</v>
      </c>
      <c r="J15" s="11">
        <f t="shared" si="5"/>
        <v>-105.21585184952723</v>
      </c>
      <c r="K15" s="11">
        <f t="shared" si="6"/>
        <v>105.21585184952723</v>
      </c>
    </row>
    <row r="16" spans="1:11" x14ac:dyDescent="0.25">
      <c r="A16" s="1">
        <v>9</v>
      </c>
      <c r="B16" s="1">
        <v>2479</v>
      </c>
      <c r="C16" s="11">
        <f t="shared" si="7"/>
        <v>4119.0198471775875</v>
      </c>
      <c r="D16" s="11">
        <f t="shared" si="8"/>
        <v>-774.01892372022758</v>
      </c>
      <c r="E16" s="1">
        <v>1</v>
      </c>
      <c r="F16" s="11">
        <f t="shared" si="1"/>
        <v>4784.065757118532</v>
      </c>
      <c r="G16" s="11">
        <f t="shared" si="2"/>
        <v>-2305.065757118532</v>
      </c>
      <c r="H16" s="11">
        <f t="shared" si="3"/>
        <v>2305.065757118532</v>
      </c>
      <c r="I16" s="11">
        <f t="shared" si="4"/>
        <v>5313328.1446404308</v>
      </c>
      <c r="J16" s="11">
        <f t="shared" si="5"/>
        <v>-92.983693308532949</v>
      </c>
      <c r="K16" s="11">
        <f t="shared" si="6"/>
        <v>92.983693308532949</v>
      </c>
    </row>
    <row r="17" spans="1:11" x14ac:dyDescent="0.25">
      <c r="A17" s="1">
        <v>10</v>
      </c>
      <c r="B17" s="1">
        <v>3345</v>
      </c>
      <c r="C17" s="11">
        <f t="shared" si="7"/>
        <v>3345.0006570261148</v>
      </c>
      <c r="D17" s="11">
        <f t="shared" si="8"/>
        <v>-774.0191132820778</v>
      </c>
      <c r="E17" s="1">
        <v>1</v>
      </c>
      <c r="F17" s="11">
        <f t="shared" si="1"/>
        <v>3345.0009234573599</v>
      </c>
      <c r="G17" s="11">
        <f t="shared" si="2"/>
        <v>-9.2345735993148992E-4</v>
      </c>
      <c r="H17" s="11">
        <f t="shared" si="3"/>
        <v>9.2345735993148992E-4</v>
      </c>
      <c r="I17" s="11">
        <f t="shared" si="4"/>
        <v>8.5277349561163731E-7</v>
      </c>
      <c r="J17" s="11">
        <f t="shared" si="5"/>
        <v>-2.7607095962077425E-5</v>
      </c>
      <c r="K17" s="11">
        <f t="shared" si="6"/>
        <v>2.7607095962077425E-5</v>
      </c>
    </row>
    <row r="18" spans="1:11" x14ac:dyDescent="0.25">
      <c r="A18" s="1">
        <v>11</v>
      </c>
      <c r="B18" s="1">
        <v>5563</v>
      </c>
      <c r="C18" s="11">
        <f t="shared" si="7"/>
        <v>3434.223570855771</v>
      </c>
      <c r="D18" s="11">
        <f t="shared" si="8"/>
        <v>-159.83530832598493</v>
      </c>
      <c r="E18" s="1">
        <v>1</v>
      </c>
      <c r="F18" s="11">
        <f t="shared" si="1"/>
        <v>2570.981543744037</v>
      </c>
      <c r="G18" s="11">
        <f t="shared" si="2"/>
        <v>2992.018456255963</v>
      </c>
      <c r="H18" s="11">
        <f t="shared" si="3"/>
        <v>2992.018456255963</v>
      </c>
      <c r="I18" s="11">
        <f t="shared" si="4"/>
        <v>8952174.4425763153</v>
      </c>
      <c r="J18" s="11">
        <f t="shared" si="5"/>
        <v>53.784261302462035</v>
      </c>
      <c r="K18" s="11">
        <f t="shared" si="6"/>
        <v>53.784261302462035</v>
      </c>
    </row>
    <row r="19" spans="1:11" x14ac:dyDescent="0.25">
      <c r="A19" s="1">
        <v>12</v>
      </c>
      <c r="B19" s="1">
        <v>5282</v>
      </c>
      <c r="C19" s="11">
        <f t="shared" si="7"/>
        <v>3853.61424366753</v>
      </c>
      <c r="D19" s="11">
        <f t="shared" si="8"/>
        <v>252.27532328319521</v>
      </c>
      <c r="E19" s="1">
        <v>1</v>
      </c>
      <c r="F19" s="11">
        <f t="shared" si="1"/>
        <v>3274.3882625297861</v>
      </c>
      <c r="G19" s="11">
        <f t="shared" si="2"/>
        <v>2007.6117374702139</v>
      </c>
      <c r="H19" s="11">
        <f t="shared" si="3"/>
        <v>2007.6117374702139</v>
      </c>
      <c r="I19" s="11">
        <f t="shared" si="4"/>
        <v>4030504.8884281712</v>
      </c>
      <c r="J19" s="11">
        <f t="shared" si="5"/>
        <v>38.008552394362248</v>
      </c>
      <c r="K19" s="11">
        <f t="shared" si="6"/>
        <v>38.008552394362248</v>
      </c>
    </row>
    <row r="20" spans="1:11" x14ac:dyDescent="0.25">
      <c r="A20" s="1">
        <v>13</v>
      </c>
      <c r="B20" s="1">
        <v>2208</v>
      </c>
      <c r="C20" s="11">
        <f t="shared" si="7"/>
        <v>3558.3200713203823</v>
      </c>
      <c r="D20" s="11">
        <f t="shared" si="8"/>
        <v>-137.31219185362573</v>
      </c>
      <c r="E20" s="1">
        <v>1</v>
      </c>
      <c r="F20" s="11">
        <f t="shared" si="1"/>
        <v>4105.8895669507256</v>
      </c>
      <c r="G20" s="11">
        <f t="shared" si="2"/>
        <v>-1897.8895669507256</v>
      </c>
      <c r="H20" s="11">
        <f t="shared" si="3"/>
        <v>1897.8895669507256</v>
      </c>
      <c r="I20" s="11">
        <f t="shared" si="4"/>
        <v>3601984.8083404126</v>
      </c>
      <c r="J20" s="11">
        <f t="shared" si="5"/>
        <v>-85.955143430739383</v>
      </c>
      <c r="K20" s="11">
        <f t="shared" si="6"/>
        <v>85.955143430739383</v>
      </c>
    </row>
    <row r="21" spans="1:11" x14ac:dyDescent="0.25">
      <c r="A21" s="1">
        <v>14</v>
      </c>
      <c r="B21" s="1">
        <v>4724</v>
      </c>
      <c r="C21" s="11">
        <f t="shared" si="7"/>
        <v>3796.9405736945992</v>
      </c>
      <c r="D21" s="11">
        <f t="shared" si="8"/>
        <v>130.15830343814974</v>
      </c>
      <c r="E21" s="1">
        <v>1</v>
      </c>
      <c r="F21" s="11">
        <f t="shared" si="1"/>
        <v>3421.0078794667565</v>
      </c>
      <c r="G21" s="11">
        <f t="shared" si="2"/>
        <v>1302.9921205332435</v>
      </c>
      <c r="H21" s="11">
        <f t="shared" si="3"/>
        <v>1302.9921205332435</v>
      </c>
      <c r="I21" s="11">
        <f t="shared" si="4"/>
        <v>1697788.4661717184</v>
      </c>
      <c r="J21" s="11">
        <f t="shared" si="5"/>
        <v>27.582390358451388</v>
      </c>
      <c r="K21" s="11">
        <f t="shared" si="6"/>
        <v>27.582390358451388</v>
      </c>
    </row>
    <row r="22" spans="1:11" x14ac:dyDescent="0.25">
      <c r="A22" s="1">
        <v>15</v>
      </c>
      <c r="B22" s="1">
        <v>1637</v>
      </c>
      <c r="C22" s="11">
        <f t="shared" si="7"/>
        <v>3266.3711356815247</v>
      </c>
      <c r="D22" s="11">
        <f t="shared" si="8"/>
        <v>-339.93961295075252</v>
      </c>
      <c r="E22" s="1">
        <v>1</v>
      </c>
      <c r="F22" s="11">
        <f t="shared" si="1"/>
        <v>3927.0988771327488</v>
      </c>
      <c r="G22" s="11">
        <f t="shared" si="2"/>
        <v>-2290.0988771327488</v>
      </c>
      <c r="H22" s="11">
        <f t="shared" si="3"/>
        <v>2290.0988771327488</v>
      </c>
      <c r="I22" s="11">
        <f t="shared" si="4"/>
        <v>5244552.867044677</v>
      </c>
      <c r="J22" s="11">
        <f t="shared" si="5"/>
        <v>-139.8960829036499</v>
      </c>
      <c r="K22" s="11">
        <f t="shared" si="6"/>
        <v>139.8960829036499</v>
      </c>
    </row>
    <row r="23" spans="1:11" x14ac:dyDescent="0.25">
      <c r="A23" s="1">
        <v>16</v>
      </c>
      <c r="B23" s="1">
        <v>4955</v>
      </c>
      <c r="C23" s="11">
        <f t="shared" si="7"/>
        <v>3511.7038364063146</v>
      </c>
      <c r="D23" s="11">
        <f t="shared" si="8"/>
        <v>76.472893923374841</v>
      </c>
      <c r="E23" s="1">
        <v>1</v>
      </c>
      <c r="F23" s="11">
        <f t="shared" si="1"/>
        <v>2926.431522730772</v>
      </c>
      <c r="G23" s="11">
        <f t="shared" si="2"/>
        <v>2028.568477269228</v>
      </c>
      <c r="H23" s="11">
        <f t="shared" si="3"/>
        <v>2028.568477269228</v>
      </c>
      <c r="I23" s="11">
        <f t="shared" si="4"/>
        <v>4115090.0669703945</v>
      </c>
      <c r="J23" s="11">
        <f t="shared" si="5"/>
        <v>40.939827997360808</v>
      </c>
      <c r="K23" s="11">
        <f t="shared" si="6"/>
        <v>40.939827997360808</v>
      </c>
    </row>
    <row r="24" spans="1:11" x14ac:dyDescent="0.25">
      <c r="A24" s="1">
        <v>17</v>
      </c>
      <c r="B24" s="1">
        <v>2994</v>
      </c>
      <c r="C24" s="11">
        <f t="shared" si="7"/>
        <v>3416.747866286431</v>
      </c>
      <c r="D24" s="11">
        <f t="shared" si="8"/>
        <v>-45.496181597274187</v>
      </c>
      <c r="E24" s="1">
        <v>1</v>
      </c>
      <c r="F24" s="11">
        <f t="shared" si="1"/>
        <v>3588.1767303296892</v>
      </c>
      <c r="G24" s="11">
        <f t="shared" si="2"/>
        <v>-594.17673032968924</v>
      </c>
      <c r="H24" s="11">
        <f t="shared" si="3"/>
        <v>594.17673032968924</v>
      </c>
      <c r="I24" s="11">
        <f t="shared" si="4"/>
        <v>353045.98686528025</v>
      </c>
      <c r="J24" s="11">
        <f t="shared" si="5"/>
        <v>-19.845582175340322</v>
      </c>
      <c r="K24" s="11">
        <f t="shared" si="6"/>
        <v>19.845582175340322</v>
      </c>
    </row>
    <row r="25" spans="1:11" x14ac:dyDescent="0.25">
      <c r="A25" s="1">
        <v>18</v>
      </c>
      <c r="B25" s="1">
        <v>3481</v>
      </c>
      <c r="C25" s="11">
        <f t="shared" si="7"/>
        <v>3402.9157133594817</v>
      </c>
      <c r="D25" s="11">
        <f t="shared" si="8"/>
        <v>-22.96769827719389</v>
      </c>
      <c r="E25" s="1">
        <v>1</v>
      </c>
      <c r="F25" s="11">
        <f t="shared" si="1"/>
        <v>3371.2516846891567</v>
      </c>
      <c r="G25" s="11">
        <f t="shared" si="2"/>
        <v>109.74831531084328</v>
      </c>
      <c r="H25" s="11">
        <f t="shared" si="3"/>
        <v>109.74831531084328</v>
      </c>
      <c r="I25" s="11">
        <f t="shared" si="4"/>
        <v>12044.692713568278</v>
      </c>
      <c r="J25" s="11">
        <f t="shared" si="5"/>
        <v>3.1527812499524068</v>
      </c>
      <c r="K25" s="11">
        <f t="shared" si="6"/>
        <v>3.1527812499524068</v>
      </c>
    </row>
    <row r="26" spans="1:11" x14ac:dyDescent="0.25">
      <c r="A26" s="1">
        <v>19</v>
      </c>
      <c r="B26" s="1">
        <v>2179</v>
      </c>
      <c r="C26" s="11">
        <f t="shared" si="7"/>
        <v>3033.4565698748529</v>
      </c>
      <c r="D26" s="11">
        <f t="shared" si="8"/>
        <v>-269.49118476019493</v>
      </c>
      <c r="E26" s="1">
        <v>1</v>
      </c>
      <c r="F26" s="11">
        <f t="shared" si="1"/>
        <v>3379.9480150822878</v>
      </c>
      <c r="G26" s="11">
        <f t="shared" si="2"/>
        <v>-1200.9480150822878</v>
      </c>
      <c r="H26" s="11">
        <f t="shared" si="3"/>
        <v>1200.9480150822878</v>
      </c>
      <c r="I26" s="11">
        <f t="shared" si="4"/>
        <v>1442276.134930087</v>
      </c>
      <c r="J26" s="11">
        <f t="shared" si="5"/>
        <v>-55.114640435166947</v>
      </c>
      <c r="K26" s="11">
        <f t="shared" si="6"/>
        <v>55.114640435166947</v>
      </c>
    </row>
    <row r="27" spans="1:11" x14ac:dyDescent="0.25">
      <c r="A27" s="1">
        <v>20</v>
      </c>
      <c r="B27" s="1">
        <v>4111</v>
      </c>
      <c r="C27" s="11">
        <f t="shared" si="7"/>
        <v>3152.6049969833557</v>
      </c>
      <c r="D27" s="11">
        <f t="shared" si="8"/>
        <v>7.0200925843685837</v>
      </c>
      <c r="E27" s="1">
        <v>1</v>
      </c>
      <c r="F27" s="11">
        <f t="shared" si="1"/>
        <v>2763.9653851146581</v>
      </c>
      <c r="G27" s="11">
        <f t="shared" si="2"/>
        <v>1347.0346148853419</v>
      </c>
      <c r="H27" s="11">
        <f t="shared" si="3"/>
        <v>1347.0346148853419</v>
      </c>
      <c r="I27" s="11">
        <f t="shared" si="4"/>
        <v>1814502.2536993013</v>
      </c>
      <c r="J27" s="11">
        <f t="shared" si="5"/>
        <v>32.766592432141614</v>
      </c>
      <c r="K27" s="11">
        <f t="shared" si="6"/>
        <v>32.766592432141614</v>
      </c>
    </row>
    <row r="28" spans="1:11" x14ac:dyDescent="0.25">
      <c r="A28" s="1">
        <v>21</v>
      </c>
      <c r="B28" s="1">
        <v>2192</v>
      </c>
      <c r="C28" s="11">
        <f t="shared" si="7"/>
        <v>2880.4507943503568</v>
      </c>
      <c r="D28" s="11">
        <f t="shared" si="8"/>
        <v>-191.60824743775689</v>
      </c>
      <c r="E28" s="1">
        <v>1</v>
      </c>
      <c r="F28" s="11">
        <f t="shared" si="1"/>
        <v>3159.6250895677244</v>
      </c>
      <c r="G28" s="11">
        <f t="shared" si="2"/>
        <v>-967.62508956772444</v>
      </c>
      <c r="H28" s="11">
        <f t="shared" si="3"/>
        <v>967.62508956772444</v>
      </c>
      <c r="I28" s="11">
        <f t="shared" si="4"/>
        <v>936298.31396094675</v>
      </c>
      <c r="J28" s="11">
        <f t="shared" si="5"/>
        <v>-44.143480363491079</v>
      </c>
      <c r="K28" s="11">
        <f t="shared" si="6"/>
        <v>44.143480363491079</v>
      </c>
    </row>
    <row r="29" spans="1:11" x14ac:dyDescent="0.25">
      <c r="A29" s="1">
        <v>22</v>
      </c>
      <c r="B29" s="1">
        <v>3649</v>
      </c>
      <c r="C29" s="11">
        <f t="shared" si="7"/>
        <v>2965.8623174345976</v>
      </c>
      <c r="D29" s="11">
        <f t="shared" si="8"/>
        <v>5.4871804534548829</v>
      </c>
      <c r="E29" s="1">
        <v>1</v>
      </c>
      <c r="F29" s="11">
        <f t="shared" si="1"/>
        <v>2688.8425469126</v>
      </c>
      <c r="G29" s="11">
        <f t="shared" si="2"/>
        <v>960.15745308739997</v>
      </c>
      <c r="H29" s="11">
        <f t="shared" si="3"/>
        <v>960.15745308739997</v>
      </c>
      <c r="I29" s="11">
        <f t="shared" si="4"/>
        <v>921902.33471928269</v>
      </c>
      <c r="J29" s="11">
        <f t="shared" si="5"/>
        <v>26.312892657917235</v>
      </c>
      <c r="K29" s="11">
        <f t="shared" si="6"/>
        <v>26.312892657917235</v>
      </c>
    </row>
    <row r="30" spans="1:11" x14ac:dyDescent="0.25">
      <c r="A30" s="1">
        <v>23</v>
      </c>
      <c r="B30" s="1">
        <v>4891</v>
      </c>
      <c r="C30" s="11">
        <f t="shared" si="7"/>
        <v>3525.1973484333339</v>
      </c>
      <c r="D30" s="11">
        <f t="shared" si="8"/>
        <v>399.54165131001008</v>
      </c>
      <c r="E30" s="1">
        <v>1</v>
      </c>
      <c r="F30" s="11">
        <f t="shared" si="1"/>
        <v>2971.3494978880526</v>
      </c>
      <c r="G30" s="11">
        <f t="shared" si="2"/>
        <v>1919.6505021119474</v>
      </c>
      <c r="H30" s="11">
        <f t="shared" si="3"/>
        <v>1919.6505021119474</v>
      </c>
      <c r="I30" s="11">
        <f t="shared" si="4"/>
        <v>3685058.0502586518</v>
      </c>
      <c r="J30" s="11">
        <f t="shared" si="5"/>
        <v>39.248630180166579</v>
      </c>
      <c r="K30" s="11">
        <f t="shared" si="6"/>
        <v>39.248630180166579</v>
      </c>
    </row>
    <row r="31" spans="1:11" x14ac:dyDescent="0.25">
      <c r="A31" s="1">
        <v>24</v>
      </c>
      <c r="B31" s="1">
        <v>3105</v>
      </c>
      <c r="C31" s="11">
        <f t="shared" si="7"/>
        <v>3688.23205094381</v>
      </c>
      <c r="D31" s="11">
        <f>($E$2*(C31-C30)+((1-$E$2)*D30))</f>
        <v>231.27049078940209</v>
      </c>
      <c r="E31" s="1">
        <v>1</v>
      </c>
      <c r="F31" s="11">
        <f>C30+(D30*1)</f>
        <v>3924.7389997433438</v>
      </c>
      <c r="G31" s="11">
        <f t="shared" si="2"/>
        <v>-819.73899974334381</v>
      </c>
      <c r="H31" s="11">
        <f t="shared" si="3"/>
        <v>819.73899974334381</v>
      </c>
      <c r="I31" s="11">
        <f t="shared" si="4"/>
        <v>671972.02770021779</v>
      </c>
      <c r="J31" s="11">
        <f t="shared" si="5"/>
        <v>-26.40061190799819</v>
      </c>
      <c r="K31" s="11">
        <f t="shared" si="6"/>
        <v>26.40061190799819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-8495.9410685425792</v>
      </c>
      <c r="H32" s="11">
        <f>SUM(H10:H31)</f>
        <v>37357.504422390943</v>
      </c>
      <c r="I32" s="11">
        <f>SUM(I10:I31)</f>
        <v>84868374.526017725</v>
      </c>
      <c r="J32" s="11">
        <f>SUM(J10:J31)</f>
        <v>-675.83201942098287</v>
      </c>
      <c r="K32" s="11">
        <f>SUM(K10:K31)</f>
        <v>1276.7314845473175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3919.5025417332122</v>
      </c>
      <c r="H33" s="14"/>
    </row>
    <row r="34" spans="2:10" x14ac:dyDescent="0.25">
      <c r="B34" s="1" t="s">
        <v>22</v>
      </c>
      <c r="C34" s="11">
        <f>G32/A31</f>
        <v>-353.99754452260748</v>
      </c>
      <c r="E34" s="22"/>
      <c r="F34" s="1">
        <v>2</v>
      </c>
      <c r="G34" s="11">
        <f t="shared" ref="G34:G44" si="9">$C$31+($D$31*F34)</f>
        <v>4150.7730325226139</v>
      </c>
      <c r="H34" s="14"/>
    </row>
    <row r="35" spans="2:10" x14ac:dyDescent="0.25">
      <c r="B35" s="1" t="s">
        <v>23</v>
      </c>
      <c r="C35" s="11">
        <f>H32/A31</f>
        <v>1556.5626842662894</v>
      </c>
      <c r="E35" s="22"/>
      <c r="F35" s="1">
        <v>3</v>
      </c>
      <c r="G35" s="11">
        <f>$C$31+($D$31*F35)</f>
        <v>4382.0435233120161</v>
      </c>
      <c r="H35" s="14"/>
    </row>
    <row r="36" spans="2:10" x14ac:dyDescent="0.25">
      <c r="B36" s="1" t="s">
        <v>24</v>
      </c>
      <c r="C36" s="11">
        <f>I32</f>
        <v>84868374.526017725</v>
      </c>
      <c r="E36" s="22"/>
      <c r="F36" s="1">
        <v>4</v>
      </c>
      <c r="G36" s="11">
        <f>$C$31+($D$31*F36)</f>
        <v>4613.3140141014183</v>
      </c>
      <c r="H36" s="14"/>
    </row>
    <row r="37" spans="2:10" x14ac:dyDescent="0.25">
      <c r="B37" s="1" t="s">
        <v>25</v>
      </c>
      <c r="C37" s="1">
        <f>C36/A31</f>
        <v>3536182.2719174051</v>
      </c>
      <c r="E37" s="22"/>
      <c r="F37" s="1">
        <v>5</v>
      </c>
      <c r="G37" s="11">
        <f t="shared" si="9"/>
        <v>4844.5845048908204</v>
      </c>
      <c r="H37" s="14"/>
    </row>
    <row r="38" spans="2:10" x14ac:dyDescent="0.25">
      <c r="B38" s="1" t="s">
        <v>26</v>
      </c>
      <c r="C38" s="11">
        <f>C37^0.5</f>
        <v>1880.4739487473378</v>
      </c>
      <c r="E38" s="22"/>
      <c r="F38" s="1">
        <v>6</v>
      </c>
      <c r="G38" s="11">
        <f t="shared" si="9"/>
        <v>5075.8549956802226</v>
      </c>
      <c r="H38" s="14"/>
    </row>
    <row r="39" spans="2:10" x14ac:dyDescent="0.25">
      <c r="E39" s="22"/>
      <c r="F39" s="1">
        <v>7</v>
      </c>
      <c r="G39" s="11">
        <f t="shared" si="9"/>
        <v>5307.1254864696248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5538.3959772590269</v>
      </c>
      <c r="H40" s="14"/>
    </row>
    <row r="41" spans="2:10" x14ac:dyDescent="0.25">
      <c r="B41" s="1" t="s">
        <v>28</v>
      </c>
      <c r="C41" s="15">
        <f>J32/B31</f>
        <v>-0.21765926551400414</v>
      </c>
      <c r="E41" s="22"/>
      <c r="F41" s="1">
        <v>9</v>
      </c>
      <c r="G41" s="11">
        <f>$C$31+($D$31*F41)</f>
        <v>5769.6664680484282</v>
      </c>
      <c r="H41" s="14"/>
    </row>
    <row r="42" spans="2:10" x14ac:dyDescent="0.25">
      <c r="B42" s="1" t="s">
        <v>29</v>
      </c>
      <c r="C42" s="15">
        <f>K32/A31</f>
        <v>53.197145189471563</v>
      </c>
      <c r="E42" s="22"/>
      <c r="F42" s="1">
        <v>10</v>
      </c>
      <c r="G42" s="11">
        <f t="shared" si="9"/>
        <v>6000.9369588378304</v>
      </c>
      <c r="H42" s="14"/>
    </row>
    <row r="43" spans="2:10" x14ac:dyDescent="0.25">
      <c r="E43" s="22"/>
      <c r="F43" s="1">
        <v>11</v>
      </c>
      <c r="G43" s="11">
        <f t="shared" si="9"/>
        <v>6232.2074496272326</v>
      </c>
      <c r="H43" s="14"/>
    </row>
    <row r="44" spans="2:10" x14ac:dyDescent="0.25">
      <c r="E44" s="23"/>
      <c r="F44" s="1">
        <v>12</v>
      </c>
      <c r="G44" s="11">
        <f t="shared" si="9"/>
        <v>6463.4779404166347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75342-5919-4545-83C9-1E691C7A62F5}">
  <dimension ref="A1:K24"/>
  <sheetViews>
    <sheetView topLeftCell="C4" workbookViewId="0">
      <selection activeCell="K1" sqref="K1:K24"/>
    </sheetView>
  </sheetViews>
  <sheetFormatPr defaultRowHeight="15" x14ac:dyDescent="0.25"/>
  <sheetData>
    <row r="1" spans="1:11" x14ac:dyDescent="0.25">
      <c r="A1" s="1">
        <v>9284</v>
      </c>
      <c r="C1" s="1">
        <v>2215</v>
      </c>
      <c r="E1" s="1">
        <v>2917</v>
      </c>
      <c r="G1" s="1">
        <v>2976</v>
      </c>
      <c r="I1" s="1">
        <v>2101</v>
      </c>
      <c r="K1" s="1">
        <v>1370</v>
      </c>
    </row>
    <row r="2" spans="1:11" x14ac:dyDescent="0.25">
      <c r="A2" s="1">
        <v>7743</v>
      </c>
      <c r="C2" s="1">
        <v>4204</v>
      </c>
      <c r="E2" s="1">
        <v>4997</v>
      </c>
      <c r="G2" s="1">
        <v>1914</v>
      </c>
      <c r="I2" s="1">
        <v>3412</v>
      </c>
      <c r="K2" s="1">
        <v>1232</v>
      </c>
    </row>
    <row r="3" spans="1:11" x14ac:dyDescent="0.25">
      <c r="A3" s="1">
        <v>7758</v>
      </c>
      <c r="C3" s="1">
        <v>5965</v>
      </c>
      <c r="E3" s="1">
        <v>4629</v>
      </c>
      <c r="G3" s="1">
        <v>2563</v>
      </c>
      <c r="I3" s="1">
        <v>1487</v>
      </c>
      <c r="K3" s="1">
        <v>956</v>
      </c>
    </row>
    <row r="4" spans="1:11" x14ac:dyDescent="0.25">
      <c r="A4" s="1">
        <v>9760</v>
      </c>
      <c r="C4" s="1">
        <v>2326</v>
      </c>
      <c r="E4" s="1">
        <v>4584</v>
      </c>
      <c r="G4" s="1">
        <v>1704</v>
      </c>
      <c r="I4" s="1">
        <v>4561</v>
      </c>
      <c r="K4" s="1">
        <v>1586</v>
      </c>
    </row>
    <row r="5" spans="1:11" x14ac:dyDescent="0.25">
      <c r="A5" s="1">
        <v>6034</v>
      </c>
      <c r="C5" s="1">
        <v>3176</v>
      </c>
      <c r="E5" s="1">
        <v>3001</v>
      </c>
      <c r="G5" s="1">
        <v>2086</v>
      </c>
      <c r="I5" s="1">
        <v>4585</v>
      </c>
      <c r="K5" s="1">
        <v>1286</v>
      </c>
    </row>
    <row r="6" spans="1:11" x14ac:dyDescent="0.25">
      <c r="A6" s="1">
        <v>8806</v>
      </c>
      <c r="C6" s="1">
        <v>4321</v>
      </c>
      <c r="E6" s="1">
        <v>4757</v>
      </c>
      <c r="G6" s="1">
        <v>2962</v>
      </c>
      <c r="I6" s="1">
        <v>3381</v>
      </c>
      <c r="K6" s="1">
        <v>1446</v>
      </c>
    </row>
    <row r="7" spans="1:11" x14ac:dyDescent="0.25">
      <c r="A7" s="1">
        <v>8073</v>
      </c>
      <c r="C7" s="1">
        <v>4906</v>
      </c>
      <c r="E7" s="1">
        <v>1593</v>
      </c>
      <c r="G7" s="1">
        <v>1440</v>
      </c>
      <c r="I7" s="1">
        <v>3446</v>
      </c>
      <c r="K7" s="1">
        <v>1944</v>
      </c>
    </row>
    <row r="8" spans="1:11" x14ac:dyDescent="0.25">
      <c r="A8" s="1">
        <v>9397</v>
      </c>
      <c r="C8" s="1">
        <v>4401</v>
      </c>
      <c r="E8" s="1">
        <v>3215</v>
      </c>
      <c r="G8" s="1">
        <v>2760</v>
      </c>
      <c r="I8" s="1">
        <v>2908</v>
      </c>
      <c r="K8" s="1">
        <v>1415</v>
      </c>
    </row>
    <row r="9" spans="1:11" x14ac:dyDescent="0.25">
      <c r="A9" s="1">
        <v>7125</v>
      </c>
      <c r="C9" s="1">
        <v>3461</v>
      </c>
      <c r="E9" s="1">
        <v>4911</v>
      </c>
      <c r="G9" s="1">
        <v>2595</v>
      </c>
      <c r="I9" s="1">
        <v>2479</v>
      </c>
      <c r="K9" s="1">
        <v>1783</v>
      </c>
    </row>
    <row r="10" spans="1:11" x14ac:dyDescent="0.25">
      <c r="A10" s="1">
        <v>8033</v>
      </c>
      <c r="C10" s="1">
        <v>4097</v>
      </c>
      <c r="E10" s="1">
        <v>5829</v>
      </c>
      <c r="G10" s="1">
        <v>2142</v>
      </c>
      <c r="I10" s="1">
        <v>3345</v>
      </c>
      <c r="K10" s="1">
        <v>801</v>
      </c>
    </row>
    <row r="11" spans="1:11" x14ac:dyDescent="0.25">
      <c r="A11" s="1">
        <v>7618</v>
      </c>
      <c r="C11" s="1">
        <v>5345</v>
      </c>
      <c r="E11" s="1">
        <v>6184</v>
      </c>
      <c r="G11" s="1">
        <v>2956</v>
      </c>
      <c r="I11" s="1">
        <v>5563</v>
      </c>
      <c r="K11" s="1">
        <v>1607</v>
      </c>
    </row>
    <row r="12" spans="1:11" x14ac:dyDescent="0.25">
      <c r="A12" s="1">
        <v>8610</v>
      </c>
      <c r="C12" s="1">
        <v>3070</v>
      </c>
      <c r="E12" s="1">
        <v>4079</v>
      </c>
      <c r="G12" s="1">
        <v>1702</v>
      </c>
      <c r="I12" s="1">
        <v>5282</v>
      </c>
      <c r="K12" s="1">
        <v>1472</v>
      </c>
    </row>
    <row r="13" spans="1:11" x14ac:dyDescent="0.25">
      <c r="A13" s="1">
        <v>7460</v>
      </c>
      <c r="C13" s="1">
        <v>4748</v>
      </c>
      <c r="E13" s="1">
        <v>3037</v>
      </c>
      <c r="G13" s="1">
        <v>2515</v>
      </c>
      <c r="I13" s="1">
        <v>2208</v>
      </c>
      <c r="K13" s="1">
        <v>1899</v>
      </c>
    </row>
    <row r="14" spans="1:11" x14ac:dyDescent="0.25">
      <c r="A14" s="1">
        <v>9255</v>
      </c>
      <c r="C14" s="1">
        <v>2453</v>
      </c>
      <c r="E14" s="1">
        <v>4110</v>
      </c>
      <c r="G14" s="1">
        <v>2366</v>
      </c>
      <c r="I14" s="1">
        <v>4724</v>
      </c>
      <c r="K14" s="1">
        <v>1212</v>
      </c>
    </row>
    <row r="15" spans="1:11" x14ac:dyDescent="0.25">
      <c r="A15" s="1">
        <v>9997</v>
      </c>
      <c r="C15" s="1">
        <v>3871</v>
      </c>
      <c r="E15" s="1">
        <v>3618</v>
      </c>
      <c r="G15" s="1">
        <v>2579</v>
      </c>
      <c r="I15" s="1">
        <v>1637</v>
      </c>
      <c r="K15" s="1">
        <v>1016</v>
      </c>
    </row>
    <row r="16" spans="1:11" x14ac:dyDescent="0.25">
      <c r="A16" s="1">
        <v>8278</v>
      </c>
      <c r="C16" s="1">
        <v>4065</v>
      </c>
      <c r="E16" s="1">
        <v>3949</v>
      </c>
      <c r="G16" s="1">
        <v>2293</v>
      </c>
      <c r="I16" s="1">
        <v>4955</v>
      </c>
      <c r="K16" s="1">
        <v>1043</v>
      </c>
    </row>
    <row r="17" spans="1:11" x14ac:dyDescent="0.25">
      <c r="A17" s="1">
        <v>7098</v>
      </c>
      <c r="C17" s="1">
        <v>3803</v>
      </c>
      <c r="E17" s="1">
        <v>3910</v>
      </c>
      <c r="G17" s="1">
        <v>1856</v>
      </c>
      <c r="I17" s="1">
        <v>2994</v>
      </c>
      <c r="K17" s="1">
        <v>982</v>
      </c>
    </row>
    <row r="18" spans="1:11" x14ac:dyDescent="0.25">
      <c r="A18" s="1">
        <v>9063</v>
      </c>
      <c r="C18" s="1">
        <v>4495</v>
      </c>
      <c r="E18" s="1">
        <v>4261</v>
      </c>
      <c r="G18" s="1">
        <v>1439</v>
      </c>
      <c r="I18" s="1">
        <v>3481</v>
      </c>
      <c r="K18" s="1">
        <v>1038</v>
      </c>
    </row>
    <row r="19" spans="1:11" x14ac:dyDescent="0.25">
      <c r="A19" s="1">
        <v>7286</v>
      </c>
      <c r="C19" s="1">
        <v>2728</v>
      </c>
      <c r="E19" s="1">
        <v>3369</v>
      </c>
      <c r="G19" s="1">
        <v>3014</v>
      </c>
      <c r="I19" s="1">
        <v>2179</v>
      </c>
      <c r="K19" s="1">
        <v>1592</v>
      </c>
    </row>
    <row r="20" spans="1:11" x14ac:dyDescent="0.25">
      <c r="A20" s="1">
        <v>6614</v>
      </c>
      <c r="C20" s="1">
        <v>4176</v>
      </c>
      <c r="E20" s="1">
        <v>4398</v>
      </c>
      <c r="G20" s="1">
        <v>2912</v>
      </c>
      <c r="I20" s="1">
        <v>4111</v>
      </c>
      <c r="K20" s="1">
        <v>1214</v>
      </c>
    </row>
    <row r="21" spans="1:11" x14ac:dyDescent="0.25">
      <c r="A21" s="1">
        <v>9264</v>
      </c>
      <c r="C21" s="1">
        <v>4198</v>
      </c>
      <c r="E21" s="1">
        <v>3388</v>
      </c>
      <c r="G21" s="1">
        <v>1460</v>
      </c>
      <c r="I21" s="1">
        <v>2192</v>
      </c>
      <c r="K21" s="1">
        <v>999</v>
      </c>
    </row>
    <row r="22" spans="1:11" x14ac:dyDescent="0.25">
      <c r="A22" s="1">
        <v>7058</v>
      </c>
      <c r="C22" s="1">
        <v>4291</v>
      </c>
      <c r="E22" s="1">
        <v>2104</v>
      </c>
      <c r="G22" s="1">
        <v>3502</v>
      </c>
      <c r="I22" s="1">
        <v>3649</v>
      </c>
      <c r="K22" s="1">
        <v>1100</v>
      </c>
    </row>
    <row r="23" spans="1:11" x14ac:dyDescent="0.25">
      <c r="A23" s="1">
        <v>7352</v>
      </c>
      <c r="C23" s="1">
        <v>3186</v>
      </c>
      <c r="E23" s="1">
        <v>3291</v>
      </c>
      <c r="G23" s="1">
        <v>2851</v>
      </c>
      <c r="I23" s="1">
        <v>4891</v>
      </c>
      <c r="K23" s="1">
        <v>1233</v>
      </c>
    </row>
    <row r="24" spans="1:11" x14ac:dyDescent="0.25">
      <c r="A24" s="1">
        <v>8909</v>
      </c>
      <c r="C24" s="1">
        <v>5637</v>
      </c>
      <c r="E24" s="1">
        <v>3688</v>
      </c>
      <c r="G24" s="1">
        <v>3552</v>
      </c>
      <c r="I24" s="1">
        <v>3105</v>
      </c>
      <c r="K24" s="1">
        <v>1788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F09F9-94D1-4AD4-B7E2-347F8B1B0BD1}">
  <dimension ref="A1:K45"/>
  <sheetViews>
    <sheetView topLeftCell="A40" zoomScale="115" zoomScaleNormal="115" workbookViewId="0">
      <selection activeCell="C34" sqref="C34:C38"/>
    </sheetView>
  </sheetViews>
  <sheetFormatPr defaultRowHeight="15" x14ac:dyDescent="0.25"/>
  <cols>
    <col min="3" max="4" width="15.85546875" bestFit="1" customWidth="1"/>
    <col min="5" max="5" width="5" bestFit="1" customWidth="1"/>
    <col min="6" max="6" width="7.140625" bestFit="1" customWidth="1"/>
    <col min="7" max="7" width="6.7109375" bestFit="1" customWidth="1"/>
    <col min="8" max="8" width="13.85546875" bestFit="1" customWidth="1"/>
    <col min="9" max="9" width="10.140625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0.3792585926786522</v>
      </c>
    </row>
    <row r="2" spans="1:11" x14ac:dyDescent="0.25">
      <c r="C2" s="2"/>
      <c r="D2" s="3" t="s">
        <v>1</v>
      </c>
      <c r="E2" s="4">
        <f>1-E1</f>
        <v>0.62074140732134775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9284</v>
      </c>
      <c r="C8" s="1">
        <f>B8</f>
        <v>9284</v>
      </c>
      <c r="D8" s="1">
        <f>B9-B8</f>
        <v>-1541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7743</v>
      </c>
      <c r="C9" s="1">
        <f t="shared" ref="C9:C10" si="0">B9</f>
        <v>7743</v>
      </c>
      <c r="D9" s="1">
        <f>B9-B8</f>
        <v>-1541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7758</v>
      </c>
      <c r="C10" s="1">
        <f t="shared" si="0"/>
        <v>7758</v>
      </c>
      <c r="D10" s="1">
        <f>B9-B8</f>
        <v>-1541</v>
      </c>
      <c r="E10" s="1">
        <v>1</v>
      </c>
      <c r="F10" s="1">
        <f>C9+(D9*1)</f>
        <v>6202</v>
      </c>
      <c r="G10" s="1">
        <f>B10-F10</f>
        <v>1556</v>
      </c>
      <c r="H10" s="1">
        <f>ABS(G10)</f>
        <v>1556</v>
      </c>
      <c r="I10" s="11">
        <f>G10^2</f>
        <v>2421136</v>
      </c>
      <c r="J10" s="11">
        <f>(G10/B10)*100</f>
        <v>20.056715648362982</v>
      </c>
      <c r="K10" s="11">
        <f>ABS(J10)</f>
        <v>20.056715648362982</v>
      </c>
    </row>
    <row r="11" spans="1:11" x14ac:dyDescent="0.25">
      <c r="A11" s="1">
        <v>4</v>
      </c>
      <c r="B11" s="1">
        <v>9760</v>
      </c>
      <c r="C11" s="11">
        <f>$E$1*B11+((1-$E$1)*(C10+D10))</f>
        <v>7560.7131938604653</v>
      </c>
      <c r="D11" s="11">
        <f>($E$2*(C11-C10)+((1-$E$2)*D10))</f>
        <v>-706.90158100679184</v>
      </c>
      <c r="E11" s="1">
        <v>1</v>
      </c>
      <c r="F11" s="1">
        <f>C10+(D10*1)</f>
        <v>6217</v>
      </c>
      <c r="G11" s="1">
        <f t="shared" ref="G11:G31" si="1">B11-F11</f>
        <v>3543</v>
      </c>
      <c r="H11" s="1">
        <f t="shared" ref="H11:H31" si="2">ABS(G11)</f>
        <v>3543</v>
      </c>
      <c r="I11" s="11">
        <f t="shared" ref="I11:I31" si="3">G11^2</f>
        <v>12552849</v>
      </c>
      <c r="J11" s="11">
        <f t="shared" ref="J11:J31" si="4">(G11/B11)*100</f>
        <v>36.30122950819672</v>
      </c>
      <c r="K11" s="11">
        <f t="shared" ref="K11:K31" si="5">ABS(J11)</f>
        <v>36.30122950819672</v>
      </c>
    </row>
    <row r="12" spans="1:11" x14ac:dyDescent="0.25">
      <c r="A12" s="1">
        <v>5</v>
      </c>
      <c r="B12" s="1">
        <v>6034</v>
      </c>
      <c r="C12" s="11">
        <f t="shared" ref="C12:C31" si="6">$E$1*B12+((1-$E$1)*(C11+D11))</f>
        <v>6542.8910143011726</v>
      </c>
      <c r="D12" s="11">
        <f>($E$2*(C12-C11)+((1-$E$2)*D11))</f>
        <v>-899.902870917467</v>
      </c>
      <c r="E12" s="1">
        <v>1</v>
      </c>
      <c r="F12" s="11">
        <f t="shared" ref="F12:F30" si="7">C11+(D11*1)</f>
        <v>6853.8116128536731</v>
      </c>
      <c r="G12" s="11">
        <f t="shared" si="1"/>
        <v>-819.81161285367307</v>
      </c>
      <c r="H12" s="11">
        <f t="shared" si="2"/>
        <v>819.81161285367307</v>
      </c>
      <c r="I12" s="11">
        <f t="shared" si="3"/>
        <v>672091.08056974073</v>
      </c>
      <c r="J12" s="11">
        <f t="shared" si="4"/>
        <v>-13.586536507352884</v>
      </c>
      <c r="K12" s="11">
        <f t="shared" si="5"/>
        <v>13.586536507352884</v>
      </c>
    </row>
    <row r="13" spans="1:11" x14ac:dyDescent="0.25">
      <c r="A13" s="1">
        <v>6</v>
      </c>
      <c r="B13" s="1">
        <v>8806</v>
      </c>
      <c r="C13" s="11">
        <f t="shared" si="6"/>
        <v>6842.5875687498919</v>
      </c>
      <c r="D13" s="11">
        <f t="shared" ref="D13:D30" si="8">($E$2*(C13-C12)+((1-$E$2)*D12))</f>
        <v>-155.26183539378044</v>
      </c>
      <c r="E13" s="1">
        <v>1</v>
      </c>
      <c r="F13" s="11">
        <f t="shared" si="7"/>
        <v>5642.9881433837054</v>
      </c>
      <c r="G13" s="11">
        <f t="shared" si="1"/>
        <v>3163.0118566162946</v>
      </c>
      <c r="H13" s="11">
        <f t="shared" si="2"/>
        <v>3163.0118566162946</v>
      </c>
      <c r="I13" s="11">
        <f t="shared" si="3"/>
        <v>10004644.005095258</v>
      </c>
      <c r="J13" s="11">
        <f t="shared" si="4"/>
        <v>35.91882644351913</v>
      </c>
      <c r="K13" s="11">
        <f t="shared" si="5"/>
        <v>35.91882644351913</v>
      </c>
    </row>
    <row r="14" spans="1:11" x14ac:dyDescent="0.25">
      <c r="A14" s="1">
        <v>7</v>
      </c>
      <c r="B14" s="1">
        <v>8073</v>
      </c>
      <c r="C14" s="11">
        <f t="shared" si="6"/>
        <v>7212.8546056344958</v>
      </c>
      <c r="D14" s="11">
        <f t="shared" si="8"/>
        <v>170.95569637230463</v>
      </c>
      <c r="E14" s="1">
        <v>1</v>
      </c>
      <c r="F14" s="11">
        <f t="shared" si="7"/>
        <v>6687.3257333561114</v>
      </c>
      <c r="G14" s="11">
        <f t="shared" si="1"/>
        <v>1385.6742666438886</v>
      </c>
      <c r="H14" s="11">
        <f t="shared" si="2"/>
        <v>1385.6742666438886</v>
      </c>
      <c r="I14" s="11">
        <f t="shared" si="3"/>
        <v>1920093.1732390784</v>
      </c>
      <c r="J14" s="11">
        <f t="shared" si="4"/>
        <v>17.164304058514663</v>
      </c>
      <c r="K14" s="11">
        <f t="shared" si="5"/>
        <v>17.164304058514663</v>
      </c>
    </row>
    <row r="15" spans="1:11" x14ac:dyDescent="0.25">
      <c r="A15" s="1">
        <v>8</v>
      </c>
      <c r="B15" s="1">
        <v>9397</v>
      </c>
      <c r="C15" s="11">
        <f t="shared" si="6"/>
        <v>8147.3297936628614</v>
      </c>
      <c r="D15" s="11">
        <f t="shared" si="8"/>
        <v>644.90386014016804</v>
      </c>
      <c r="E15" s="1">
        <v>1</v>
      </c>
      <c r="F15" s="11">
        <f t="shared" si="7"/>
        <v>7383.8103020068002</v>
      </c>
      <c r="G15" s="11">
        <f t="shared" si="1"/>
        <v>2013.1896979931998</v>
      </c>
      <c r="H15" s="11">
        <f t="shared" si="2"/>
        <v>2013.1896979931998</v>
      </c>
      <c r="I15" s="11">
        <f t="shared" si="3"/>
        <v>4052932.7601059512</v>
      </c>
      <c r="J15" s="11">
        <f t="shared" si="4"/>
        <v>21.423749047496006</v>
      </c>
      <c r="K15" s="11">
        <f t="shared" si="5"/>
        <v>21.423749047496006</v>
      </c>
    </row>
    <row r="16" spans="1:11" x14ac:dyDescent="0.25">
      <c r="A16" s="1">
        <v>9</v>
      </c>
      <c r="B16" s="1">
        <v>7125</v>
      </c>
      <c r="C16" s="11">
        <f t="shared" si="6"/>
        <v>8159.9209645952051</v>
      </c>
      <c r="D16" s="11">
        <f t="shared" si="8"/>
        <v>252.40119157415714</v>
      </c>
      <c r="E16" s="1">
        <v>1</v>
      </c>
      <c r="F16" s="11">
        <f t="shared" si="7"/>
        <v>8792.2336538030286</v>
      </c>
      <c r="G16" s="11">
        <f t="shared" si="1"/>
        <v>-1667.2336538030286</v>
      </c>
      <c r="H16" s="11">
        <f t="shared" si="2"/>
        <v>1667.2336538030286</v>
      </c>
      <c r="I16" s="11">
        <f t="shared" si="3"/>
        <v>2779668.0563733969</v>
      </c>
      <c r="J16" s="11">
        <f t="shared" si="4"/>
        <v>-23.39977057969163</v>
      </c>
      <c r="K16" s="11">
        <f t="shared" si="5"/>
        <v>23.39977057969163</v>
      </c>
    </row>
    <row r="17" spans="1:11" x14ac:dyDescent="0.25">
      <c r="A17" s="1">
        <v>10</v>
      </c>
      <c r="B17" s="1">
        <v>8033</v>
      </c>
      <c r="C17" s="11">
        <f t="shared" si="6"/>
        <v>8268.4609690487378</v>
      </c>
      <c r="D17" s="11">
        <f t="shared" si="8"/>
        <v>163.10059582198096</v>
      </c>
      <c r="E17" s="1">
        <v>1</v>
      </c>
      <c r="F17" s="11">
        <f t="shared" si="7"/>
        <v>8412.3221561693626</v>
      </c>
      <c r="G17" s="11">
        <f t="shared" si="1"/>
        <v>-379.32215616936264</v>
      </c>
      <c r="H17" s="11">
        <f t="shared" si="2"/>
        <v>379.32215616936264</v>
      </c>
      <c r="I17" s="11">
        <f t="shared" si="3"/>
        <v>143885.29816097434</v>
      </c>
      <c r="J17" s="11">
        <f t="shared" si="4"/>
        <v>-4.7220485020460927</v>
      </c>
      <c r="K17" s="11">
        <f t="shared" si="5"/>
        <v>4.7220485020460927</v>
      </c>
    </row>
    <row r="18" spans="1:11" x14ac:dyDescent="0.25">
      <c r="A18" s="1">
        <v>11</v>
      </c>
      <c r="B18" s="1">
        <v>7618</v>
      </c>
      <c r="C18" s="11">
        <f t="shared" si="6"/>
        <v>8123.0113507204078</v>
      </c>
      <c r="D18" s="11">
        <f t="shared" si="8"/>
        <v>-28.429298338986271</v>
      </c>
      <c r="E18" s="1">
        <v>1</v>
      </c>
      <c r="F18" s="11">
        <f t="shared" si="7"/>
        <v>8431.5615648707189</v>
      </c>
      <c r="G18" s="11">
        <f t="shared" si="1"/>
        <v>-813.56156487071894</v>
      </c>
      <c r="H18" s="11">
        <f t="shared" si="2"/>
        <v>813.56156487071894</v>
      </c>
      <c r="I18" s="11">
        <f t="shared" si="3"/>
        <v>661882.41983489296</v>
      </c>
      <c r="J18" s="11">
        <f t="shared" si="4"/>
        <v>-10.679463965223404</v>
      </c>
      <c r="K18" s="11">
        <f t="shared" si="5"/>
        <v>10.679463965223404</v>
      </c>
    </row>
    <row r="19" spans="1:11" x14ac:dyDescent="0.25">
      <c r="A19" s="1">
        <v>12</v>
      </c>
      <c r="B19" s="1">
        <v>8610</v>
      </c>
      <c r="C19" s="11">
        <f t="shared" si="6"/>
        <v>8290.0587378365635</v>
      </c>
      <c r="D19" s="11">
        <f t="shared" si="8"/>
        <v>92.911174488951005</v>
      </c>
      <c r="E19" s="1">
        <v>1</v>
      </c>
      <c r="F19" s="11">
        <f t="shared" si="7"/>
        <v>8094.5820523814218</v>
      </c>
      <c r="G19" s="11">
        <f t="shared" si="1"/>
        <v>515.41794761857818</v>
      </c>
      <c r="H19" s="11">
        <f t="shared" si="2"/>
        <v>515.41794761857818</v>
      </c>
      <c r="I19" s="11">
        <f t="shared" si="3"/>
        <v>265655.66072734742</v>
      </c>
      <c r="J19" s="11">
        <f t="shared" si="4"/>
        <v>5.9862711686246017</v>
      </c>
      <c r="K19" s="11">
        <f t="shared" si="5"/>
        <v>5.9862711686246017</v>
      </c>
    </row>
    <row r="20" spans="1:11" x14ac:dyDescent="0.25">
      <c r="A20" s="1">
        <v>13</v>
      </c>
      <c r="B20" s="1">
        <v>7460</v>
      </c>
      <c r="C20" s="11">
        <f t="shared" si="6"/>
        <v>8032.9256422921999</v>
      </c>
      <c r="D20" s="11">
        <f t="shared" si="8"/>
        <v>-124.37579831630259</v>
      </c>
      <c r="E20" s="1">
        <v>1</v>
      </c>
      <c r="F20" s="11">
        <f t="shared" si="7"/>
        <v>8382.9699123255141</v>
      </c>
      <c r="G20" s="11">
        <f t="shared" si="1"/>
        <v>-922.96991232551409</v>
      </c>
      <c r="H20" s="11">
        <f t="shared" si="2"/>
        <v>922.96991232551409</v>
      </c>
      <c r="I20" s="11">
        <f t="shared" si="3"/>
        <v>851873.45905816718</v>
      </c>
      <c r="J20" s="11">
        <f t="shared" si="4"/>
        <v>-12.372250835462657</v>
      </c>
      <c r="K20" s="11">
        <f t="shared" si="5"/>
        <v>12.372250835462657</v>
      </c>
    </row>
    <row r="21" spans="1:11" x14ac:dyDescent="0.25">
      <c r="A21" s="1">
        <v>14</v>
      </c>
      <c r="B21" s="1">
        <v>9255</v>
      </c>
      <c r="C21" s="11">
        <f t="shared" si="6"/>
        <v>8419.2026352615503</v>
      </c>
      <c r="D21" s="11">
        <f t="shared" si="8"/>
        <v>192.60753399892812</v>
      </c>
      <c r="E21" s="1">
        <v>1</v>
      </c>
      <c r="F21" s="11">
        <f t="shared" si="7"/>
        <v>7908.5498439758976</v>
      </c>
      <c r="G21" s="11">
        <f t="shared" si="1"/>
        <v>1346.4501560241024</v>
      </c>
      <c r="H21" s="11">
        <f t="shared" si="2"/>
        <v>1346.4501560241024</v>
      </c>
      <c r="I21" s="11">
        <f t="shared" si="3"/>
        <v>1812928.0226573297</v>
      </c>
      <c r="J21" s="11">
        <f t="shared" si="4"/>
        <v>14.548353927867124</v>
      </c>
      <c r="K21" s="11">
        <f t="shared" si="5"/>
        <v>14.548353927867124</v>
      </c>
    </row>
    <row r="22" spans="1:11" x14ac:dyDescent="0.25">
      <c r="A22" s="1">
        <v>15</v>
      </c>
      <c r="B22" s="1">
        <v>9997</v>
      </c>
      <c r="C22" s="11">
        <f t="shared" si="6"/>
        <v>9137.1553150595282</v>
      </c>
      <c r="D22" s="11">
        <f t="shared" si="8"/>
        <v>518.71101913166888</v>
      </c>
      <c r="E22" s="1">
        <v>1</v>
      </c>
      <c r="F22" s="11">
        <f t="shared" si="7"/>
        <v>8611.8101692604778</v>
      </c>
      <c r="G22" s="11">
        <f t="shared" si="1"/>
        <v>1385.1898307395222</v>
      </c>
      <c r="H22" s="11">
        <f t="shared" si="2"/>
        <v>1385.1898307395222</v>
      </c>
      <c r="I22" s="11">
        <f t="shared" si="3"/>
        <v>1918750.8671841861</v>
      </c>
      <c r="J22" s="11">
        <f t="shared" si="4"/>
        <v>13.856055123932402</v>
      </c>
      <c r="K22" s="11">
        <f t="shared" si="5"/>
        <v>13.856055123932402</v>
      </c>
    </row>
    <row r="23" spans="1:11" x14ac:dyDescent="0.25">
      <c r="A23" s="1">
        <v>16</v>
      </c>
      <c r="B23" s="1">
        <v>8278</v>
      </c>
      <c r="C23" s="11">
        <f t="shared" si="6"/>
        <v>9133.2986873865502</v>
      </c>
      <c r="D23" s="11">
        <f t="shared" si="8"/>
        <v>194.3316426335474</v>
      </c>
      <c r="E23" s="1">
        <v>1</v>
      </c>
      <c r="F23" s="11">
        <f t="shared" si="7"/>
        <v>9655.8663341911979</v>
      </c>
      <c r="G23" s="11">
        <f t="shared" si="1"/>
        <v>-1377.8663341911979</v>
      </c>
      <c r="H23" s="11">
        <f t="shared" si="2"/>
        <v>1377.8663341911979</v>
      </c>
      <c r="I23" s="11">
        <f t="shared" si="3"/>
        <v>1898515.6348974898</v>
      </c>
      <c r="J23" s="11">
        <f t="shared" si="4"/>
        <v>-16.64491826759118</v>
      </c>
      <c r="K23" s="11">
        <f t="shared" si="5"/>
        <v>16.64491826759118</v>
      </c>
    </row>
    <row r="24" spans="1:11" x14ac:dyDescent="0.25">
      <c r="A24" s="1">
        <v>17</v>
      </c>
      <c r="B24" s="1">
        <v>7098</v>
      </c>
      <c r="C24" s="11">
        <f t="shared" si="6"/>
        <v>8482.0238688630361</v>
      </c>
      <c r="D24" s="11">
        <f t="shared" si="8"/>
        <v>-330.5713021051115</v>
      </c>
      <c r="E24" s="1">
        <v>1</v>
      </c>
      <c r="F24" s="11">
        <f t="shared" si="7"/>
        <v>9327.630330020098</v>
      </c>
      <c r="G24" s="11">
        <f t="shared" si="1"/>
        <v>-2229.630330020098</v>
      </c>
      <c r="H24" s="11">
        <f t="shared" si="2"/>
        <v>2229.630330020098</v>
      </c>
      <c r="I24" s="11">
        <f t="shared" si="3"/>
        <v>4971251.4085455313</v>
      </c>
      <c r="J24" s="11">
        <f t="shared" si="4"/>
        <v>-31.412092561568016</v>
      </c>
      <c r="K24" s="11">
        <f t="shared" si="5"/>
        <v>31.412092561568016</v>
      </c>
    </row>
    <row r="25" spans="1:11" x14ac:dyDescent="0.25">
      <c r="A25" s="1">
        <v>18</v>
      </c>
      <c r="B25" s="1">
        <v>9063</v>
      </c>
      <c r="C25" s="11">
        <f t="shared" si="6"/>
        <v>8497.164763449151</v>
      </c>
      <c r="D25" s="11">
        <f t="shared" si="8"/>
        <v>-115.97342660284505</v>
      </c>
      <c r="E25" s="1">
        <v>1</v>
      </c>
      <c r="F25" s="11">
        <f t="shared" si="7"/>
        <v>8151.4525667579246</v>
      </c>
      <c r="G25" s="11">
        <f t="shared" si="1"/>
        <v>911.54743324207539</v>
      </c>
      <c r="H25" s="11">
        <f t="shared" si="2"/>
        <v>911.54743324207539</v>
      </c>
      <c r="I25" s="11">
        <f t="shared" si="3"/>
        <v>830918.72305021586</v>
      </c>
      <c r="J25" s="11">
        <f t="shared" si="4"/>
        <v>10.057899517180575</v>
      </c>
      <c r="K25" s="11">
        <f t="shared" si="5"/>
        <v>10.057899517180575</v>
      </c>
    </row>
    <row r="26" spans="1:11" x14ac:dyDescent="0.25">
      <c r="A26" s="1">
        <v>19</v>
      </c>
      <c r="B26" s="1">
        <v>7286</v>
      </c>
      <c r="C26" s="11">
        <f t="shared" si="6"/>
        <v>7965.8306117201246</v>
      </c>
      <c r="D26" s="11">
        <f t="shared" si="8"/>
        <v>-373.80502766368636</v>
      </c>
      <c r="E26" s="1">
        <v>1</v>
      </c>
      <c r="F26" s="11">
        <f t="shared" si="7"/>
        <v>8381.1913368463065</v>
      </c>
      <c r="G26" s="11">
        <f t="shared" si="1"/>
        <v>-1095.1913368463065</v>
      </c>
      <c r="H26" s="11">
        <f t="shared" si="2"/>
        <v>1095.1913368463065</v>
      </c>
      <c r="I26" s="11">
        <f t="shared" si="3"/>
        <v>1199444.0643032</v>
      </c>
      <c r="J26" s="11">
        <f t="shared" si="4"/>
        <v>-15.031448488145848</v>
      </c>
      <c r="K26" s="11">
        <f t="shared" si="5"/>
        <v>15.031448488145848</v>
      </c>
    </row>
    <row r="27" spans="1:11" x14ac:dyDescent="0.25">
      <c r="A27" s="1">
        <v>20</v>
      </c>
      <c r="B27" s="1">
        <v>6614</v>
      </c>
      <c r="C27" s="11">
        <f t="shared" si="6"/>
        <v>7221.1009774434769</v>
      </c>
      <c r="D27" s="11">
        <f t="shared" si="8"/>
        <v>-604.05328998273319</v>
      </c>
      <c r="E27" s="1">
        <v>1</v>
      </c>
      <c r="F27" s="11">
        <f t="shared" si="7"/>
        <v>7592.0255840564387</v>
      </c>
      <c r="G27" s="11">
        <f t="shared" si="1"/>
        <v>-978.02558405643867</v>
      </c>
      <c r="H27" s="11">
        <f t="shared" si="2"/>
        <v>978.02558405643867</v>
      </c>
      <c r="I27" s="11">
        <f t="shared" si="3"/>
        <v>956534.04306893796</v>
      </c>
      <c r="J27" s="11">
        <f t="shared" si="4"/>
        <v>-14.787202661875396</v>
      </c>
      <c r="K27" s="11">
        <f t="shared" si="5"/>
        <v>14.787202661875396</v>
      </c>
    </row>
    <row r="28" spans="1:11" x14ac:dyDescent="0.25">
      <c r="A28" s="1">
        <v>21</v>
      </c>
      <c r="B28" s="1">
        <v>9264</v>
      </c>
      <c r="C28" s="11">
        <f t="shared" si="6"/>
        <v>7620.9270964018851</v>
      </c>
      <c r="D28" s="11">
        <f t="shared" si="8"/>
        <v>19.09622710431367</v>
      </c>
      <c r="E28" s="1">
        <v>1</v>
      </c>
      <c r="F28" s="11">
        <f t="shared" si="7"/>
        <v>6617.0476874607439</v>
      </c>
      <c r="G28" s="11">
        <f t="shared" si="1"/>
        <v>2646.9523125392561</v>
      </c>
      <c r="H28" s="11">
        <f t="shared" si="2"/>
        <v>2646.9523125392561</v>
      </c>
      <c r="I28" s="11">
        <f t="shared" si="3"/>
        <v>7006356.5448569162</v>
      </c>
      <c r="J28" s="11">
        <f t="shared" si="4"/>
        <v>28.572455878014424</v>
      </c>
      <c r="K28" s="11">
        <f t="shared" si="5"/>
        <v>28.572455878014424</v>
      </c>
    </row>
    <row r="29" spans="1:11" x14ac:dyDescent="0.25">
      <c r="A29" s="1">
        <v>22</v>
      </c>
      <c r="B29" s="1">
        <v>7058</v>
      </c>
      <c r="C29" s="11">
        <f t="shared" si="6"/>
        <v>7419.2859769270854</v>
      </c>
      <c r="D29" s="11">
        <f t="shared" si="8"/>
        <v>-117.9245840595853</v>
      </c>
      <c r="E29" s="1">
        <v>1</v>
      </c>
      <c r="F29" s="11">
        <f t="shared" si="7"/>
        <v>7640.0233235061987</v>
      </c>
      <c r="G29" s="11">
        <f t="shared" si="1"/>
        <v>-582.02332350619872</v>
      </c>
      <c r="H29" s="11">
        <f t="shared" si="2"/>
        <v>582.02332350619872</v>
      </c>
      <c r="I29" s="11">
        <f t="shared" si="3"/>
        <v>338751.14910520124</v>
      </c>
      <c r="J29" s="11">
        <f t="shared" si="4"/>
        <v>-8.2462924837942584</v>
      </c>
      <c r="K29" s="11">
        <f t="shared" si="5"/>
        <v>8.2462924837942584</v>
      </c>
    </row>
    <row r="30" spans="1:11" x14ac:dyDescent="0.25">
      <c r="A30" s="1">
        <v>23</v>
      </c>
      <c r="B30" s="1">
        <v>7352</v>
      </c>
      <c r="C30" s="11">
        <f t="shared" si="6"/>
        <v>7320.5665197437793</v>
      </c>
      <c r="D30" s="11">
        <f t="shared" si="8"/>
        <v>-106.00316657461869</v>
      </c>
      <c r="E30" s="1">
        <v>1</v>
      </c>
      <c r="F30" s="11">
        <f t="shared" si="7"/>
        <v>7301.3613928675004</v>
      </c>
      <c r="G30" s="11">
        <f t="shared" si="1"/>
        <v>50.638607132499601</v>
      </c>
      <c r="H30" s="11">
        <f t="shared" si="2"/>
        <v>50.638607132499601</v>
      </c>
      <c r="I30" s="11">
        <f t="shared" si="3"/>
        <v>2564.2685323196397</v>
      </c>
      <c r="J30" s="11">
        <f t="shared" si="4"/>
        <v>0.68877321997415131</v>
      </c>
      <c r="K30" s="11">
        <f t="shared" si="5"/>
        <v>0.68877321997415131</v>
      </c>
    </row>
    <row r="31" spans="1:11" x14ac:dyDescent="0.25">
      <c r="A31" s="1">
        <v>24</v>
      </c>
      <c r="B31" s="1">
        <v>8909</v>
      </c>
      <c r="C31" s="11">
        <f t="shared" si="6"/>
        <v>7857.1930112293594</v>
      </c>
      <c r="D31" s="11">
        <f>($E$2*(C31-C30)+((1-$E$2)*D30))</f>
        <v>292.90367175610561</v>
      </c>
      <c r="E31" s="1">
        <v>1</v>
      </c>
      <c r="F31" s="11">
        <f>C30+(D30*1)</f>
        <v>7214.563353169161</v>
      </c>
      <c r="G31" s="11">
        <f t="shared" si="1"/>
        <v>1694.436646830839</v>
      </c>
      <c r="H31" s="11">
        <f t="shared" si="2"/>
        <v>1694.436646830839</v>
      </c>
      <c r="I31" s="11">
        <f t="shared" si="3"/>
        <v>2871115.5501233372</v>
      </c>
      <c r="J31" s="11">
        <f t="shared" si="4"/>
        <v>19.019380927498471</v>
      </c>
      <c r="K31" s="11">
        <f t="shared" si="5"/>
        <v>19.019380927498471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9345.8729467377161</v>
      </c>
      <c r="H32" s="13">
        <f>SUM(H10:H31)</f>
        <v>31077.14456402279</v>
      </c>
      <c r="I32" s="11">
        <f>SUM(I10:I31)</f>
        <v>60133841.189489454</v>
      </c>
      <c r="J32" s="11">
        <f>SUM(J10:J31)</f>
        <v>72.711989616429875</v>
      </c>
      <c r="K32" s="11">
        <f>SUM(K10:K31)</f>
        <v>374.47603932193255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8150.0966829854651</v>
      </c>
      <c r="H33" s="14"/>
    </row>
    <row r="34" spans="2:10" x14ac:dyDescent="0.25">
      <c r="B34" s="1" t="s">
        <v>22</v>
      </c>
      <c r="C34" s="11">
        <f>G32/A31</f>
        <v>389.41137278073819</v>
      </c>
      <c r="E34" s="22"/>
      <c r="F34" s="1">
        <v>2</v>
      </c>
      <c r="G34" s="11">
        <f t="shared" ref="G34:G44" si="9">$C$31+($D$31*F34)</f>
        <v>8443.0003547415708</v>
      </c>
      <c r="H34" s="14"/>
    </row>
    <row r="35" spans="2:10" x14ac:dyDescent="0.25">
      <c r="B35" s="1" t="s">
        <v>23</v>
      </c>
      <c r="C35" s="11">
        <f>H32/A31</f>
        <v>1294.8810235009496</v>
      </c>
      <c r="E35" s="22"/>
      <c r="F35" s="1">
        <v>3</v>
      </c>
      <c r="G35" s="11">
        <f>$C$31+($D$31*F35)</f>
        <v>8735.9040264976757</v>
      </c>
      <c r="H35" s="14"/>
    </row>
    <row r="36" spans="2:10" x14ac:dyDescent="0.25">
      <c r="B36" s="1" t="s">
        <v>24</v>
      </c>
      <c r="C36" s="11">
        <f>I32</f>
        <v>60133841.189489454</v>
      </c>
      <c r="E36" s="22"/>
      <c r="F36" s="1">
        <v>4</v>
      </c>
      <c r="G36" s="11">
        <f t="shared" si="9"/>
        <v>9028.8076982537823</v>
      </c>
      <c r="H36" s="14"/>
    </row>
    <row r="37" spans="2:10" x14ac:dyDescent="0.25">
      <c r="B37" s="1" t="s">
        <v>25</v>
      </c>
      <c r="C37" s="1">
        <f>C36/A31</f>
        <v>2505576.7162287273</v>
      </c>
      <c r="E37" s="22"/>
      <c r="F37" s="1">
        <v>5</v>
      </c>
      <c r="G37" s="11">
        <f t="shared" si="9"/>
        <v>9321.7113700098871</v>
      </c>
      <c r="H37" s="14"/>
    </row>
    <row r="38" spans="2:10" x14ac:dyDescent="0.25">
      <c r="B38" s="1" t="s">
        <v>26</v>
      </c>
      <c r="C38" s="11">
        <f>C37^0.5</f>
        <v>1582.9013602333935</v>
      </c>
      <c r="E38" s="22"/>
      <c r="F38" s="1">
        <v>6</v>
      </c>
      <c r="G38" s="11">
        <f t="shared" si="9"/>
        <v>9614.6150417659937</v>
      </c>
      <c r="H38" s="14"/>
    </row>
    <row r="39" spans="2:10" x14ac:dyDescent="0.25">
      <c r="E39" s="22"/>
      <c r="F39" s="1">
        <v>7</v>
      </c>
      <c r="G39" s="11">
        <f t="shared" si="9"/>
        <v>9907.5187135220986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10200.422385278205</v>
      </c>
      <c r="H40" s="14"/>
    </row>
    <row r="41" spans="2:10" x14ac:dyDescent="0.25">
      <c r="B41" s="1" t="s">
        <v>28</v>
      </c>
      <c r="C41" s="15">
        <f>J32/B31</f>
        <v>8.1616331368761785E-3</v>
      </c>
      <c r="E41" s="22"/>
      <c r="F41" s="1">
        <v>9</v>
      </c>
      <c r="G41" s="11">
        <f t="shared" si="9"/>
        <v>10493.32605703431</v>
      </c>
      <c r="H41" s="14"/>
    </row>
    <row r="42" spans="2:10" x14ac:dyDescent="0.25">
      <c r="B42" s="1" t="s">
        <v>29</v>
      </c>
      <c r="C42" s="15">
        <f>K32/A31</f>
        <v>15.603168305080523</v>
      </c>
      <c r="E42" s="22"/>
      <c r="F42" s="1">
        <v>10</v>
      </c>
      <c r="G42" s="11">
        <f t="shared" si="9"/>
        <v>10786.229728790415</v>
      </c>
      <c r="H42" s="14"/>
    </row>
    <row r="43" spans="2:10" x14ac:dyDescent="0.25">
      <c r="E43" s="22"/>
      <c r="F43" s="1">
        <v>11</v>
      </c>
      <c r="G43" s="11">
        <f t="shared" si="9"/>
        <v>11079.133400546521</v>
      </c>
      <c r="H43" s="14"/>
    </row>
    <row r="44" spans="2:10" x14ac:dyDescent="0.25">
      <c r="E44" s="23"/>
      <c r="F44" s="1">
        <v>12</v>
      </c>
      <c r="G44" s="11">
        <f t="shared" si="9"/>
        <v>11372.037072302626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39FF0-3129-416E-9125-5F936C696C6F}">
  <dimension ref="A1:K45"/>
  <sheetViews>
    <sheetView topLeftCell="A22" workbookViewId="0">
      <selection activeCell="C42" sqref="C42"/>
    </sheetView>
  </sheetViews>
  <sheetFormatPr defaultRowHeight="15" x14ac:dyDescent="0.25"/>
  <cols>
    <col min="3" max="4" width="15.85546875" bestFit="1" customWidth="1"/>
    <col min="5" max="5" width="4.5703125" bestFit="1" customWidth="1"/>
    <col min="6" max="6" width="7.140625" bestFit="1" customWidth="1"/>
    <col min="7" max="7" width="6" bestFit="1" customWidth="1"/>
    <col min="8" max="8" width="13.85546875" bestFit="1" customWidth="1"/>
    <col min="9" max="9" width="9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0.5173158309741781</v>
      </c>
    </row>
    <row r="2" spans="1:11" x14ac:dyDescent="0.25">
      <c r="C2" s="2"/>
      <c r="D2" s="3" t="s">
        <v>1</v>
      </c>
      <c r="E2" s="4">
        <f>1-E1</f>
        <v>0.4826841690258219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2215</v>
      </c>
      <c r="C8" s="1">
        <f>B8</f>
        <v>2215</v>
      </c>
      <c r="D8" s="1">
        <f>B9-B8</f>
        <v>1989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4204</v>
      </c>
      <c r="C9" s="1">
        <f t="shared" ref="C9:C10" si="0">B9</f>
        <v>4204</v>
      </c>
      <c r="D9" s="1">
        <f>B9-B8</f>
        <v>1989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5965</v>
      </c>
      <c r="C10" s="1">
        <f t="shared" si="0"/>
        <v>5965</v>
      </c>
      <c r="D10" s="1">
        <f>B9-B8</f>
        <v>1989</v>
      </c>
      <c r="E10" s="1">
        <v>1</v>
      </c>
      <c r="F10" s="1">
        <f>C9+(D9*1)</f>
        <v>6193</v>
      </c>
      <c r="G10" s="1">
        <f>B10-F10</f>
        <v>-228</v>
      </c>
      <c r="H10" s="1">
        <f>ABS(G10)</f>
        <v>228</v>
      </c>
      <c r="I10" s="11">
        <f>G10^2</f>
        <v>51984</v>
      </c>
      <c r="J10" s="11">
        <f>(G10/B10)*100</f>
        <v>-3.8222967309304274</v>
      </c>
      <c r="K10" s="11">
        <f>ABS(J10)</f>
        <v>3.8222967309304274</v>
      </c>
    </row>
    <row r="11" spans="1:11" x14ac:dyDescent="0.25">
      <c r="A11" s="1">
        <v>4</v>
      </c>
      <c r="B11" s="1">
        <v>2326</v>
      </c>
      <c r="C11" s="11">
        <f>$E$1*B11+((1-$E$1)*(C10+D10))</f>
        <v>5042.5465032773254</v>
      </c>
      <c r="D11" s="11">
        <f>($E$2*(C11-C10)+((1-$E$2)*D10))</f>
        <v>583.68748827709237</v>
      </c>
      <c r="E11" s="1">
        <v>1</v>
      </c>
      <c r="F11" s="1">
        <f t="shared" ref="F11:F30" si="1">C10+(D10*1)</f>
        <v>7954</v>
      </c>
      <c r="G11" s="1">
        <f t="shared" ref="G11:G31" si="2">B11-F11</f>
        <v>-5628</v>
      </c>
      <c r="H11" s="1">
        <f t="shared" ref="H11:H31" si="3">ABS(G11)</f>
        <v>5628</v>
      </c>
      <c r="I11" s="11">
        <f t="shared" ref="I11:I31" si="4">G11^2</f>
        <v>31674384</v>
      </c>
      <c r="J11" s="11">
        <f t="shared" ref="J11:J31" si="5">(G11/B11)*100</f>
        <v>-241.96044711951848</v>
      </c>
      <c r="K11" s="11">
        <f t="shared" ref="K11:K31" si="6">ABS(J11)</f>
        <v>241.96044711951848</v>
      </c>
    </row>
    <row r="12" spans="1:11" x14ac:dyDescent="0.25">
      <c r="A12" s="1">
        <v>5</v>
      </c>
      <c r="B12" s="1">
        <v>3176</v>
      </c>
      <c r="C12" s="11">
        <f t="shared" ref="C12:C31" si="7">$E$1*B12+((1-$E$1)*(C11+D11))</f>
        <v>4358.689158132267</v>
      </c>
      <c r="D12" s="11">
        <f t="shared" ref="D12:D30" si="8">($E$2*(C12-C11)+((1-$E$2)*D11))</f>
        <v>-28.136336346252335</v>
      </c>
      <c r="E12" s="1">
        <v>1</v>
      </c>
      <c r="F12" s="11">
        <f t="shared" si="1"/>
        <v>5626.233991554418</v>
      </c>
      <c r="G12" s="11">
        <f t="shared" si="2"/>
        <v>-2450.233991554418</v>
      </c>
      <c r="H12" s="11">
        <f t="shared" si="3"/>
        <v>2450.233991554418</v>
      </c>
      <c r="I12" s="11">
        <f t="shared" si="4"/>
        <v>6003646.6133686956</v>
      </c>
      <c r="J12" s="11">
        <f t="shared" si="5"/>
        <v>-77.148425426776384</v>
      </c>
      <c r="K12" s="11">
        <f t="shared" si="6"/>
        <v>77.148425426776384</v>
      </c>
    </row>
    <row r="13" spans="1:11" x14ac:dyDescent="0.25">
      <c r="A13" s="1">
        <v>6</v>
      </c>
      <c r="B13" s="1">
        <v>4321</v>
      </c>
      <c r="C13" s="11">
        <f t="shared" si="7"/>
        <v>4325.6109958456345</v>
      </c>
      <c r="D13" s="11">
        <f t="shared" si="8"/>
        <v>-30.521677493754986</v>
      </c>
      <c r="E13" s="1">
        <v>1</v>
      </c>
      <c r="F13" s="11">
        <f t="shared" si="1"/>
        <v>4330.5528217860146</v>
      </c>
      <c r="G13" s="11">
        <f t="shared" si="2"/>
        <v>-9.5528217860146469</v>
      </c>
      <c r="H13" s="11">
        <f t="shared" si="3"/>
        <v>9.5528217860146469</v>
      </c>
      <c r="I13" s="11">
        <f t="shared" si="4"/>
        <v>91.256404075356073</v>
      </c>
      <c r="J13" s="11">
        <f t="shared" si="5"/>
        <v>-0.22107895825074397</v>
      </c>
      <c r="K13" s="11">
        <f t="shared" si="6"/>
        <v>0.22107895825074397</v>
      </c>
    </row>
    <row r="14" spans="1:11" x14ac:dyDescent="0.25">
      <c r="A14" s="1">
        <v>7</v>
      </c>
      <c r="B14" s="1">
        <v>4906</v>
      </c>
      <c r="C14" s="11">
        <f t="shared" si="7"/>
        <v>4611.123085279678</v>
      </c>
      <c r="D14" s="11">
        <f t="shared" si="8"/>
        <v>122.0228186798897</v>
      </c>
      <c r="E14" s="1">
        <v>1</v>
      </c>
      <c r="F14" s="11">
        <f t="shared" si="1"/>
        <v>4295.0893183518792</v>
      </c>
      <c r="G14" s="11">
        <f t="shared" si="2"/>
        <v>610.91068164812077</v>
      </c>
      <c r="H14" s="11">
        <f t="shared" si="3"/>
        <v>610.91068164812077</v>
      </c>
      <c r="I14" s="11">
        <f t="shared" si="4"/>
        <v>373211.86095177155</v>
      </c>
      <c r="J14" s="11">
        <f t="shared" si="5"/>
        <v>12.452317196251952</v>
      </c>
      <c r="K14" s="11">
        <f t="shared" si="6"/>
        <v>12.452317196251952</v>
      </c>
    </row>
    <row r="15" spans="1:11" x14ac:dyDescent="0.25">
      <c r="A15" s="1">
        <v>8</v>
      </c>
      <c r="B15" s="1">
        <v>4401</v>
      </c>
      <c r="C15" s="11">
        <f t="shared" si="7"/>
        <v>4561.3215696480547</v>
      </c>
      <c r="D15" s="11">
        <f t="shared" si="8"/>
        <v>39.08593265432205</v>
      </c>
      <c r="E15" s="1">
        <v>1</v>
      </c>
      <c r="F15" s="11">
        <f t="shared" si="1"/>
        <v>4733.1459039595675</v>
      </c>
      <c r="G15" s="11">
        <f t="shared" si="2"/>
        <v>-332.14590395956748</v>
      </c>
      <c r="H15" s="11">
        <f t="shared" si="3"/>
        <v>332.14590395956748</v>
      </c>
      <c r="I15" s="11">
        <f t="shared" si="4"/>
        <v>110320.90151711823</v>
      </c>
      <c r="J15" s="11">
        <f t="shared" si="5"/>
        <v>-7.5470553046936493</v>
      </c>
      <c r="K15" s="11">
        <f t="shared" si="6"/>
        <v>7.5470553046936493</v>
      </c>
    </row>
    <row r="16" spans="1:11" x14ac:dyDescent="0.25">
      <c r="A16" s="1">
        <v>9</v>
      </c>
      <c r="B16" s="1">
        <v>3461</v>
      </c>
      <c r="C16" s="11">
        <f t="shared" si="7"/>
        <v>4010.9739634306102</v>
      </c>
      <c r="D16" s="11">
        <f t="shared" si="8"/>
        <v>-245.42430525194609</v>
      </c>
      <c r="E16" s="1">
        <v>1</v>
      </c>
      <c r="F16" s="11">
        <f t="shared" si="1"/>
        <v>4600.407502302377</v>
      </c>
      <c r="G16" s="11">
        <f t="shared" si="2"/>
        <v>-1139.407502302377</v>
      </c>
      <c r="H16" s="11">
        <f t="shared" si="3"/>
        <v>1139.407502302377</v>
      </c>
      <c r="I16" s="11">
        <f t="shared" si="4"/>
        <v>1298249.4563029413</v>
      </c>
      <c r="J16" s="11">
        <f t="shared" si="5"/>
        <v>-32.921337830175581</v>
      </c>
      <c r="K16" s="11">
        <f t="shared" si="6"/>
        <v>32.921337830175581</v>
      </c>
    </row>
    <row r="17" spans="1:11" x14ac:dyDescent="0.25">
      <c r="A17" s="1">
        <v>10</v>
      </c>
      <c r="B17" s="1">
        <v>4097</v>
      </c>
      <c r="C17" s="11">
        <f t="shared" si="7"/>
        <v>3937.0141671846441</v>
      </c>
      <c r="D17" s="11">
        <f t="shared" si="8"/>
        <v>-162.6611012049741</v>
      </c>
      <c r="E17" s="1">
        <v>1</v>
      </c>
      <c r="F17" s="11">
        <f t="shared" si="1"/>
        <v>3765.5496581786642</v>
      </c>
      <c r="G17" s="11">
        <f t="shared" si="2"/>
        <v>331.45034182133577</v>
      </c>
      <c r="H17" s="11">
        <f t="shared" si="3"/>
        <v>331.45034182133577</v>
      </c>
      <c r="I17" s="11">
        <f t="shared" si="4"/>
        <v>109859.32909348032</v>
      </c>
      <c r="J17" s="11">
        <f t="shared" si="5"/>
        <v>8.0900742450899621</v>
      </c>
      <c r="K17" s="11">
        <f t="shared" si="6"/>
        <v>8.0900742450899621</v>
      </c>
    </row>
    <row r="18" spans="1:11" x14ac:dyDescent="0.25">
      <c r="A18" s="1">
        <v>11</v>
      </c>
      <c r="B18" s="1">
        <v>5345</v>
      </c>
      <c r="C18" s="11">
        <f t="shared" si="7"/>
        <v>4586.8735898194418</v>
      </c>
      <c r="D18" s="11">
        <f t="shared" si="8"/>
        <v>229.52969266105168</v>
      </c>
      <c r="E18" s="1">
        <v>1</v>
      </c>
      <c r="F18" s="11">
        <f t="shared" si="1"/>
        <v>3774.3530659796697</v>
      </c>
      <c r="G18" s="11">
        <f t="shared" si="2"/>
        <v>1570.6469340203303</v>
      </c>
      <c r="H18" s="11">
        <f t="shared" si="3"/>
        <v>1570.6469340203303</v>
      </c>
      <c r="I18" s="11">
        <f t="shared" si="4"/>
        <v>2466931.7913474636</v>
      </c>
      <c r="J18" s="11">
        <f t="shared" si="5"/>
        <v>29.385349560717124</v>
      </c>
      <c r="K18" s="11">
        <f t="shared" si="6"/>
        <v>29.385349560717124</v>
      </c>
    </row>
    <row r="19" spans="1:11" x14ac:dyDescent="0.25">
      <c r="A19" s="1">
        <v>12</v>
      </c>
      <c r="B19" s="1">
        <v>3070</v>
      </c>
      <c r="C19" s="11">
        <f t="shared" si="7"/>
        <v>3912.9612171880644</v>
      </c>
      <c r="D19" s="11">
        <f t="shared" si="8"/>
        <v>-206.54748988759678</v>
      </c>
      <c r="E19" s="1">
        <v>1</v>
      </c>
      <c r="F19" s="11">
        <f t="shared" si="1"/>
        <v>4816.4032824804935</v>
      </c>
      <c r="G19" s="11">
        <f t="shared" si="2"/>
        <v>-1746.4032824804935</v>
      </c>
      <c r="H19" s="11">
        <f t="shared" si="3"/>
        <v>1746.4032824804935</v>
      </c>
      <c r="I19" s="11">
        <f t="shared" si="4"/>
        <v>3049924.4250586424</v>
      </c>
      <c r="J19" s="11">
        <f t="shared" si="5"/>
        <v>-56.886100406530737</v>
      </c>
      <c r="K19" s="11">
        <f t="shared" si="6"/>
        <v>56.886100406530737</v>
      </c>
    </row>
    <row r="20" spans="1:11" x14ac:dyDescent="0.25">
      <c r="A20" s="1">
        <v>13</v>
      </c>
      <c r="B20" s="1">
        <v>4748</v>
      </c>
      <c r="C20" s="11">
        <f t="shared" si="7"/>
        <v>4245.2427954933228</v>
      </c>
      <c r="D20" s="11">
        <f t="shared" si="8"/>
        <v>53.536771140029416</v>
      </c>
      <c r="E20" s="1">
        <v>1</v>
      </c>
      <c r="F20" s="11">
        <f t="shared" si="1"/>
        <v>3706.4137273004676</v>
      </c>
      <c r="G20" s="11">
        <f t="shared" si="2"/>
        <v>1041.5862726995324</v>
      </c>
      <c r="H20" s="11">
        <f t="shared" si="3"/>
        <v>1041.5862726995324</v>
      </c>
      <c r="I20" s="11">
        <f t="shared" si="4"/>
        <v>1084901.9634761047</v>
      </c>
      <c r="J20" s="11">
        <f t="shared" si="5"/>
        <v>21.937368843713827</v>
      </c>
      <c r="K20" s="11">
        <f t="shared" si="6"/>
        <v>21.937368843713827</v>
      </c>
    </row>
    <row r="21" spans="1:11" x14ac:dyDescent="0.25">
      <c r="A21" s="1">
        <v>14</v>
      </c>
      <c r="B21" s="1">
        <v>2453</v>
      </c>
      <c r="C21" s="11">
        <f t="shared" si="7"/>
        <v>3343.928576325261</v>
      </c>
      <c r="D21" s="11">
        <f t="shared" si="8"/>
        <v>-407.35468566031466</v>
      </c>
      <c r="E21" s="1">
        <v>1</v>
      </c>
      <c r="F21" s="11">
        <f t="shared" si="1"/>
        <v>4298.7795666333523</v>
      </c>
      <c r="G21" s="11">
        <f t="shared" si="2"/>
        <v>-1845.7795666333523</v>
      </c>
      <c r="H21" s="11">
        <f t="shared" si="3"/>
        <v>1845.7795666333523</v>
      </c>
      <c r="I21" s="11">
        <f t="shared" si="4"/>
        <v>3406902.2086012056</v>
      </c>
      <c r="J21" s="11">
        <f t="shared" si="5"/>
        <v>-75.245803776329083</v>
      </c>
      <c r="K21" s="11">
        <f t="shared" si="6"/>
        <v>75.245803776329083</v>
      </c>
    </row>
    <row r="22" spans="1:11" x14ac:dyDescent="0.25">
      <c r="A22" s="1">
        <v>15</v>
      </c>
      <c r="B22" s="1">
        <v>3871</v>
      </c>
      <c r="C22" s="11">
        <f t="shared" si="7"/>
        <v>3419.9673098995781</v>
      </c>
      <c r="D22" s="11">
        <f t="shared" si="8"/>
        <v>-174.02833478449566</v>
      </c>
      <c r="E22" s="1">
        <v>1</v>
      </c>
      <c r="F22" s="11">
        <f t="shared" si="1"/>
        <v>2936.5738906649462</v>
      </c>
      <c r="G22" s="11">
        <f t="shared" si="2"/>
        <v>934.42610933505375</v>
      </c>
      <c r="H22" s="11">
        <f t="shared" si="3"/>
        <v>934.42610933505375</v>
      </c>
      <c r="I22" s="11">
        <f t="shared" si="4"/>
        <v>873152.15380704578</v>
      </c>
      <c r="J22" s="11">
        <f t="shared" si="5"/>
        <v>24.139139998322236</v>
      </c>
      <c r="K22" s="11">
        <f t="shared" si="6"/>
        <v>24.139139998322236</v>
      </c>
    </row>
    <row r="23" spans="1:11" x14ac:dyDescent="0.25">
      <c r="A23" s="1">
        <v>16</v>
      </c>
      <c r="B23" s="1">
        <v>4065</v>
      </c>
      <c r="C23" s="11">
        <f t="shared" si="7"/>
        <v>3669.6522098219857</v>
      </c>
      <c r="D23" s="11">
        <f t="shared" si="8"/>
        <v>30.491335815248959</v>
      </c>
      <c r="E23" s="1">
        <v>1</v>
      </c>
      <c r="F23" s="11">
        <f t="shared" si="1"/>
        <v>3245.9389751150825</v>
      </c>
      <c r="G23" s="11">
        <f t="shared" si="2"/>
        <v>819.06102488491752</v>
      </c>
      <c r="H23" s="11">
        <f t="shared" si="3"/>
        <v>819.06102488491752</v>
      </c>
      <c r="I23" s="11">
        <f t="shared" si="4"/>
        <v>670860.96248553146</v>
      </c>
      <c r="J23" s="11">
        <f t="shared" si="5"/>
        <v>20.149102703196004</v>
      </c>
      <c r="K23" s="11">
        <f t="shared" si="6"/>
        <v>20.149102703196004</v>
      </c>
    </row>
    <row r="24" spans="1:11" x14ac:dyDescent="0.25">
      <c r="A24" s="1">
        <v>17</v>
      </c>
      <c r="B24" s="1">
        <v>3803</v>
      </c>
      <c r="C24" s="11">
        <f t="shared" si="7"/>
        <v>3753.3528177969665</v>
      </c>
      <c r="D24" s="11">
        <f t="shared" si="8"/>
        <v>56.174609132137931</v>
      </c>
      <c r="E24" s="1">
        <v>1</v>
      </c>
      <c r="F24" s="11">
        <f t="shared" si="1"/>
        <v>3700.1435456372346</v>
      </c>
      <c r="G24" s="11">
        <f t="shared" si="2"/>
        <v>102.85645436276536</v>
      </c>
      <c r="H24" s="11">
        <f t="shared" si="3"/>
        <v>102.85645436276536</v>
      </c>
      <c r="I24" s="11">
        <f t="shared" si="4"/>
        <v>10579.450204079634</v>
      </c>
      <c r="J24" s="11">
        <f t="shared" si="5"/>
        <v>2.7046135777745297</v>
      </c>
      <c r="K24" s="11">
        <f t="shared" si="6"/>
        <v>2.7046135777745297</v>
      </c>
    </row>
    <row r="25" spans="1:11" x14ac:dyDescent="0.25">
      <c r="A25" s="1">
        <v>18</v>
      </c>
      <c r="B25" s="1">
        <v>4495</v>
      </c>
      <c r="C25" s="11">
        <f t="shared" si="7"/>
        <v>4164.1332406772826</v>
      </c>
      <c r="D25" s="11">
        <f t="shared" si="8"/>
        <v>227.3372216729027</v>
      </c>
      <c r="E25" s="1">
        <v>1</v>
      </c>
      <c r="F25" s="11">
        <f t="shared" si="1"/>
        <v>3809.5274269291044</v>
      </c>
      <c r="G25" s="11">
        <f t="shared" si="2"/>
        <v>685.47257307089558</v>
      </c>
      <c r="H25" s="11">
        <f t="shared" si="3"/>
        <v>685.47257307089558</v>
      </c>
      <c r="I25" s="11">
        <f t="shared" si="4"/>
        <v>469872.6484324343</v>
      </c>
      <c r="J25" s="11">
        <f t="shared" si="5"/>
        <v>15.249667921488221</v>
      </c>
      <c r="K25" s="11">
        <f t="shared" si="6"/>
        <v>15.249667921488221</v>
      </c>
    </row>
    <row r="26" spans="1:11" x14ac:dyDescent="0.25">
      <c r="A26" s="1">
        <v>19</v>
      </c>
      <c r="B26" s="1">
        <v>2728</v>
      </c>
      <c r="C26" s="11">
        <f t="shared" si="7"/>
        <v>3530.9308578184991</v>
      </c>
      <c r="D26" s="11">
        <f t="shared" si="8"/>
        <v>-188.03162225428363</v>
      </c>
      <c r="E26" s="1">
        <v>1</v>
      </c>
      <c r="F26" s="11">
        <f t="shared" si="1"/>
        <v>4391.4704623501857</v>
      </c>
      <c r="G26" s="11">
        <f t="shared" si="2"/>
        <v>-1663.4704623501857</v>
      </c>
      <c r="H26" s="11">
        <f t="shared" si="3"/>
        <v>1663.4704623501857</v>
      </c>
      <c r="I26" s="11">
        <f t="shared" si="4"/>
        <v>2767133.9791115406</v>
      </c>
      <c r="J26" s="11">
        <f t="shared" si="5"/>
        <v>-60.977656244508275</v>
      </c>
      <c r="K26" s="11">
        <f t="shared" si="6"/>
        <v>60.977656244508275</v>
      </c>
    </row>
    <row r="27" spans="1:11" x14ac:dyDescent="0.25">
      <c r="A27" s="1">
        <v>20</v>
      </c>
      <c r="B27" s="1">
        <v>4176</v>
      </c>
      <c r="C27" s="11">
        <f t="shared" si="7"/>
        <v>3773.875449803536</v>
      </c>
      <c r="D27" s="11">
        <f t="shared" si="8"/>
        <v>19.993773585717349</v>
      </c>
      <c r="E27" s="1">
        <v>1</v>
      </c>
      <c r="F27" s="11">
        <f t="shared" si="1"/>
        <v>3342.8992355642154</v>
      </c>
      <c r="G27" s="11">
        <f t="shared" si="2"/>
        <v>833.10076443578464</v>
      </c>
      <c r="H27" s="11">
        <f t="shared" si="3"/>
        <v>833.10076443578464</v>
      </c>
      <c r="I27" s="11">
        <f t="shared" si="4"/>
        <v>694056.88370348874</v>
      </c>
      <c r="J27" s="11">
        <f t="shared" si="5"/>
        <v>19.949730949132775</v>
      </c>
      <c r="K27" s="11">
        <f t="shared" si="6"/>
        <v>19.949730949132775</v>
      </c>
    </row>
    <row r="28" spans="1:11" x14ac:dyDescent="0.25">
      <c r="A28" s="1">
        <v>21</v>
      </c>
      <c r="B28" s="1">
        <v>4198</v>
      </c>
      <c r="C28" s="11">
        <f t="shared" si="7"/>
        <v>4002.9324719138813</v>
      </c>
      <c r="D28" s="11">
        <f t="shared" si="8"/>
        <v>120.90529397366629</v>
      </c>
      <c r="E28" s="1">
        <v>1</v>
      </c>
      <c r="F28" s="11">
        <f t="shared" si="1"/>
        <v>3793.8692233892534</v>
      </c>
      <c r="G28" s="11">
        <f t="shared" si="2"/>
        <v>404.13077661074658</v>
      </c>
      <c r="H28" s="11">
        <f t="shared" si="3"/>
        <v>404.13077661074658</v>
      </c>
      <c r="I28" s="11">
        <f t="shared" si="4"/>
        <v>163321.68460400516</v>
      </c>
      <c r="J28" s="11">
        <f t="shared" si="5"/>
        <v>9.6267455124046339</v>
      </c>
      <c r="K28" s="11">
        <f t="shared" si="6"/>
        <v>9.6267455124046339</v>
      </c>
    </row>
    <row r="29" spans="1:11" x14ac:dyDescent="0.25">
      <c r="A29" s="1">
        <v>22</v>
      </c>
      <c r="B29" s="1">
        <v>4291</v>
      </c>
      <c r="C29" s="11">
        <f t="shared" si="7"/>
        <v>4210.3134359349315</v>
      </c>
      <c r="D29" s="11">
        <f t="shared" si="8"/>
        <v>162.64573091143896</v>
      </c>
      <c r="E29" s="1">
        <v>1</v>
      </c>
      <c r="F29" s="11">
        <f t="shared" si="1"/>
        <v>4123.8377658875479</v>
      </c>
      <c r="G29" s="11">
        <f t="shared" si="2"/>
        <v>167.1622341124521</v>
      </c>
      <c r="H29" s="11">
        <f t="shared" si="3"/>
        <v>167.1622341124521</v>
      </c>
      <c r="I29" s="11">
        <f t="shared" si="4"/>
        <v>27943.212513466242</v>
      </c>
      <c r="J29" s="11">
        <f t="shared" si="5"/>
        <v>3.8956474973771171</v>
      </c>
      <c r="K29" s="11">
        <f t="shared" si="6"/>
        <v>3.8956474973771171</v>
      </c>
    </row>
    <row r="30" spans="1:11" x14ac:dyDescent="0.25">
      <c r="A30" s="1">
        <v>23</v>
      </c>
      <c r="B30" s="1">
        <v>3186</v>
      </c>
      <c r="C30" s="11">
        <f t="shared" si="7"/>
        <v>3758.9263991168223</v>
      </c>
      <c r="D30" s="11">
        <f t="shared" si="8"/>
        <v>-133.7381653347235</v>
      </c>
      <c r="E30" s="1">
        <v>1</v>
      </c>
      <c r="F30" s="11">
        <f t="shared" si="1"/>
        <v>4372.9591668463709</v>
      </c>
      <c r="G30" s="11">
        <f t="shared" si="2"/>
        <v>-1186.9591668463709</v>
      </c>
      <c r="H30" s="11">
        <f t="shared" si="3"/>
        <v>1186.9591668463709</v>
      </c>
      <c r="I30" s="11">
        <f t="shared" si="4"/>
        <v>1408872.0637606308</v>
      </c>
      <c r="J30" s="11">
        <f t="shared" si="5"/>
        <v>-37.255466630457342</v>
      </c>
      <c r="K30" s="11">
        <f t="shared" si="6"/>
        <v>37.255466630457342</v>
      </c>
    </row>
    <row r="31" spans="1:11" x14ac:dyDescent="0.25">
      <c r="A31" s="1">
        <v>24</v>
      </c>
      <c r="B31" s="1">
        <v>5637</v>
      </c>
      <c r="C31" s="11">
        <f t="shared" si="7"/>
        <v>4665.9303093867411</v>
      </c>
      <c r="D31" s="11">
        <f>($E$2*(C31-C30)+((1-$E$2)*D30))</f>
        <v>368.61155859871235</v>
      </c>
      <c r="E31" s="1">
        <v>1</v>
      </c>
      <c r="F31" s="11">
        <f>C30+(D30*1)</f>
        <v>3625.1882337820989</v>
      </c>
      <c r="G31" s="11">
        <f t="shared" si="2"/>
        <v>2011.8117662179011</v>
      </c>
      <c r="H31" s="11">
        <f t="shared" si="3"/>
        <v>2011.8117662179011</v>
      </c>
      <c r="I31" s="11">
        <f t="shared" si="4"/>
        <v>4047386.5826927908</v>
      </c>
      <c r="J31" s="11">
        <f t="shared" si="5"/>
        <v>35.689405112966135</v>
      </c>
      <c r="K31" s="11">
        <f t="shared" si="6"/>
        <v>35.689405112966135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-6717.3367646929419</v>
      </c>
      <c r="H32" s="11">
        <f>SUM(H10:H31)</f>
        <v>25742.568631132614</v>
      </c>
      <c r="I32" s="11">
        <f>SUM(I10:I31)</f>
        <v>60763587.427436501</v>
      </c>
      <c r="J32" s="11">
        <f>SUM(J10:J31)</f>
        <v>-390.71650530973619</v>
      </c>
      <c r="K32" s="11">
        <f>SUM(K10:K31)</f>
        <v>797.25483154660537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5034.5418679854538</v>
      </c>
      <c r="H33" s="14"/>
    </row>
    <row r="34" spans="2:10" x14ac:dyDescent="0.25">
      <c r="B34" s="1" t="s">
        <v>22</v>
      </c>
      <c r="C34" s="11">
        <f>G32/A31</f>
        <v>-279.88903186220591</v>
      </c>
      <c r="E34" s="22"/>
      <c r="F34" s="1">
        <v>2</v>
      </c>
      <c r="G34" s="11">
        <f t="shared" ref="G34:G44" si="9">$C$31+($D$31*F34)</f>
        <v>5403.1534265841656</v>
      </c>
      <c r="H34" s="14"/>
    </row>
    <row r="35" spans="2:10" x14ac:dyDescent="0.25">
      <c r="B35" s="1" t="s">
        <v>23</v>
      </c>
      <c r="C35" s="11">
        <f>H32/A31</f>
        <v>1072.6070262971923</v>
      </c>
      <c r="E35" s="22"/>
      <c r="F35" s="1">
        <v>3</v>
      </c>
      <c r="G35" s="11">
        <f>$C$31+($D$31*F35)</f>
        <v>5771.7649851828783</v>
      </c>
      <c r="H35" s="14"/>
    </row>
    <row r="36" spans="2:10" x14ac:dyDescent="0.25">
      <c r="B36" s="1" t="s">
        <v>24</v>
      </c>
      <c r="C36" s="11">
        <f>I32</f>
        <v>60763587.427436501</v>
      </c>
      <c r="E36" s="22"/>
      <c r="F36" s="1">
        <v>4</v>
      </c>
      <c r="G36" s="11">
        <f t="shared" si="9"/>
        <v>6140.376543781591</v>
      </c>
      <c r="H36" s="14"/>
    </row>
    <row r="37" spans="2:10" x14ac:dyDescent="0.25">
      <c r="B37" s="1" t="s">
        <v>25</v>
      </c>
      <c r="C37" s="1">
        <f>C36/A31</f>
        <v>2531816.1428098544</v>
      </c>
      <c r="E37" s="22"/>
      <c r="F37" s="1">
        <v>5</v>
      </c>
      <c r="G37" s="11">
        <f t="shared" si="9"/>
        <v>6508.9881023803027</v>
      </c>
      <c r="H37" s="14"/>
    </row>
    <row r="38" spans="2:10" x14ac:dyDescent="0.25">
      <c r="B38" s="1" t="s">
        <v>26</v>
      </c>
      <c r="C38" s="11">
        <f>C37^0.5</f>
        <v>1591.1681692422881</v>
      </c>
      <c r="E38" s="22"/>
      <c r="F38" s="1">
        <v>6</v>
      </c>
      <c r="G38" s="11">
        <f t="shared" si="9"/>
        <v>6877.5996609790154</v>
      </c>
      <c r="H38" s="14"/>
    </row>
    <row r="39" spans="2:10" x14ac:dyDescent="0.25">
      <c r="E39" s="22"/>
      <c r="F39" s="1">
        <v>7</v>
      </c>
      <c r="G39" s="11">
        <f t="shared" si="9"/>
        <v>7246.2112195777281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7614.8227781764399</v>
      </c>
      <c r="H40" s="14"/>
    </row>
    <row r="41" spans="2:10" x14ac:dyDescent="0.25">
      <c r="B41" s="1" t="s">
        <v>28</v>
      </c>
      <c r="C41" s="15">
        <f>J32/B31</f>
        <v>-6.9312844653137515E-2</v>
      </c>
      <c r="E41" s="22"/>
      <c r="F41" s="1">
        <v>9</v>
      </c>
      <c r="G41" s="11">
        <f t="shared" si="9"/>
        <v>7983.4343367751517</v>
      </c>
      <c r="H41" s="14"/>
    </row>
    <row r="42" spans="2:10" x14ac:dyDescent="0.25">
      <c r="B42" s="1" t="s">
        <v>29</v>
      </c>
      <c r="C42" s="15">
        <f>K32/A31</f>
        <v>33.218951314441888</v>
      </c>
      <c r="E42" s="22"/>
      <c r="F42" s="1">
        <v>10</v>
      </c>
      <c r="G42" s="11">
        <f t="shared" si="9"/>
        <v>8352.0458953738635</v>
      </c>
      <c r="H42" s="14"/>
    </row>
    <row r="43" spans="2:10" x14ac:dyDescent="0.25">
      <c r="E43" s="22"/>
      <c r="F43" s="1">
        <v>11</v>
      </c>
      <c r="G43" s="11">
        <f t="shared" si="9"/>
        <v>8720.6574539725771</v>
      </c>
      <c r="H43" s="14"/>
    </row>
    <row r="44" spans="2:10" x14ac:dyDescent="0.25">
      <c r="E44" s="23"/>
      <c r="F44" s="1">
        <v>12</v>
      </c>
      <c r="G44" s="11">
        <f t="shared" si="9"/>
        <v>9089.2690125712907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3EF1F-88D2-4252-9376-B3678BDD4A02}">
  <dimension ref="A1:K45"/>
  <sheetViews>
    <sheetView topLeftCell="A34" workbookViewId="0">
      <selection activeCell="C41" sqref="C41:C42"/>
    </sheetView>
  </sheetViews>
  <sheetFormatPr defaultRowHeight="15" x14ac:dyDescent="0.25"/>
  <cols>
    <col min="3" max="4" width="15.85546875" bestFit="1" customWidth="1"/>
    <col min="5" max="5" width="4.5703125" bestFit="1" customWidth="1"/>
    <col min="6" max="6" width="7.140625" bestFit="1" customWidth="1"/>
    <col min="7" max="7" width="6.5703125" customWidth="1"/>
    <col min="8" max="8" width="13.85546875" bestFit="1" customWidth="1"/>
    <col min="9" max="9" width="9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0.78771623964277915</v>
      </c>
    </row>
    <row r="2" spans="1:11" x14ac:dyDescent="0.25">
      <c r="C2" s="2"/>
      <c r="D2" s="3" t="s">
        <v>1</v>
      </c>
      <c r="E2" s="4">
        <f>1-E1</f>
        <v>0.21228376035722085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2917</v>
      </c>
      <c r="C8" s="1">
        <f>B8</f>
        <v>2917</v>
      </c>
      <c r="D8" s="1">
        <f>B9-B8</f>
        <v>2080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4997</v>
      </c>
      <c r="C9" s="1">
        <f t="shared" ref="C9:C10" si="0">B9</f>
        <v>4997</v>
      </c>
      <c r="D9" s="1">
        <f>B9-B8</f>
        <v>2080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4629</v>
      </c>
      <c r="C10" s="1">
        <f t="shared" si="0"/>
        <v>4629</v>
      </c>
      <c r="D10" s="1">
        <f>B9-B8</f>
        <v>2080</v>
      </c>
      <c r="E10" s="1">
        <v>1</v>
      </c>
      <c r="F10" s="1">
        <f>C9+(D9*1)</f>
        <v>7077</v>
      </c>
      <c r="G10" s="1">
        <f>B10-F10</f>
        <v>-2448</v>
      </c>
      <c r="H10" s="1">
        <f>ABS(G10)</f>
        <v>2448</v>
      </c>
      <c r="I10" s="11">
        <f>G10^2</f>
        <v>5992704</v>
      </c>
      <c r="J10" s="11">
        <f>(G10/B10)*100</f>
        <v>-52.883992222942325</v>
      </c>
      <c r="K10" s="11">
        <f>ABS(J10)</f>
        <v>52.883992222942325</v>
      </c>
    </row>
    <row r="11" spans="1:11" x14ac:dyDescent="0.25">
      <c r="A11" s="1">
        <v>4</v>
      </c>
      <c r="B11" s="1">
        <v>4584</v>
      </c>
      <c r="C11" s="11">
        <f>$E$1*B11+((1-$E$1)*(C10+D10))</f>
        <v>5035.1029907590946</v>
      </c>
      <c r="D11" s="11">
        <f>($E$2*(C11-C10)+((1-$E$2)*D10))</f>
        <v>1724.6588484276349</v>
      </c>
      <c r="E11" s="1">
        <v>1</v>
      </c>
      <c r="F11" s="1">
        <f t="shared" ref="F11:F30" si="1">C10+(D10*1)</f>
        <v>6709</v>
      </c>
      <c r="G11" s="1">
        <f t="shared" ref="G11:G31" si="2">B11-F11</f>
        <v>-2125</v>
      </c>
      <c r="H11" s="1">
        <f t="shared" ref="H11:H31" si="3">ABS(G11)</f>
        <v>2125</v>
      </c>
      <c r="I11" s="11">
        <f t="shared" ref="I11:I31" si="4">G11^2</f>
        <v>4515625</v>
      </c>
      <c r="J11" s="11">
        <f t="shared" ref="J11:J31" si="5">(G11/B11)*100</f>
        <v>-46.356893542757419</v>
      </c>
      <c r="K11" s="11">
        <f t="shared" ref="K11:K31" si="6">ABS(J11)</f>
        <v>46.356893542757419</v>
      </c>
    </row>
    <row r="12" spans="1:11" x14ac:dyDescent="0.25">
      <c r="A12" s="1">
        <v>5</v>
      </c>
      <c r="B12" s="1">
        <v>3001</v>
      </c>
      <c r="C12" s="11">
        <f t="shared" ref="C12:C31" si="7">$E$1*B12+((1-$E$1)*(C11+D11))</f>
        <v>3798.9240975097819</v>
      </c>
      <c r="D12" s="11">
        <f t="shared" ref="D12:D30" si="8">($E$2*(C12-C11)+((1-$E$2)*D11))</f>
        <v>1096.1210788168707</v>
      </c>
      <c r="E12" s="1">
        <v>1</v>
      </c>
      <c r="F12" s="11">
        <f t="shared" si="1"/>
        <v>6759.761839186729</v>
      </c>
      <c r="G12" s="11">
        <f t="shared" si="2"/>
        <v>-3758.761839186729</v>
      </c>
      <c r="H12" s="11">
        <f t="shared" si="3"/>
        <v>3758.761839186729</v>
      </c>
      <c r="I12" s="11">
        <f t="shared" si="4"/>
        <v>14128290.563726403</v>
      </c>
      <c r="J12" s="11">
        <f t="shared" si="5"/>
        <v>-125.25031120249012</v>
      </c>
      <c r="K12" s="11">
        <f t="shared" si="6"/>
        <v>125.25031120249012</v>
      </c>
    </row>
    <row r="13" spans="1:11" x14ac:dyDescent="0.25">
      <c r="A13" s="1">
        <v>6</v>
      </c>
      <c r="B13" s="1">
        <v>4757</v>
      </c>
      <c r="C13" s="11">
        <f t="shared" si="7"/>
        <v>4786.3047491297975</v>
      </c>
      <c r="D13" s="11">
        <f t="shared" si="8"/>
        <v>1073.0372520286719</v>
      </c>
      <c r="E13" s="1">
        <v>1</v>
      </c>
      <c r="F13" s="11">
        <f t="shared" si="1"/>
        <v>4895.0451763266528</v>
      </c>
      <c r="G13" s="11">
        <f t="shared" si="2"/>
        <v>-138.04517632665284</v>
      </c>
      <c r="H13" s="11">
        <f t="shared" si="3"/>
        <v>138.04517632665284</v>
      </c>
      <c r="I13" s="11">
        <f t="shared" si="4"/>
        <v>19056.470707056673</v>
      </c>
      <c r="J13" s="11">
        <f t="shared" si="5"/>
        <v>-2.9019376986893599</v>
      </c>
      <c r="K13" s="11">
        <f t="shared" si="6"/>
        <v>2.9019376986893599</v>
      </c>
    </row>
    <row r="14" spans="1:11" x14ac:dyDescent="0.25">
      <c r="A14" s="1">
        <v>7</v>
      </c>
      <c r="B14" s="1">
        <v>1593</v>
      </c>
      <c r="C14" s="11">
        <f t="shared" si="7"/>
        <v>2498.6751229758702</v>
      </c>
      <c r="D14" s="11">
        <f t="shared" si="8"/>
        <v>359.62224982010747</v>
      </c>
      <c r="E14" s="1">
        <v>1</v>
      </c>
      <c r="F14" s="11">
        <f t="shared" si="1"/>
        <v>5859.3420011584694</v>
      </c>
      <c r="G14" s="11">
        <f t="shared" si="2"/>
        <v>-4266.3420011584694</v>
      </c>
      <c r="H14" s="11">
        <f t="shared" si="3"/>
        <v>4266.3420011584694</v>
      </c>
      <c r="I14" s="11">
        <f t="shared" si="4"/>
        <v>18201674.070848852</v>
      </c>
      <c r="J14" s="11">
        <f t="shared" si="5"/>
        <v>-267.81807916876772</v>
      </c>
      <c r="K14" s="11">
        <f t="shared" si="6"/>
        <v>267.81807916876772</v>
      </c>
    </row>
    <row r="15" spans="1:11" x14ac:dyDescent="0.25">
      <c r="A15" s="1">
        <v>8</v>
      </c>
      <c r="B15" s="1">
        <v>3215</v>
      </c>
      <c r="C15" s="11">
        <f t="shared" si="7"/>
        <v>3139.2778249678304</v>
      </c>
      <c r="D15" s="11">
        <f t="shared" si="8"/>
        <v>419.26983679402065</v>
      </c>
      <c r="E15" s="1">
        <v>1</v>
      </c>
      <c r="F15" s="11">
        <f t="shared" si="1"/>
        <v>2858.2973727959775</v>
      </c>
      <c r="G15" s="11">
        <f t="shared" si="2"/>
        <v>356.70262720402252</v>
      </c>
      <c r="H15" s="11">
        <f t="shared" si="3"/>
        <v>356.70262720402252</v>
      </c>
      <c r="I15" s="11">
        <f t="shared" si="4"/>
        <v>127236.76425425187</v>
      </c>
      <c r="J15" s="11">
        <f t="shared" si="5"/>
        <v>11.094949524230872</v>
      </c>
      <c r="K15" s="11">
        <f t="shared" si="6"/>
        <v>11.094949524230872</v>
      </c>
    </row>
    <row r="16" spans="1:11" x14ac:dyDescent="0.25">
      <c r="A16" s="1">
        <v>9</v>
      </c>
      <c r="B16" s="1">
        <v>4911</v>
      </c>
      <c r="C16" s="11">
        <f t="shared" si="7"/>
        <v>4623.8963319348895</v>
      </c>
      <c r="D16" s="11">
        <f t="shared" si="8"/>
        <v>645.42605858991783</v>
      </c>
      <c r="E16" s="1">
        <v>1</v>
      </c>
      <c r="F16" s="11">
        <f t="shared" si="1"/>
        <v>3558.547661761851</v>
      </c>
      <c r="G16" s="11">
        <f t="shared" si="2"/>
        <v>1352.452338238149</v>
      </c>
      <c r="H16" s="11">
        <f t="shared" si="3"/>
        <v>1352.452338238149</v>
      </c>
      <c r="I16" s="11">
        <f t="shared" si="4"/>
        <v>1829127.3272058365</v>
      </c>
      <c r="J16" s="11">
        <f t="shared" si="5"/>
        <v>27.539245331666645</v>
      </c>
      <c r="K16" s="11">
        <f t="shared" si="6"/>
        <v>27.539245331666645</v>
      </c>
    </row>
    <row r="17" spans="1:11" x14ac:dyDescent="0.25">
      <c r="A17" s="1">
        <v>10</v>
      </c>
      <c r="B17" s="1">
        <v>5829</v>
      </c>
      <c r="C17" s="11">
        <f t="shared" si="7"/>
        <v>5710.1895324728657</v>
      </c>
      <c r="D17" s="11">
        <f t="shared" si="8"/>
        <v>739.01499330059232</v>
      </c>
      <c r="E17" s="1">
        <v>1</v>
      </c>
      <c r="F17" s="11">
        <f t="shared" si="1"/>
        <v>5269.3223905248069</v>
      </c>
      <c r="G17" s="11">
        <f t="shared" si="2"/>
        <v>559.67760947519309</v>
      </c>
      <c r="H17" s="11">
        <f t="shared" si="3"/>
        <v>559.67760947519309</v>
      </c>
      <c r="I17" s="11">
        <f t="shared" si="4"/>
        <v>313239.02654786676</v>
      </c>
      <c r="J17" s="11">
        <f t="shared" si="5"/>
        <v>9.6016059268346741</v>
      </c>
      <c r="K17" s="11">
        <f t="shared" si="6"/>
        <v>9.6016059268346741</v>
      </c>
    </row>
    <row r="18" spans="1:11" x14ac:dyDescent="0.25">
      <c r="A18" s="1">
        <v>11</v>
      </c>
      <c r="B18" s="1">
        <v>6184</v>
      </c>
      <c r="C18" s="11">
        <f t="shared" si="7"/>
        <v>6240.2986139949435</v>
      </c>
      <c r="D18" s="11">
        <f t="shared" si="8"/>
        <v>694.66766078739545</v>
      </c>
      <c r="E18" s="1">
        <v>1</v>
      </c>
      <c r="F18" s="11">
        <f t="shared" si="1"/>
        <v>6449.204525773458</v>
      </c>
      <c r="G18" s="11">
        <f t="shared" si="2"/>
        <v>-265.20452577345804</v>
      </c>
      <c r="H18" s="11">
        <f t="shared" si="3"/>
        <v>265.20452577345804</v>
      </c>
      <c r="I18" s="11">
        <f t="shared" si="4"/>
        <v>70333.440490724766</v>
      </c>
      <c r="J18" s="11">
        <f t="shared" si="5"/>
        <v>-4.2885596017700198</v>
      </c>
      <c r="K18" s="11">
        <f t="shared" si="6"/>
        <v>4.2885596017700198</v>
      </c>
    </row>
    <row r="19" spans="1:11" x14ac:dyDescent="0.25">
      <c r="A19" s="1">
        <v>12</v>
      </c>
      <c r="B19" s="1">
        <v>4079</v>
      </c>
      <c r="C19" s="11">
        <f t="shared" si="7"/>
        <v>4685.2752602641986</v>
      </c>
      <c r="D19" s="11">
        <f t="shared" si="8"/>
        <v>217.09479258363353</v>
      </c>
      <c r="E19" s="1">
        <v>1</v>
      </c>
      <c r="F19" s="11">
        <f t="shared" si="1"/>
        <v>6934.9662747823386</v>
      </c>
      <c r="G19" s="11">
        <f t="shared" si="2"/>
        <v>-2855.9662747823386</v>
      </c>
      <c r="H19" s="11">
        <f t="shared" si="3"/>
        <v>2855.9662747823386</v>
      </c>
      <c r="I19" s="11">
        <f t="shared" si="4"/>
        <v>8156543.3626941079</v>
      </c>
      <c r="J19" s="11">
        <f t="shared" si="5"/>
        <v>-70.016334267770006</v>
      </c>
      <c r="K19" s="11">
        <f t="shared" si="6"/>
        <v>70.016334267770006</v>
      </c>
    </row>
    <row r="20" spans="1:11" x14ac:dyDescent="0.25">
      <c r="A20" s="1">
        <v>13</v>
      </c>
      <c r="B20" s="1">
        <v>3037</v>
      </c>
      <c r="C20" s="11">
        <f t="shared" si="7"/>
        <v>3432.9877692762857</v>
      </c>
      <c r="D20" s="11">
        <f t="shared" si="8"/>
        <v>-94.831203975214549</v>
      </c>
      <c r="E20" s="1">
        <v>1</v>
      </c>
      <c r="F20" s="11">
        <f t="shared" si="1"/>
        <v>4902.3700528478321</v>
      </c>
      <c r="G20" s="11">
        <f t="shared" si="2"/>
        <v>-1865.3700528478321</v>
      </c>
      <c r="H20" s="11">
        <f t="shared" si="3"/>
        <v>1865.3700528478321</v>
      </c>
      <c r="I20" s="11">
        <f t="shared" si="4"/>
        <v>3479605.434061524</v>
      </c>
      <c r="J20" s="11">
        <f t="shared" si="5"/>
        <v>-61.421470294627333</v>
      </c>
      <c r="K20" s="11">
        <f t="shared" si="6"/>
        <v>61.421470294627333</v>
      </c>
    </row>
    <row r="21" spans="1:11" x14ac:dyDescent="0.25">
      <c r="A21" s="1">
        <v>14</v>
      </c>
      <c r="B21" s="1">
        <v>4110</v>
      </c>
      <c r="C21" s="11">
        <f t="shared" si="7"/>
        <v>3946.1501732750785</v>
      </c>
      <c r="D21" s="11">
        <f t="shared" si="8"/>
        <v>34.235965398661705</v>
      </c>
      <c r="E21" s="1">
        <v>1</v>
      </c>
      <c r="F21" s="11">
        <f t="shared" si="1"/>
        <v>3338.1565653010712</v>
      </c>
      <c r="G21" s="11">
        <f t="shared" si="2"/>
        <v>771.84343469892883</v>
      </c>
      <c r="H21" s="11">
        <f t="shared" si="3"/>
        <v>771.84343469892883</v>
      </c>
      <c r="I21" s="11">
        <f t="shared" si="4"/>
        <v>595742.28768783959</v>
      </c>
      <c r="J21" s="11">
        <f t="shared" si="5"/>
        <v>18.779645613112624</v>
      </c>
      <c r="K21" s="11">
        <f t="shared" si="6"/>
        <v>18.779645613112624</v>
      </c>
    </row>
    <row r="22" spans="1:11" x14ac:dyDescent="0.25">
      <c r="A22" s="1">
        <v>15</v>
      </c>
      <c r="B22" s="1">
        <v>3618</v>
      </c>
      <c r="C22" s="11">
        <f t="shared" si="7"/>
        <v>3694.9286922189949</v>
      </c>
      <c r="D22" s="11">
        <f t="shared" si="8"/>
        <v>-26.362014756721646</v>
      </c>
      <c r="E22" s="1">
        <v>1</v>
      </c>
      <c r="F22" s="11">
        <f t="shared" si="1"/>
        <v>3980.3861386737403</v>
      </c>
      <c r="G22" s="11">
        <f t="shared" si="2"/>
        <v>-362.38613867374033</v>
      </c>
      <c r="H22" s="11">
        <f t="shared" si="3"/>
        <v>362.38613867374033</v>
      </c>
      <c r="I22" s="11">
        <f t="shared" si="4"/>
        <v>131323.71350286336</v>
      </c>
      <c r="J22" s="11">
        <f t="shared" si="5"/>
        <v>-10.016200626692658</v>
      </c>
      <c r="K22" s="11">
        <f t="shared" si="6"/>
        <v>10.016200626692658</v>
      </c>
    </row>
    <row r="23" spans="1:11" x14ac:dyDescent="0.25">
      <c r="A23" s="1">
        <v>16</v>
      </c>
      <c r="B23" s="1">
        <v>3949</v>
      </c>
      <c r="C23" s="11">
        <f t="shared" si="7"/>
        <v>3889.468559762222</v>
      </c>
      <c r="D23" s="11">
        <f t="shared" si="8"/>
        <v>20.531867487899671</v>
      </c>
      <c r="E23" s="1">
        <v>1</v>
      </c>
      <c r="F23" s="11">
        <f t="shared" si="1"/>
        <v>3668.5666774622732</v>
      </c>
      <c r="G23" s="11">
        <f t="shared" si="2"/>
        <v>280.43332253772678</v>
      </c>
      <c r="H23" s="11">
        <f t="shared" si="3"/>
        <v>280.43332253772678</v>
      </c>
      <c r="I23" s="11">
        <f t="shared" si="4"/>
        <v>78642.848389548701</v>
      </c>
      <c r="J23" s="11">
        <f t="shared" si="5"/>
        <v>7.1013756023734302</v>
      </c>
      <c r="K23" s="11">
        <f t="shared" si="6"/>
        <v>7.1013756023734302</v>
      </c>
    </row>
    <row r="24" spans="1:11" x14ac:dyDescent="0.25">
      <c r="A24" s="1">
        <v>17</v>
      </c>
      <c r="B24" s="1">
        <v>3910</v>
      </c>
      <c r="C24" s="11">
        <f t="shared" si="7"/>
        <v>3910.0000906982623</v>
      </c>
      <c r="D24" s="11">
        <f t="shared" si="8"/>
        <v>20.531796043405414</v>
      </c>
      <c r="E24" s="1">
        <v>1</v>
      </c>
      <c r="F24" s="11">
        <f t="shared" si="1"/>
        <v>3910.0004272501214</v>
      </c>
      <c r="G24" s="11">
        <f t="shared" si="2"/>
        <v>-4.272501214472868E-4</v>
      </c>
      <c r="H24" s="11">
        <f t="shared" si="3"/>
        <v>4.272501214472868E-4</v>
      </c>
      <c r="I24" s="11">
        <f t="shared" si="4"/>
        <v>1.8254266627672132E-7</v>
      </c>
      <c r="J24" s="11">
        <f t="shared" si="5"/>
        <v>-1.092711308049327E-5</v>
      </c>
      <c r="K24" s="11">
        <f t="shared" si="6"/>
        <v>1.092711308049327E-5</v>
      </c>
    </row>
    <row r="25" spans="1:11" x14ac:dyDescent="0.25">
      <c r="A25" s="1">
        <v>18</v>
      </c>
      <c r="B25" s="1">
        <v>4261</v>
      </c>
      <c r="C25" s="11">
        <f t="shared" si="7"/>
        <v>4190.8469862393649</v>
      </c>
      <c r="D25" s="11">
        <f t="shared" si="8"/>
        <v>75.792464242540674</v>
      </c>
      <c r="E25" s="1">
        <v>1</v>
      </c>
      <c r="F25" s="11">
        <f t="shared" si="1"/>
        <v>3930.5318867416677</v>
      </c>
      <c r="G25" s="11">
        <f t="shared" si="2"/>
        <v>330.46811325833232</v>
      </c>
      <c r="H25" s="11">
        <f t="shared" si="3"/>
        <v>330.46811325833232</v>
      </c>
      <c r="I25" s="11">
        <f t="shared" si="4"/>
        <v>109209.17388052196</v>
      </c>
      <c r="J25" s="11">
        <f t="shared" si="5"/>
        <v>7.7556468729953618</v>
      </c>
      <c r="K25" s="11">
        <f t="shared" si="6"/>
        <v>7.7556468729953618</v>
      </c>
    </row>
    <row r="26" spans="1:11" x14ac:dyDescent="0.25">
      <c r="A26" s="1">
        <v>19</v>
      </c>
      <c r="B26" s="1">
        <v>3369</v>
      </c>
      <c r="C26" s="11">
        <f t="shared" si="7"/>
        <v>3559.554277993288</v>
      </c>
      <c r="D26" s="11">
        <f t="shared" si="8"/>
        <v>-74.310235066177199</v>
      </c>
      <c r="E26" s="1">
        <v>1</v>
      </c>
      <c r="F26" s="11">
        <f t="shared" si="1"/>
        <v>4266.6394504819054</v>
      </c>
      <c r="G26" s="11">
        <f t="shared" si="2"/>
        <v>-897.63945048190544</v>
      </c>
      <c r="H26" s="11">
        <f t="shared" si="3"/>
        <v>897.63945048190544</v>
      </c>
      <c r="I26" s="11">
        <f t="shared" si="4"/>
        <v>805756.58306145715</v>
      </c>
      <c r="J26" s="11">
        <f t="shared" si="5"/>
        <v>-26.644091732914969</v>
      </c>
      <c r="K26" s="11">
        <f t="shared" si="6"/>
        <v>26.644091732914969</v>
      </c>
    </row>
    <row r="27" spans="1:11" x14ac:dyDescent="0.25">
      <c r="A27" s="1">
        <v>20</v>
      </c>
      <c r="B27" s="1">
        <v>4398</v>
      </c>
      <c r="C27" s="11">
        <f t="shared" si="7"/>
        <v>4204.2367331441128</v>
      </c>
      <c r="D27" s="11">
        <f t="shared" si="8"/>
        <v>78.320236882442401</v>
      </c>
      <c r="E27" s="1">
        <v>1</v>
      </c>
      <c r="F27" s="11">
        <f t="shared" si="1"/>
        <v>3485.244042927111</v>
      </c>
      <c r="G27" s="11">
        <f t="shared" si="2"/>
        <v>912.75595707288903</v>
      </c>
      <c r="H27" s="11">
        <f t="shared" si="3"/>
        <v>912.75595707288903</v>
      </c>
      <c r="I27" s="11">
        <f t="shared" si="4"/>
        <v>833123.4371720457</v>
      </c>
      <c r="J27" s="11">
        <f t="shared" si="5"/>
        <v>20.753887154908803</v>
      </c>
      <c r="K27" s="11">
        <f t="shared" si="6"/>
        <v>20.753887154908803</v>
      </c>
    </row>
    <row r="28" spans="1:11" x14ac:dyDescent="0.25">
      <c r="A28" s="1">
        <v>21</v>
      </c>
      <c r="B28" s="1">
        <v>3388</v>
      </c>
      <c r="C28" s="11">
        <f t="shared" si="7"/>
        <v>3577.8999174509991</v>
      </c>
      <c r="D28" s="11">
        <f t="shared" si="8"/>
        <v>-71.267012000532532</v>
      </c>
      <c r="E28" s="1">
        <v>1</v>
      </c>
      <c r="F28" s="11">
        <f t="shared" si="1"/>
        <v>4282.5569700265551</v>
      </c>
      <c r="G28" s="11">
        <f t="shared" si="2"/>
        <v>-894.55697002655506</v>
      </c>
      <c r="H28" s="11">
        <f t="shared" si="3"/>
        <v>894.55697002655506</v>
      </c>
      <c r="I28" s="11">
        <f t="shared" si="4"/>
        <v>800232.17262309091</v>
      </c>
      <c r="J28" s="11">
        <f t="shared" si="5"/>
        <v>-26.403688607631498</v>
      </c>
      <c r="K28" s="11">
        <f t="shared" si="6"/>
        <v>26.403688607631498</v>
      </c>
    </row>
    <row r="29" spans="1:11" x14ac:dyDescent="0.25">
      <c r="A29" s="1">
        <v>22</v>
      </c>
      <c r="B29" s="1">
        <v>2104</v>
      </c>
      <c r="C29" s="11">
        <f t="shared" si="7"/>
        <v>2401.7561875697993</v>
      </c>
      <c r="D29" s="11">
        <f t="shared" si="8"/>
        <v>-305.81439640338482</v>
      </c>
      <c r="E29" s="1">
        <v>1</v>
      </c>
      <c r="F29" s="11">
        <f t="shared" si="1"/>
        <v>3506.6329054504668</v>
      </c>
      <c r="G29" s="11">
        <f t="shared" si="2"/>
        <v>-1402.6329054504668</v>
      </c>
      <c r="H29" s="11">
        <f t="shared" si="3"/>
        <v>1402.6329054504668</v>
      </c>
      <c r="I29" s="11">
        <f t="shared" si="4"/>
        <v>1967379.0674524179</v>
      </c>
      <c r="J29" s="11">
        <f t="shared" si="5"/>
        <v>-66.665062046124845</v>
      </c>
      <c r="K29" s="11">
        <f t="shared" si="6"/>
        <v>66.665062046124845</v>
      </c>
    </row>
    <row r="30" spans="1:11" x14ac:dyDescent="0.25">
      <c r="A30" s="1">
        <v>23</v>
      </c>
      <c r="B30" s="1">
        <v>3291</v>
      </c>
      <c r="C30" s="11">
        <f t="shared" si="7"/>
        <v>3037.3085495830414</v>
      </c>
      <c r="D30" s="11">
        <f t="shared" si="8"/>
        <v>-105.97752105141578</v>
      </c>
      <c r="E30" s="1">
        <v>1</v>
      </c>
      <c r="F30" s="11">
        <f t="shared" si="1"/>
        <v>2095.9417911664145</v>
      </c>
      <c r="G30" s="11">
        <f t="shared" si="2"/>
        <v>1195.0582088335855</v>
      </c>
      <c r="H30" s="11">
        <f t="shared" si="3"/>
        <v>1195.0582088335855</v>
      </c>
      <c r="I30" s="11">
        <f t="shared" si="4"/>
        <v>1428164.1225005377</v>
      </c>
      <c r="J30" s="11">
        <f t="shared" si="5"/>
        <v>36.312920353496978</v>
      </c>
      <c r="K30" s="11">
        <f t="shared" si="6"/>
        <v>36.312920353496978</v>
      </c>
    </row>
    <row r="31" spans="1:11" x14ac:dyDescent="0.25">
      <c r="A31" s="1">
        <v>24</v>
      </c>
      <c r="B31" s="1">
        <v>3688</v>
      </c>
      <c r="C31" s="11">
        <f t="shared" si="7"/>
        <v>3527.3714653910629</v>
      </c>
      <c r="D31" s="11">
        <f>($E$2*(C31-C30)+((1-$E$2)*D30))</f>
        <v>20.552184210066216</v>
      </c>
      <c r="E31" s="1">
        <v>1</v>
      </c>
      <c r="F31" s="11">
        <f>C30+(D30*1)</f>
        <v>2931.3310285316256</v>
      </c>
      <c r="G31" s="11">
        <f t="shared" si="2"/>
        <v>756.66897146837437</v>
      </c>
      <c r="H31" s="11">
        <f t="shared" si="3"/>
        <v>756.66897146837437</v>
      </c>
      <c r="I31" s="11">
        <f t="shared" si="4"/>
        <v>572547.93238300749</v>
      </c>
      <c r="J31" s="11">
        <f t="shared" si="5"/>
        <v>20.517054540899522</v>
      </c>
      <c r="K31" s="11">
        <f t="shared" si="6"/>
        <v>20.517054540899522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-14763.845179171074</v>
      </c>
      <c r="H32" s="11">
        <f>SUM(H10:H31)</f>
        <v>27795.96634474547</v>
      </c>
      <c r="I32" s="11">
        <f>SUM(I10:I31)</f>
        <v>64155556.799190134</v>
      </c>
      <c r="J32" s="11">
        <f>SUM(J10:J31)</f>
        <v>-601.21030101977237</v>
      </c>
      <c r="K32" s="11">
        <f>SUM(K10:K31)</f>
        <v>920.12296286081016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3547.923649601129</v>
      </c>
      <c r="H33" s="14"/>
    </row>
    <row r="34" spans="2:10" x14ac:dyDescent="0.25">
      <c r="B34" s="1" t="s">
        <v>22</v>
      </c>
      <c r="C34" s="11">
        <f>G32/A31</f>
        <v>-615.16021579879475</v>
      </c>
      <c r="E34" s="22"/>
      <c r="F34" s="1">
        <v>2</v>
      </c>
      <c r="G34" s="11">
        <f t="shared" ref="G34:G44" si="9">$C$31+($D$31*F34)</f>
        <v>3568.4758338111951</v>
      </c>
      <c r="H34" s="14"/>
    </row>
    <row r="35" spans="2:10" x14ac:dyDescent="0.25">
      <c r="B35" s="1" t="s">
        <v>23</v>
      </c>
      <c r="C35" s="11">
        <f>H32/A31</f>
        <v>1158.1652643643945</v>
      </c>
      <c r="E35" s="22"/>
      <c r="F35" s="1">
        <v>3</v>
      </c>
      <c r="G35" s="11">
        <f>$C$31+($D$31*F35)</f>
        <v>3589.0280180212617</v>
      </c>
      <c r="H35" s="14"/>
    </row>
    <row r="36" spans="2:10" x14ac:dyDescent="0.25">
      <c r="B36" s="1" t="s">
        <v>24</v>
      </c>
      <c r="C36" s="11">
        <f>I32</f>
        <v>64155556.799190134</v>
      </c>
      <c r="E36" s="22"/>
      <c r="F36" s="1">
        <v>4</v>
      </c>
      <c r="G36" s="11">
        <f t="shared" si="9"/>
        <v>3609.5802022313278</v>
      </c>
      <c r="H36" s="14"/>
    </row>
    <row r="37" spans="2:10" x14ac:dyDescent="0.25">
      <c r="B37" s="1" t="s">
        <v>25</v>
      </c>
      <c r="C37" s="1">
        <f>C36/A31</f>
        <v>2673148.1999662556</v>
      </c>
      <c r="E37" s="22"/>
      <c r="F37" s="1">
        <v>5</v>
      </c>
      <c r="G37" s="11">
        <f t="shared" si="9"/>
        <v>3630.1323864413939</v>
      </c>
      <c r="H37" s="14"/>
    </row>
    <row r="38" spans="2:10" x14ac:dyDescent="0.25">
      <c r="B38" s="1" t="s">
        <v>26</v>
      </c>
      <c r="C38" s="11">
        <f>C37^0.5</f>
        <v>1634.9765135824598</v>
      </c>
      <c r="E38" s="22"/>
      <c r="F38" s="1">
        <v>6</v>
      </c>
      <c r="G38" s="11">
        <f t="shared" si="9"/>
        <v>3650.68457065146</v>
      </c>
      <c r="H38" s="14"/>
    </row>
    <row r="39" spans="2:10" x14ac:dyDescent="0.25">
      <c r="E39" s="22"/>
      <c r="F39" s="1">
        <v>7</v>
      </c>
      <c r="G39" s="11">
        <f t="shared" si="9"/>
        <v>3671.2367548615266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3691.7889390715927</v>
      </c>
      <c r="H40" s="14"/>
    </row>
    <row r="41" spans="2:10" x14ac:dyDescent="0.25">
      <c r="B41" s="1" t="s">
        <v>28</v>
      </c>
      <c r="C41" s="15">
        <f>J32/B31</f>
        <v>-0.16301797749993827</v>
      </c>
      <c r="E41" s="22"/>
      <c r="F41" s="1">
        <v>9</v>
      </c>
      <c r="G41" s="11">
        <f t="shared" si="9"/>
        <v>3712.3411232816588</v>
      </c>
      <c r="H41" s="14"/>
    </row>
    <row r="42" spans="2:10" x14ac:dyDescent="0.25">
      <c r="B42" s="1" t="s">
        <v>29</v>
      </c>
      <c r="C42" s="15">
        <f>K32/A31</f>
        <v>38.338456785867088</v>
      </c>
      <c r="E42" s="22"/>
      <c r="F42" s="1">
        <v>10</v>
      </c>
      <c r="G42" s="11">
        <f t="shared" si="9"/>
        <v>3732.893307491725</v>
      </c>
      <c r="H42" s="14"/>
    </row>
    <row r="43" spans="2:10" x14ac:dyDescent="0.25">
      <c r="E43" s="22"/>
      <c r="F43" s="1">
        <v>11</v>
      </c>
      <c r="G43" s="11">
        <f t="shared" si="9"/>
        <v>3753.4454917017911</v>
      </c>
      <c r="H43" s="14"/>
    </row>
    <row r="44" spans="2:10" x14ac:dyDescent="0.25">
      <c r="E44" s="23"/>
      <c r="F44" s="1">
        <v>12</v>
      </c>
      <c r="G44" s="11">
        <f t="shared" si="9"/>
        <v>3773.9976759118576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4D25E-02B9-4B22-80D7-13C95C93D9AB}">
  <dimension ref="A1:K45"/>
  <sheetViews>
    <sheetView topLeftCell="A28" workbookViewId="0">
      <selection activeCell="C41" sqref="C41:C42"/>
    </sheetView>
  </sheetViews>
  <sheetFormatPr defaultRowHeight="15" x14ac:dyDescent="0.25"/>
  <cols>
    <col min="3" max="4" width="15.85546875" bestFit="1" customWidth="1"/>
    <col min="5" max="5" width="4.5703125" bestFit="1" customWidth="1"/>
    <col min="6" max="6" width="7.140625" bestFit="1" customWidth="1"/>
    <col min="7" max="7" width="6.5703125" customWidth="1"/>
    <col min="8" max="8" width="13.85546875" bestFit="1" customWidth="1"/>
    <col min="9" max="9" width="9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0.40100835699960075</v>
      </c>
    </row>
    <row r="2" spans="1:11" x14ac:dyDescent="0.25">
      <c r="C2" s="2"/>
      <c r="D2" s="3" t="s">
        <v>1</v>
      </c>
      <c r="E2" s="4">
        <f>1-E1</f>
        <v>0.5989916430003992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2976</v>
      </c>
      <c r="C8" s="1">
        <f>B8</f>
        <v>2976</v>
      </c>
      <c r="D8" s="1">
        <f>B9-B8</f>
        <v>-1062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1914</v>
      </c>
      <c r="C9" s="1">
        <f t="shared" ref="C9:C10" si="0">B9</f>
        <v>1914</v>
      </c>
      <c r="D9" s="1">
        <f>B9-B8</f>
        <v>-1062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2563</v>
      </c>
      <c r="C10" s="1">
        <f t="shared" si="0"/>
        <v>2563</v>
      </c>
      <c r="D10" s="1">
        <f>B9-B8</f>
        <v>-1062</v>
      </c>
      <c r="E10" s="1">
        <v>1</v>
      </c>
      <c r="F10" s="1">
        <f>C9+(D9*1)</f>
        <v>852</v>
      </c>
      <c r="G10" s="1">
        <f>B10-F10</f>
        <v>1711</v>
      </c>
      <c r="H10" s="1">
        <f>ABS(G10)</f>
        <v>1711</v>
      </c>
      <c r="I10" s="11">
        <f>G10^2</f>
        <v>2927521</v>
      </c>
      <c r="J10" s="11">
        <f>(G10/B10)*100</f>
        <v>66.757705813499797</v>
      </c>
      <c r="K10" s="11">
        <f>ABS(J10)</f>
        <v>66.757705813499797</v>
      </c>
    </row>
    <row r="11" spans="1:11" x14ac:dyDescent="0.25">
      <c r="A11" s="1">
        <v>4</v>
      </c>
      <c r="B11" s="1">
        <v>1704</v>
      </c>
      <c r="C11" s="11">
        <f>$E$1*B11+((1-$E$1)*(C10+D10))</f>
        <v>1582.4046964709189</v>
      </c>
      <c r="D11" s="11">
        <f>($E$2*(C11-C10)+((1-$E$2)*D10))</f>
        <v>-1013.2392671129355</v>
      </c>
      <c r="E11" s="1">
        <v>1</v>
      </c>
      <c r="F11" s="1">
        <f t="shared" ref="F11:F30" si="1">C10+(D10*1)</f>
        <v>1501</v>
      </c>
      <c r="G11" s="1">
        <f t="shared" ref="G11:G31" si="2">B11-F11</f>
        <v>203</v>
      </c>
      <c r="H11" s="1">
        <f t="shared" ref="H11:H31" si="3">ABS(G11)</f>
        <v>203</v>
      </c>
      <c r="I11" s="11">
        <f t="shared" ref="I11:I31" si="4">G11^2</f>
        <v>41209</v>
      </c>
      <c r="J11" s="11">
        <f t="shared" ref="J11:J31" si="5">(G11/B11)*100</f>
        <v>11.913145539906104</v>
      </c>
      <c r="K11" s="11">
        <f t="shared" ref="K11:K31" si="6">ABS(J11)</f>
        <v>11.913145539906104</v>
      </c>
    </row>
    <row r="12" spans="1:11" x14ac:dyDescent="0.25">
      <c r="A12" s="1">
        <v>5</v>
      </c>
      <c r="B12" s="1">
        <v>2086</v>
      </c>
      <c r="C12" s="11">
        <f t="shared" ref="C12:C31" si="7">$E$1*B12+((1-$E$1)*(C11+D11))</f>
        <v>1177.4287683713333</v>
      </c>
      <c r="D12" s="11">
        <f t="shared" ref="D12:D30" si="8">($E$2*(C12-C11)+((1-$E$2)*D11))</f>
        <v>-648.89461030042025</v>
      </c>
      <c r="E12" s="1">
        <v>1</v>
      </c>
      <c r="F12" s="11">
        <f t="shared" si="1"/>
        <v>569.16542935798338</v>
      </c>
      <c r="G12" s="11">
        <f t="shared" si="2"/>
        <v>1516.8345706420166</v>
      </c>
      <c r="H12" s="11">
        <f t="shared" si="3"/>
        <v>1516.8345706420166</v>
      </c>
      <c r="I12" s="11">
        <f t="shared" si="4"/>
        <v>2300787.1146947509</v>
      </c>
      <c r="J12" s="11">
        <f t="shared" si="5"/>
        <v>72.714984211026675</v>
      </c>
      <c r="K12" s="11">
        <f t="shared" si="6"/>
        <v>72.714984211026675</v>
      </c>
    </row>
    <row r="13" spans="1:11" x14ac:dyDescent="0.25">
      <c r="A13" s="1">
        <v>6</v>
      </c>
      <c r="B13" s="1">
        <v>2962</v>
      </c>
      <c r="C13" s="11">
        <f t="shared" si="7"/>
        <v>1504.3742971575464</v>
      </c>
      <c r="D13" s="11">
        <f t="shared" si="8"/>
        <v>-64.374522083179642</v>
      </c>
      <c r="E13" s="1">
        <v>1</v>
      </c>
      <c r="F13" s="11">
        <f t="shared" si="1"/>
        <v>528.53415807091301</v>
      </c>
      <c r="G13" s="11">
        <f t="shared" si="2"/>
        <v>2433.4658419290872</v>
      </c>
      <c r="H13" s="11">
        <f t="shared" si="3"/>
        <v>2433.4658419290872</v>
      </c>
      <c r="I13" s="11">
        <f t="shared" si="4"/>
        <v>5921756.0038356408</v>
      </c>
      <c r="J13" s="11">
        <f t="shared" si="5"/>
        <v>82.156172921306108</v>
      </c>
      <c r="K13" s="11">
        <f t="shared" si="6"/>
        <v>82.156172921306108</v>
      </c>
    </row>
    <row r="14" spans="1:11" x14ac:dyDescent="0.25">
      <c r="A14" s="1">
        <v>7</v>
      </c>
      <c r="B14" s="1">
        <v>1440</v>
      </c>
      <c r="C14" s="11">
        <f t="shared" si="7"/>
        <v>1439.9998652714253</v>
      </c>
      <c r="D14" s="11">
        <f t="shared" si="8"/>
        <v>-64.374468055895349</v>
      </c>
      <c r="E14" s="1">
        <v>1</v>
      </c>
      <c r="F14" s="11">
        <f t="shared" si="1"/>
        <v>1439.9997750743667</v>
      </c>
      <c r="G14" s="11">
        <f t="shared" si="2"/>
        <v>2.2492563334708393E-4</v>
      </c>
      <c r="H14" s="11">
        <f t="shared" si="3"/>
        <v>2.2492563334708393E-4</v>
      </c>
      <c r="I14" s="11">
        <f t="shared" si="4"/>
        <v>5.0591540536586835E-8</v>
      </c>
      <c r="J14" s="11">
        <f t="shared" si="5"/>
        <v>1.561983564910305E-5</v>
      </c>
      <c r="K14" s="11">
        <f t="shared" si="6"/>
        <v>1.561983564910305E-5</v>
      </c>
    </row>
    <row r="15" spans="1:11" x14ac:dyDescent="0.25">
      <c r="A15" s="1">
        <v>8</v>
      </c>
      <c r="B15" s="1">
        <v>2760</v>
      </c>
      <c r="C15" s="11">
        <f t="shared" si="7"/>
        <v>1930.7711821501052</v>
      </c>
      <c r="D15" s="11">
        <f t="shared" si="8"/>
        <v>268.15321776681219</v>
      </c>
      <c r="E15" s="1">
        <v>1</v>
      </c>
      <c r="F15" s="11">
        <f t="shared" si="1"/>
        <v>1375.62539721553</v>
      </c>
      <c r="G15" s="11">
        <f t="shared" si="2"/>
        <v>1384.37460278447</v>
      </c>
      <c r="H15" s="11">
        <f t="shared" si="3"/>
        <v>1384.37460278447</v>
      </c>
      <c r="I15" s="11">
        <f t="shared" si="4"/>
        <v>1916493.040834659</v>
      </c>
      <c r="J15" s="11">
        <f t="shared" si="5"/>
        <v>50.158500100886592</v>
      </c>
      <c r="K15" s="11">
        <f t="shared" si="6"/>
        <v>50.158500100886592</v>
      </c>
    </row>
    <row r="16" spans="1:11" x14ac:dyDescent="0.25">
      <c r="A16" s="1">
        <v>9</v>
      </c>
      <c r="B16" s="1">
        <v>2595</v>
      </c>
      <c r="C16" s="11">
        <f t="shared" si="7"/>
        <v>2357.7540255538652</v>
      </c>
      <c r="D16" s="11">
        <f t="shared" si="8"/>
        <v>363.2908361842259</v>
      </c>
      <c r="E16" s="1">
        <v>1</v>
      </c>
      <c r="F16" s="11">
        <f t="shared" si="1"/>
        <v>2198.9243999169175</v>
      </c>
      <c r="G16" s="11">
        <f t="shared" si="2"/>
        <v>396.07560008308246</v>
      </c>
      <c r="H16" s="11">
        <f t="shared" si="3"/>
        <v>396.07560008308246</v>
      </c>
      <c r="I16" s="11">
        <f t="shared" si="4"/>
        <v>156875.88098117386</v>
      </c>
      <c r="J16" s="11">
        <f t="shared" si="5"/>
        <v>15.263028904935741</v>
      </c>
      <c r="K16" s="11">
        <f t="shared" si="6"/>
        <v>15.263028904935741</v>
      </c>
    </row>
    <row r="17" spans="1:11" x14ac:dyDescent="0.25">
      <c r="A17" s="1">
        <v>10</v>
      </c>
      <c r="B17" s="1">
        <v>2142</v>
      </c>
      <c r="C17" s="11">
        <f t="shared" si="7"/>
        <v>2488.8430331034378</v>
      </c>
      <c r="D17" s="11">
        <f t="shared" si="8"/>
        <v>224.20388134265781</v>
      </c>
      <c r="E17" s="1">
        <v>1</v>
      </c>
      <c r="F17" s="11">
        <f t="shared" si="1"/>
        <v>2721.0448617380912</v>
      </c>
      <c r="G17" s="11">
        <f t="shared" si="2"/>
        <v>-579.04486173809119</v>
      </c>
      <c r="H17" s="11">
        <f t="shared" si="3"/>
        <v>579.04486173809119</v>
      </c>
      <c r="I17" s="11">
        <f t="shared" si="4"/>
        <v>335292.95190528512</v>
      </c>
      <c r="J17" s="11">
        <f t="shared" si="5"/>
        <v>-27.032906710461774</v>
      </c>
      <c r="K17" s="11">
        <f t="shared" si="6"/>
        <v>27.032906710461774</v>
      </c>
    </row>
    <row r="18" spans="1:11" x14ac:dyDescent="0.25">
      <c r="A18" s="1">
        <v>11</v>
      </c>
      <c r="B18" s="1">
        <v>2956</v>
      </c>
      <c r="C18" s="11">
        <f t="shared" si="7"/>
        <v>2810.4731321120503</v>
      </c>
      <c r="D18" s="11">
        <f t="shared" si="8"/>
        <v>282.56137153370247</v>
      </c>
      <c r="E18" s="1">
        <v>1</v>
      </c>
      <c r="F18" s="11">
        <f t="shared" si="1"/>
        <v>2713.0469144460958</v>
      </c>
      <c r="G18" s="11">
        <f t="shared" si="2"/>
        <v>242.9530855539042</v>
      </c>
      <c r="H18" s="11">
        <f t="shared" si="3"/>
        <v>242.9530855539042</v>
      </c>
      <c r="I18" s="11">
        <f t="shared" si="4"/>
        <v>59026.201780162693</v>
      </c>
      <c r="J18" s="11">
        <f t="shared" si="5"/>
        <v>8.2189812433661782</v>
      </c>
      <c r="K18" s="11">
        <f t="shared" si="6"/>
        <v>8.2189812433661782</v>
      </c>
    </row>
    <row r="19" spans="1:11" x14ac:dyDescent="0.25">
      <c r="A19" s="1">
        <v>12</v>
      </c>
      <c r="B19" s="1">
        <v>1702</v>
      </c>
      <c r="C19" s="11">
        <f t="shared" si="7"/>
        <v>2535.2180428090142</v>
      </c>
      <c r="D19" s="11">
        <f t="shared" si="8"/>
        <v>-51.56602683556342</v>
      </c>
      <c r="E19" s="1">
        <v>1</v>
      </c>
      <c r="F19" s="11">
        <f t="shared" si="1"/>
        <v>3093.0345036457529</v>
      </c>
      <c r="G19" s="11">
        <f t="shared" si="2"/>
        <v>-1391.0345036457529</v>
      </c>
      <c r="H19" s="11">
        <f t="shared" si="3"/>
        <v>1391.0345036457529</v>
      </c>
      <c r="I19" s="11">
        <f t="shared" si="4"/>
        <v>1934976.9903329862</v>
      </c>
      <c r="J19" s="11">
        <f t="shared" si="5"/>
        <v>-81.729406794697596</v>
      </c>
      <c r="K19" s="11">
        <f t="shared" si="6"/>
        <v>81.729406794697596</v>
      </c>
    </row>
    <row r="20" spans="1:11" x14ac:dyDescent="0.25">
      <c r="A20" s="1">
        <v>13</v>
      </c>
      <c r="B20" s="1">
        <v>2515</v>
      </c>
      <c r="C20" s="11">
        <f t="shared" si="7"/>
        <v>2496.2228195431871</v>
      </c>
      <c r="D20" s="11">
        <f t="shared" si="8"/>
        <v>-44.036220551491724</v>
      </c>
      <c r="E20" s="1">
        <v>1</v>
      </c>
      <c r="F20" s="11">
        <f t="shared" si="1"/>
        <v>2483.6520159734509</v>
      </c>
      <c r="G20" s="11">
        <f t="shared" si="2"/>
        <v>31.347984026549057</v>
      </c>
      <c r="H20" s="11">
        <f t="shared" si="3"/>
        <v>31.347984026549057</v>
      </c>
      <c r="I20" s="11">
        <f t="shared" si="4"/>
        <v>982.69610252877476</v>
      </c>
      <c r="J20" s="11">
        <f t="shared" si="5"/>
        <v>1.2464407167613938</v>
      </c>
      <c r="K20" s="11">
        <f t="shared" si="6"/>
        <v>1.2464407167613938</v>
      </c>
    </row>
    <row r="21" spans="1:11" x14ac:dyDescent="0.25">
      <c r="A21" s="1">
        <v>14</v>
      </c>
      <c r="B21" s="1">
        <v>2366</v>
      </c>
      <c r="C21" s="11">
        <f t="shared" si="7"/>
        <v>2417.6250525346522</v>
      </c>
      <c r="D21" s="11">
        <f t="shared" si="8"/>
        <v>-64.738298048430636</v>
      </c>
      <c r="E21" s="1">
        <v>1</v>
      </c>
      <c r="F21" s="11">
        <f t="shared" si="1"/>
        <v>2452.1865989916955</v>
      </c>
      <c r="G21" s="11">
        <f t="shared" si="2"/>
        <v>-86.186598991695519</v>
      </c>
      <c r="H21" s="11">
        <f t="shared" si="3"/>
        <v>86.186598991695519</v>
      </c>
      <c r="I21" s="11">
        <f t="shared" si="4"/>
        <v>7428.1298457553312</v>
      </c>
      <c r="J21" s="11">
        <f t="shared" si="5"/>
        <v>-3.6427133977893287</v>
      </c>
      <c r="K21" s="11">
        <f t="shared" si="6"/>
        <v>3.6427133977893287</v>
      </c>
    </row>
    <row r="22" spans="1:11" x14ac:dyDescent="0.25">
      <c r="A22" s="1">
        <v>15</v>
      </c>
      <c r="B22" s="1">
        <v>2579</v>
      </c>
      <c r="C22" s="11">
        <f t="shared" si="7"/>
        <v>2443.5600555655492</v>
      </c>
      <c r="D22" s="11">
        <f t="shared" si="8"/>
        <v>-10.425748458654335</v>
      </c>
      <c r="E22" s="1">
        <v>1</v>
      </c>
      <c r="F22" s="11">
        <f t="shared" si="1"/>
        <v>2352.8867544862214</v>
      </c>
      <c r="G22" s="11">
        <f t="shared" si="2"/>
        <v>226.11324551377857</v>
      </c>
      <c r="H22" s="11">
        <f t="shared" si="3"/>
        <v>226.11324551377857</v>
      </c>
      <c r="I22" s="11">
        <f t="shared" si="4"/>
        <v>51127.199796774301</v>
      </c>
      <c r="J22" s="11">
        <f t="shared" si="5"/>
        <v>8.7674775305846673</v>
      </c>
      <c r="K22" s="11">
        <f t="shared" si="6"/>
        <v>8.7674775305846673</v>
      </c>
    </row>
    <row r="23" spans="1:11" x14ac:dyDescent="0.25">
      <c r="A23" s="1">
        <v>16</v>
      </c>
      <c r="B23" s="1">
        <v>2293</v>
      </c>
      <c r="C23" s="11">
        <f t="shared" si="7"/>
        <v>2376.9392788546816</v>
      </c>
      <c r="D23" s="11">
        <f t="shared" si="8"/>
        <v>-44.086100759901427</v>
      </c>
      <c r="E23" s="1">
        <v>1</v>
      </c>
      <c r="F23" s="11">
        <f t="shared" si="1"/>
        <v>2433.134307106895</v>
      </c>
      <c r="G23" s="11">
        <f t="shared" si="2"/>
        <v>-140.13430710689499</v>
      </c>
      <c r="H23" s="11">
        <f t="shared" si="3"/>
        <v>140.13430710689499</v>
      </c>
      <c r="I23" s="11">
        <f t="shared" si="4"/>
        <v>19637.624028329559</v>
      </c>
      <c r="J23" s="11">
        <f t="shared" si="5"/>
        <v>-6.1113958616177495</v>
      </c>
      <c r="K23" s="11">
        <f t="shared" si="6"/>
        <v>6.1113958616177495</v>
      </c>
    </row>
    <row r="24" spans="1:11" x14ac:dyDescent="0.25">
      <c r="A24" s="1">
        <v>17</v>
      </c>
      <c r="B24" s="1">
        <v>1856</v>
      </c>
      <c r="C24" s="11">
        <f t="shared" si="7"/>
        <v>2141.6310686169541</v>
      </c>
      <c r="D24" s="11">
        <f t="shared" si="8"/>
        <v>-158.62654629402667</v>
      </c>
      <c r="E24" s="1">
        <v>1</v>
      </c>
      <c r="F24" s="11">
        <f t="shared" si="1"/>
        <v>2332.8531780947801</v>
      </c>
      <c r="G24" s="11">
        <f t="shared" si="2"/>
        <v>-476.85317809478011</v>
      </c>
      <c r="H24" s="11">
        <f t="shared" si="3"/>
        <v>476.85317809478011</v>
      </c>
      <c r="I24" s="11">
        <f t="shared" si="4"/>
        <v>227388.95345909207</v>
      </c>
      <c r="J24" s="11">
        <f t="shared" si="5"/>
        <v>-25.692520371486001</v>
      </c>
      <c r="K24" s="11">
        <f t="shared" si="6"/>
        <v>25.692520371486001</v>
      </c>
    </row>
    <row r="25" spans="1:11" x14ac:dyDescent="0.25">
      <c r="A25" s="1">
        <v>18</v>
      </c>
      <c r="B25" s="1">
        <v>1439</v>
      </c>
      <c r="C25" s="11">
        <f t="shared" si="7"/>
        <v>1764.8541626258575</v>
      </c>
      <c r="D25" s="11">
        <f t="shared" si="8"/>
        <v>-289.29678867010261</v>
      </c>
      <c r="E25" s="1">
        <v>1</v>
      </c>
      <c r="F25" s="11">
        <f t="shared" si="1"/>
        <v>1983.0045223229274</v>
      </c>
      <c r="G25" s="11">
        <f t="shared" si="2"/>
        <v>-544.00452232292741</v>
      </c>
      <c r="H25" s="11">
        <f t="shared" si="3"/>
        <v>544.00452232292741</v>
      </c>
      <c r="I25" s="11">
        <f t="shared" si="4"/>
        <v>295940.92030779645</v>
      </c>
      <c r="J25" s="11">
        <f t="shared" si="5"/>
        <v>-37.804344845234702</v>
      </c>
      <c r="K25" s="11">
        <f t="shared" si="6"/>
        <v>37.804344845234702</v>
      </c>
    </row>
    <row r="26" spans="1:11" x14ac:dyDescent="0.25">
      <c r="A26" s="1">
        <v>19</v>
      </c>
      <c r="B26" s="1">
        <v>3014</v>
      </c>
      <c r="C26" s="11">
        <f t="shared" si="7"/>
        <v>2092.4857237639089</v>
      </c>
      <c r="D26" s="11">
        <f t="shared" si="8"/>
        <v>80.238137195008591</v>
      </c>
      <c r="E26" s="1">
        <v>1</v>
      </c>
      <c r="F26" s="11">
        <f t="shared" si="1"/>
        <v>1475.5573739557549</v>
      </c>
      <c r="G26" s="11">
        <f t="shared" si="2"/>
        <v>1538.4426260442451</v>
      </c>
      <c r="H26" s="11">
        <f t="shared" si="3"/>
        <v>1538.4426260442451</v>
      </c>
      <c r="I26" s="11">
        <f t="shared" si="4"/>
        <v>2366805.7136299131</v>
      </c>
      <c r="J26" s="11">
        <f t="shared" si="5"/>
        <v>51.043219178641174</v>
      </c>
      <c r="K26" s="11">
        <f t="shared" si="6"/>
        <v>51.043219178641174</v>
      </c>
    </row>
    <row r="27" spans="1:11" x14ac:dyDescent="0.25">
      <c r="A27" s="1">
        <v>20</v>
      </c>
      <c r="B27" s="1">
        <v>2912</v>
      </c>
      <c r="C27" s="11">
        <f t="shared" si="7"/>
        <v>2469.1797708447903</v>
      </c>
      <c r="D27" s="11">
        <f t="shared" si="8"/>
        <v>257.8127497347258</v>
      </c>
      <c r="E27" s="1">
        <v>1</v>
      </c>
      <c r="F27" s="11">
        <f t="shared" si="1"/>
        <v>2172.7238609589176</v>
      </c>
      <c r="G27" s="11">
        <f t="shared" si="2"/>
        <v>739.27613904108239</v>
      </c>
      <c r="H27" s="11">
        <f t="shared" si="3"/>
        <v>739.27613904108239</v>
      </c>
      <c r="I27" s="11">
        <f t="shared" si="4"/>
        <v>546529.20975548984</v>
      </c>
      <c r="J27" s="11">
        <f t="shared" si="5"/>
        <v>25.387230049487719</v>
      </c>
      <c r="K27" s="11">
        <f t="shared" si="6"/>
        <v>25.387230049487719</v>
      </c>
    </row>
    <row r="28" spans="1:11" x14ac:dyDescent="0.25">
      <c r="A28" s="1">
        <v>21</v>
      </c>
      <c r="B28" s="1">
        <v>1460</v>
      </c>
      <c r="C28" s="11">
        <f t="shared" si="7"/>
        <v>2218.9179315711413</v>
      </c>
      <c r="D28" s="11">
        <f t="shared" si="8"/>
        <v>-46.519683102153195</v>
      </c>
      <c r="E28" s="1">
        <v>1</v>
      </c>
      <c r="F28" s="11">
        <f t="shared" si="1"/>
        <v>2726.9925205795162</v>
      </c>
      <c r="G28" s="11">
        <f t="shared" si="2"/>
        <v>-1266.9925205795162</v>
      </c>
      <c r="H28" s="11">
        <f t="shared" si="3"/>
        <v>1266.9925205795162</v>
      </c>
      <c r="I28" s="11">
        <f t="shared" si="4"/>
        <v>1605270.0472044358</v>
      </c>
      <c r="J28" s="11">
        <f t="shared" si="5"/>
        <v>-86.780309628733988</v>
      </c>
      <c r="K28" s="11">
        <f t="shared" si="6"/>
        <v>86.780309628733988</v>
      </c>
    </row>
    <row r="29" spans="1:11" x14ac:dyDescent="0.25">
      <c r="A29" s="1">
        <v>22</v>
      </c>
      <c r="B29" s="1">
        <v>3502</v>
      </c>
      <c r="C29" s="11">
        <f t="shared" si="7"/>
        <v>2705.5796623142305</v>
      </c>
      <c r="D29" s="11">
        <f t="shared" si="8"/>
        <v>272.85152799428437</v>
      </c>
      <c r="E29" s="1">
        <v>1</v>
      </c>
      <c r="F29" s="11">
        <f t="shared" si="1"/>
        <v>2172.3982484689882</v>
      </c>
      <c r="G29" s="11">
        <f t="shared" si="2"/>
        <v>1329.6017515310118</v>
      </c>
      <c r="H29" s="11">
        <f t="shared" si="3"/>
        <v>1329.6017515310118</v>
      </c>
      <c r="I29" s="11">
        <f t="shared" si="4"/>
        <v>1767840.8176743344</v>
      </c>
      <c r="J29" s="11">
        <f t="shared" si="5"/>
        <v>37.966926085979779</v>
      </c>
      <c r="K29" s="11">
        <f t="shared" si="6"/>
        <v>37.966926085979779</v>
      </c>
    </row>
    <row r="30" spans="1:11" x14ac:dyDescent="0.25">
      <c r="A30" s="1">
        <v>23</v>
      </c>
      <c r="B30" s="1">
        <v>2851</v>
      </c>
      <c r="C30" s="11">
        <f t="shared" si="7"/>
        <v>2927.3302180523938</v>
      </c>
      <c r="D30" s="11">
        <f t="shared" si="8"/>
        <v>242.24247266367257</v>
      </c>
      <c r="E30" s="1">
        <v>1</v>
      </c>
      <c r="F30" s="11">
        <f t="shared" si="1"/>
        <v>2978.4311903085149</v>
      </c>
      <c r="G30" s="11">
        <f t="shared" si="2"/>
        <v>-127.43119030851494</v>
      </c>
      <c r="H30" s="11">
        <f t="shared" si="3"/>
        <v>127.43119030851494</v>
      </c>
      <c r="I30" s="11">
        <f t="shared" si="4"/>
        <v>16238.708263444953</v>
      </c>
      <c r="J30" s="11">
        <f t="shared" si="5"/>
        <v>-4.469701519064011</v>
      </c>
      <c r="K30" s="11">
        <f t="shared" si="6"/>
        <v>4.469701519064011</v>
      </c>
    </row>
    <row r="31" spans="1:11" x14ac:dyDescent="0.25">
      <c r="A31" s="1">
        <v>24</v>
      </c>
      <c r="B31" s="1">
        <v>3552</v>
      </c>
      <c r="C31" s="11">
        <f t="shared" si="7"/>
        <v>3322.9292376837948</v>
      </c>
      <c r="D31" s="11">
        <f>($E$2*(C31-C30)+((1-$E$2)*D30))</f>
        <v>334.10176269674014</v>
      </c>
      <c r="E31" s="1">
        <v>1</v>
      </c>
      <c r="F31" s="11">
        <f>C30+(D30*1)</f>
        <v>3169.5726907160665</v>
      </c>
      <c r="G31" s="11">
        <f t="shared" si="2"/>
        <v>382.42730928393348</v>
      </c>
      <c r="H31" s="11">
        <f t="shared" si="3"/>
        <v>382.42730928393348</v>
      </c>
      <c r="I31" s="11">
        <f t="shared" si="4"/>
        <v>146250.6468861493</v>
      </c>
      <c r="J31" s="11">
        <f t="shared" si="5"/>
        <v>10.76653460821885</v>
      </c>
      <c r="K31" s="11">
        <f t="shared" si="6"/>
        <v>10.76653460821885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7523.2312985706212</v>
      </c>
      <c r="H32" s="11">
        <f>SUM(H10:H31)</f>
        <v>16746.594664146964</v>
      </c>
      <c r="I32" s="11">
        <f>SUM(I10:I31)</f>
        <v>22645378.851318751</v>
      </c>
      <c r="J32" s="11">
        <f>SUM(J10:J31)</f>
        <v>169.09706339535128</v>
      </c>
      <c r="K32" s="11">
        <f>SUM(K10:K31)</f>
        <v>715.62366165352159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3657.0310003805348</v>
      </c>
      <c r="H33" s="14"/>
    </row>
    <row r="34" spans="2:10" x14ac:dyDescent="0.25">
      <c r="B34" s="1" t="s">
        <v>22</v>
      </c>
      <c r="C34" s="11">
        <f>G32/A31</f>
        <v>313.4679707737759</v>
      </c>
      <c r="E34" s="22"/>
      <c r="F34" s="1">
        <v>2</v>
      </c>
      <c r="G34" s="11">
        <f t="shared" ref="G34:G44" si="9">$C$31+($D$31*F34)</f>
        <v>3991.1327630772748</v>
      </c>
      <c r="H34" s="14"/>
    </row>
    <row r="35" spans="2:10" x14ac:dyDescent="0.25">
      <c r="B35" s="1" t="s">
        <v>23</v>
      </c>
      <c r="C35" s="11">
        <f>H32/A31</f>
        <v>697.77477767279015</v>
      </c>
      <c r="E35" s="22"/>
      <c r="F35" s="1">
        <v>3</v>
      </c>
      <c r="G35" s="11">
        <f>$C$31+($D$31*F35)</f>
        <v>4325.2345257740153</v>
      </c>
      <c r="H35" s="14"/>
    </row>
    <row r="36" spans="2:10" x14ac:dyDescent="0.25">
      <c r="B36" s="1" t="s">
        <v>24</v>
      </c>
      <c r="C36" s="11">
        <f>I32</f>
        <v>22645378.851318751</v>
      </c>
      <c r="E36" s="22"/>
      <c r="F36" s="1">
        <v>4</v>
      </c>
      <c r="G36" s="11">
        <f>$C$31+($D$31*F36)</f>
        <v>4659.3362884707549</v>
      </c>
      <c r="H36" s="14"/>
    </row>
    <row r="37" spans="2:10" x14ac:dyDescent="0.25">
      <c r="B37" s="1" t="s">
        <v>25</v>
      </c>
      <c r="C37" s="1">
        <f>C36/A31</f>
        <v>943557.45213828131</v>
      </c>
      <c r="E37" s="22"/>
      <c r="F37" s="1">
        <v>5</v>
      </c>
      <c r="G37" s="11">
        <f t="shared" si="9"/>
        <v>4993.4380511674954</v>
      </c>
      <c r="H37" s="14"/>
    </row>
    <row r="38" spans="2:10" x14ac:dyDescent="0.25">
      <c r="B38" s="1" t="s">
        <v>26</v>
      </c>
      <c r="C38" s="11">
        <f>C37^0.5</f>
        <v>971.3688548323347</v>
      </c>
      <c r="E38" s="22"/>
      <c r="F38" s="1">
        <v>6</v>
      </c>
      <c r="G38" s="11">
        <f t="shared" si="9"/>
        <v>5327.5398138642358</v>
      </c>
      <c r="H38" s="14"/>
    </row>
    <row r="39" spans="2:10" x14ac:dyDescent="0.25">
      <c r="E39" s="22"/>
      <c r="F39" s="1">
        <v>7</v>
      </c>
      <c r="G39" s="11">
        <f t="shared" si="9"/>
        <v>5661.6415765609763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5995.7433392577159</v>
      </c>
      <c r="H40" s="14"/>
    </row>
    <row r="41" spans="2:10" x14ac:dyDescent="0.25">
      <c r="B41" s="1" t="s">
        <v>28</v>
      </c>
      <c r="C41" s="15">
        <f>J32/B31</f>
        <v>4.7606155235177729E-2</v>
      </c>
      <c r="E41" s="22"/>
      <c r="F41" s="1">
        <v>9</v>
      </c>
      <c r="G41" s="11">
        <f>$C$31+($D$31*F41)</f>
        <v>6329.8451019544555</v>
      </c>
      <c r="H41" s="14"/>
    </row>
    <row r="42" spans="2:10" x14ac:dyDescent="0.25">
      <c r="B42" s="1" t="s">
        <v>29</v>
      </c>
      <c r="C42" s="15">
        <f>K32/A31</f>
        <v>29.817652568896733</v>
      </c>
      <c r="E42" s="22"/>
      <c r="F42" s="1">
        <v>10</v>
      </c>
      <c r="G42" s="11">
        <f t="shared" si="9"/>
        <v>6663.9468646511959</v>
      </c>
      <c r="H42" s="14"/>
    </row>
    <row r="43" spans="2:10" x14ac:dyDescent="0.25">
      <c r="E43" s="22"/>
      <c r="F43" s="1">
        <v>11</v>
      </c>
      <c r="G43" s="11">
        <f t="shared" si="9"/>
        <v>6998.0486273479364</v>
      </c>
      <c r="H43" s="14"/>
    </row>
    <row r="44" spans="2:10" x14ac:dyDescent="0.25">
      <c r="E44" s="23"/>
      <c r="F44" s="1">
        <v>12</v>
      </c>
      <c r="G44" s="11">
        <f t="shared" si="9"/>
        <v>7332.1503900446769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D102-013E-48EC-B28F-DD2A7973C272}">
  <dimension ref="A1:K45"/>
  <sheetViews>
    <sheetView tabSelected="1" topLeftCell="A25" workbookViewId="0">
      <selection activeCell="C41" sqref="C41:C42"/>
    </sheetView>
  </sheetViews>
  <sheetFormatPr defaultRowHeight="15" x14ac:dyDescent="0.25"/>
  <cols>
    <col min="3" max="4" width="15.85546875" bestFit="1" customWidth="1"/>
    <col min="5" max="5" width="4.5703125" bestFit="1" customWidth="1"/>
    <col min="6" max="6" width="7.140625" bestFit="1" customWidth="1"/>
    <col min="7" max="7" width="6.5703125" customWidth="1"/>
    <col min="8" max="8" width="13.85546875" bestFit="1" customWidth="1"/>
    <col min="9" max="9" width="9" bestFit="1" customWidth="1"/>
    <col min="10" max="10" width="15.85546875" bestFit="1" customWidth="1"/>
    <col min="11" max="11" width="24.5703125" bestFit="1" customWidth="1"/>
  </cols>
  <sheetData>
    <row r="1" spans="1:11" x14ac:dyDescent="0.25">
      <c r="C1" s="2"/>
      <c r="D1" s="3" t="s">
        <v>0</v>
      </c>
      <c r="E1" s="4">
        <v>0.55000000000000004</v>
      </c>
    </row>
    <row r="2" spans="1:11" x14ac:dyDescent="0.25">
      <c r="C2" s="2"/>
      <c r="D2" s="3" t="s">
        <v>1</v>
      </c>
      <c r="E2" s="4">
        <f>1-E1</f>
        <v>0.44999999999999996</v>
      </c>
    </row>
    <row r="3" spans="1:11" x14ac:dyDescent="0.25">
      <c r="E3" s="5">
        <f>SUM(E1:E2)</f>
        <v>1</v>
      </c>
    </row>
    <row r="6" spans="1:11" x14ac:dyDescent="0.25">
      <c r="A6" s="6"/>
      <c r="B6" s="7"/>
      <c r="C6" s="8" t="s">
        <v>2</v>
      </c>
      <c r="D6" s="8" t="s">
        <v>3</v>
      </c>
      <c r="E6" s="18"/>
      <c r="F6" s="19"/>
      <c r="G6" s="8" t="s">
        <v>4</v>
      </c>
      <c r="H6" s="8" t="s">
        <v>5</v>
      </c>
      <c r="I6" s="9"/>
      <c r="J6" s="9" t="s">
        <v>6</v>
      </c>
      <c r="K6" s="10" t="s">
        <v>7</v>
      </c>
    </row>
    <row r="7" spans="1:11" x14ac:dyDescent="0.25">
      <c r="A7" s="1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</row>
    <row r="8" spans="1:11" x14ac:dyDescent="0.25">
      <c r="A8" s="1">
        <v>1</v>
      </c>
      <c r="B8" s="1">
        <v>1370</v>
      </c>
      <c r="C8" s="1">
        <f>B8</f>
        <v>1370</v>
      </c>
      <c r="D8" s="1">
        <f>B9-B8</f>
        <v>-138</v>
      </c>
      <c r="E8" s="1"/>
      <c r="F8" s="1"/>
      <c r="G8" s="1"/>
      <c r="H8" s="1"/>
      <c r="I8" s="1"/>
      <c r="J8" s="1"/>
      <c r="K8" s="3"/>
    </row>
    <row r="9" spans="1:11" x14ac:dyDescent="0.25">
      <c r="A9" s="1">
        <v>2</v>
      </c>
      <c r="B9" s="1">
        <v>1232</v>
      </c>
      <c r="C9" s="1">
        <f t="shared" ref="C9:C10" si="0">B9</f>
        <v>1232</v>
      </c>
      <c r="D9" s="1">
        <f>B9-B8</f>
        <v>-138</v>
      </c>
      <c r="E9" s="1"/>
      <c r="F9" s="1"/>
      <c r="G9" s="1"/>
      <c r="H9" s="1"/>
      <c r="I9" s="1"/>
      <c r="J9" s="1"/>
      <c r="K9" s="3"/>
    </row>
    <row r="10" spans="1:11" x14ac:dyDescent="0.25">
      <c r="A10" s="1">
        <v>3</v>
      </c>
      <c r="B10" s="1">
        <v>956</v>
      </c>
      <c r="C10" s="1">
        <f t="shared" si="0"/>
        <v>956</v>
      </c>
      <c r="D10" s="1">
        <f>B9-B8</f>
        <v>-138</v>
      </c>
      <c r="E10" s="1">
        <v>1</v>
      </c>
      <c r="F10" s="1">
        <f>C9+(D9*1)</f>
        <v>1094</v>
      </c>
      <c r="G10" s="1">
        <f>B10-F10</f>
        <v>-138</v>
      </c>
      <c r="H10" s="1">
        <f>ABS(G10)</f>
        <v>138</v>
      </c>
      <c r="I10" s="11">
        <f>G10^2</f>
        <v>19044</v>
      </c>
      <c r="J10" s="11">
        <f>(G10/B10)*100</f>
        <v>-14.435146443514643</v>
      </c>
      <c r="K10" s="11">
        <f>ABS(J10)</f>
        <v>14.435146443514643</v>
      </c>
    </row>
    <row r="11" spans="1:11" x14ac:dyDescent="0.25">
      <c r="A11" s="1">
        <v>4</v>
      </c>
      <c r="B11" s="1">
        <v>1586</v>
      </c>
      <c r="C11" s="11">
        <f>$E$1*B11+((1-$E$1)*(C10+D10))</f>
        <v>1240.4000000000001</v>
      </c>
      <c r="D11" s="11">
        <f>($E$2*(C11-C10)+((1-$E$2)*D10))</f>
        <v>52.080000000000027</v>
      </c>
      <c r="E11" s="1">
        <v>1</v>
      </c>
      <c r="F11" s="1">
        <f t="shared" ref="F11:F30" si="1">C10+(D10*1)</f>
        <v>818</v>
      </c>
      <c r="G11" s="1">
        <f t="shared" ref="G11:G31" si="2">B11-F11</f>
        <v>768</v>
      </c>
      <c r="H11" s="1">
        <f t="shared" ref="H11:H31" si="3">ABS(G11)</f>
        <v>768</v>
      </c>
      <c r="I11" s="11">
        <f t="shared" ref="I11:I31" si="4">G11^2</f>
        <v>589824</v>
      </c>
      <c r="J11" s="11">
        <f t="shared" ref="J11:J31" si="5">(G11/B11)*100</f>
        <v>48.423707440100884</v>
      </c>
      <c r="K11" s="11">
        <f t="shared" ref="K11:K31" si="6">ABS(J11)</f>
        <v>48.423707440100884</v>
      </c>
    </row>
    <row r="12" spans="1:11" x14ac:dyDescent="0.25">
      <c r="A12" s="1">
        <v>5</v>
      </c>
      <c r="B12" s="1">
        <v>1286</v>
      </c>
      <c r="C12" s="11">
        <f t="shared" ref="C12:C31" si="7">$E$1*B12+((1-$E$1)*(C11+D11))</f>
        <v>1288.9160000000002</v>
      </c>
      <c r="D12" s="11">
        <f t="shared" ref="D12:D30" si="8">($E$2*(C12-C11)+((1-$E$2)*D11))</f>
        <v>50.476200000000048</v>
      </c>
      <c r="E12" s="1">
        <v>1</v>
      </c>
      <c r="F12" s="11">
        <f t="shared" si="1"/>
        <v>1292.48</v>
      </c>
      <c r="G12" s="11">
        <f t="shared" si="2"/>
        <v>-6.4800000000000182</v>
      </c>
      <c r="H12" s="11">
        <f t="shared" si="3"/>
        <v>6.4800000000000182</v>
      </c>
      <c r="I12" s="11">
        <f t="shared" si="4"/>
        <v>41.990400000000236</v>
      </c>
      <c r="J12" s="11">
        <f t="shared" si="5"/>
        <v>-0.5038880248833606</v>
      </c>
      <c r="K12" s="11">
        <f t="shared" si="6"/>
        <v>0.5038880248833606</v>
      </c>
    </row>
    <row r="13" spans="1:11" x14ac:dyDescent="0.25">
      <c r="A13" s="1">
        <v>6</v>
      </c>
      <c r="B13" s="1">
        <v>1446</v>
      </c>
      <c r="C13" s="11">
        <f t="shared" si="7"/>
        <v>1398.0264900000002</v>
      </c>
      <c r="D13" s="11">
        <f t="shared" si="8"/>
        <v>76.861630500000047</v>
      </c>
      <c r="E13" s="1">
        <v>1</v>
      </c>
      <c r="F13" s="11">
        <f t="shared" si="1"/>
        <v>1339.3922000000002</v>
      </c>
      <c r="G13" s="11">
        <f t="shared" si="2"/>
        <v>106.60779999999977</v>
      </c>
      <c r="H13" s="11">
        <f t="shared" si="3"/>
        <v>106.60779999999977</v>
      </c>
      <c r="I13" s="11">
        <f t="shared" si="4"/>
        <v>11365.223020839951</v>
      </c>
      <c r="J13" s="11">
        <f t="shared" si="5"/>
        <v>7.3726002766251577</v>
      </c>
      <c r="K13" s="11">
        <f t="shared" si="6"/>
        <v>7.3726002766251577</v>
      </c>
    </row>
    <row r="14" spans="1:11" x14ac:dyDescent="0.25">
      <c r="A14" s="1">
        <v>7</v>
      </c>
      <c r="B14" s="1">
        <v>1944</v>
      </c>
      <c r="C14" s="11">
        <f t="shared" si="7"/>
        <v>1732.8996542250002</v>
      </c>
      <c r="D14" s="11">
        <f t="shared" si="8"/>
        <v>192.96682067624999</v>
      </c>
      <c r="E14" s="1">
        <v>1</v>
      </c>
      <c r="F14" s="11">
        <f t="shared" si="1"/>
        <v>1474.8881205000002</v>
      </c>
      <c r="G14" s="11">
        <f t="shared" si="2"/>
        <v>469.11187949999976</v>
      </c>
      <c r="H14" s="11">
        <f t="shared" si="3"/>
        <v>469.11187949999976</v>
      </c>
      <c r="I14" s="11">
        <f t="shared" si="4"/>
        <v>220065.9554880223</v>
      </c>
      <c r="J14" s="11">
        <f t="shared" si="5"/>
        <v>24.131269521604924</v>
      </c>
      <c r="K14" s="11">
        <f t="shared" si="6"/>
        <v>24.131269521604924</v>
      </c>
    </row>
    <row r="15" spans="1:11" x14ac:dyDescent="0.25">
      <c r="A15" s="1">
        <v>8</v>
      </c>
      <c r="B15" s="1">
        <v>1415</v>
      </c>
      <c r="C15" s="11">
        <f t="shared" si="7"/>
        <v>1644.8899137055625</v>
      </c>
      <c r="D15" s="11">
        <f t="shared" si="8"/>
        <v>66.527368138190582</v>
      </c>
      <c r="E15" s="1">
        <v>1</v>
      </c>
      <c r="F15" s="11">
        <f t="shared" si="1"/>
        <v>1925.8664749012501</v>
      </c>
      <c r="G15" s="11">
        <f t="shared" si="2"/>
        <v>-510.86647490125006</v>
      </c>
      <c r="H15" s="11">
        <f t="shared" si="3"/>
        <v>510.86647490125006</v>
      </c>
      <c r="I15" s="11">
        <f t="shared" si="4"/>
        <v>260984.55517802955</v>
      </c>
      <c r="J15" s="11">
        <f t="shared" si="5"/>
        <v>-36.103637802208482</v>
      </c>
      <c r="K15" s="11">
        <f t="shared" si="6"/>
        <v>36.103637802208482</v>
      </c>
    </row>
    <row r="16" spans="1:11" x14ac:dyDescent="0.25">
      <c r="A16" s="1">
        <v>9</v>
      </c>
      <c r="B16" s="1">
        <v>1783</v>
      </c>
      <c r="C16" s="11">
        <f t="shared" si="7"/>
        <v>1750.7877768296889</v>
      </c>
      <c r="D16" s="11">
        <f t="shared" si="8"/>
        <v>84.244090881861695</v>
      </c>
      <c r="E16" s="1">
        <v>1</v>
      </c>
      <c r="F16" s="11">
        <f t="shared" si="1"/>
        <v>1711.4172818437532</v>
      </c>
      <c r="G16" s="11">
        <f t="shared" si="2"/>
        <v>71.582718156246756</v>
      </c>
      <c r="H16" s="11">
        <f t="shared" si="3"/>
        <v>71.582718156246756</v>
      </c>
      <c r="I16" s="11">
        <f t="shared" si="4"/>
        <v>5124.0855386366593</v>
      </c>
      <c r="J16" s="11">
        <f t="shared" si="5"/>
        <v>4.0147346133621289</v>
      </c>
      <c r="K16" s="11">
        <f t="shared" si="6"/>
        <v>4.0147346133621289</v>
      </c>
    </row>
    <row r="17" spans="1:11" x14ac:dyDescent="0.25">
      <c r="A17" s="1">
        <v>10</v>
      </c>
      <c r="B17" s="1">
        <v>801</v>
      </c>
      <c r="C17" s="11">
        <f t="shared" si="7"/>
        <v>1266.3143404701977</v>
      </c>
      <c r="D17" s="11">
        <f t="shared" si="8"/>
        <v>-171.67879637674707</v>
      </c>
      <c r="E17" s="1">
        <v>1</v>
      </c>
      <c r="F17" s="11">
        <f t="shared" si="1"/>
        <v>1835.0318677115506</v>
      </c>
      <c r="G17" s="11">
        <f t="shared" si="2"/>
        <v>-1034.0318677115506</v>
      </c>
      <c r="H17" s="11">
        <f t="shared" si="3"/>
        <v>1034.0318677115506</v>
      </c>
      <c r="I17" s="11">
        <f t="shared" si="4"/>
        <v>1069221.9034430378</v>
      </c>
      <c r="J17" s="11">
        <f t="shared" si="5"/>
        <v>-129.09261769182905</v>
      </c>
      <c r="K17" s="11">
        <f t="shared" si="6"/>
        <v>129.09261769182905</v>
      </c>
    </row>
    <row r="18" spans="1:11" x14ac:dyDescent="0.25">
      <c r="A18" s="1">
        <v>11</v>
      </c>
      <c r="B18" s="1">
        <v>1607</v>
      </c>
      <c r="C18" s="11">
        <f t="shared" si="7"/>
        <v>1376.4359948420529</v>
      </c>
      <c r="D18" s="11">
        <f t="shared" si="8"/>
        <v>-44.868593539876095</v>
      </c>
      <c r="E18" s="1">
        <v>1</v>
      </c>
      <c r="F18" s="11">
        <f t="shared" si="1"/>
        <v>1094.6355440934508</v>
      </c>
      <c r="G18" s="11">
        <f t="shared" si="2"/>
        <v>512.36445590654921</v>
      </c>
      <c r="H18" s="11">
        <f t="shared" si="3"/>
        <v>512.36445590654921</v>
      </c>
      <c r="I18" s="11">
        <f t="shared" si="4"/>
        <v>262517.33567641419</v>
      </c>
      <c r="J18" s="11">
        <f t="shared" si="5"/>
        <v>31.88328910432789</v>
      </c>
      <c r="K18" s="11">
        <f t="shared" si="6"/>
        <v>31.88328910432789</v>
      </c>
    </row>
    <row r="19" spans="1:11" x14ac:dyDescent="0.25">
      <c r="A19" s="1">
        <v>12</v>
      </c>
      <c r="B19" s="1">
        <v>1472</v>
      </c>
      <c r="C19" s="11">
        <f t="shared" si="7"/>
        <v>1408.8053305859794</v>
      </c>
      <c r="D19" s="11">
        <f t="shared" si="8"/>
        <v>-10.111525362164924</v>
      </c>
      <c r="E19" s="1">
        <v>1</v>
      </c>
      <c r="F19" s="11">
        <f t="shared" si="1"/>
        <v>1331.5674013021767</v>
      </c>
      <c r="G19" s="11">
        <f t="shared" si="2"/>
        <v>140.43259869782332</v>
      </c>
      <c r="H19" s="11">
        <f t="shared" si="3"/>
        <v>140.43259869782332</v>
      </c>
      <c r="I19" s="11">
        <f t="shared" si="4"/>
        <v>19721.31477702389</v>
      </c>
      <c r="J19" s="11">
        <f t="shared" si="5"/>
        <v>9.5402580637108247</v>
      </c>
      <c r="K19" s="11">
        <f t="shared" si="6"/>
        <v>9.5402580637108247</v>
      </c>
    </row>
    <row r="20" spans="1:11" x14ac:dyDescent="0.25">
      <c r="A20" s="1">
        <v>13</v>
      </c>
      <c r="B20" s="1">
        <v>1899</v>
      </c>
      <c r="C20" s="11">
        <f t="shared" si="7"/>
        <v>1673.8622123507166</v>
      </c>
      <c r="D20" s="11">
        <f t="shared" si="8"/>
        <v>113.71425784494103</v>
      </c>
      <c r="E20" s="1">
        <v>1</v>
      </c>
      <c r="F20" s="11">
        <f t="shared" si="1"/>
        <v>1398.6938052238145</v>
      </c>
      <c r="G20" s="11">
        <f t="shared" si="2"/>
        <v>500.30619477618552</v>
      </c>
      <c r="H20" s="11">
        <f t="shared" si="3"/>
        <v>500.30619477618552</v>
      </c>
      <c r="I20" s="11">
        <f t="shared" si="4"/>
        <v>250306.28853142649</v>
      </c>
      <c r="J20" s="11">
        <f t="shared" si="5"/>
        <v>26.345771183580069</v>
      </c>
      <c r="K20" s="11">
        <f t="shared" si="6"/>
        <v>26.345771183580069</v>
      </c>
    </row>
    <row r="21" spans="1:11" x14ac:dyDescent="0.25">
      <c r="A21" s="1">
        <v>14</v>
      </c>
      <c r="B21" s="1">
        <v>1212</v>
      </c>
      <c r="C21" s="11">
        <f t="shared" si="7"/>
        <v>1471.0094115880461</v>
      </c>
      <c r="D21" s="11">
        <f t="shared" si="8"/>
        <v>-28.740918528484166</v>
      </c>
      <c r="E21" s="1">
        <v>1</v>
      </c>
      <c r="F21" s="11">
        <f t="shared" si="1"/>
        <v>1787.5764701956577</v>
      </c>
      <c r="G21" s="11">
        <f t="shared" si="2"/>
        <v>-575.57647019565775</v>
      </c>
      <c r="H21" s="11">
        <f t="shared" si="3"/>
        <v>575.57647019565775</v>
      </c>
      <c r="I21" s="11">
        <f t="shared" si="4"/>
        <v>331288.27304289292</v>
      </c>
      <c r="J21" s="11">
        <f t="shared" si="5"/>
        <v>-47.489807771918954</v>
      </c>
      <c r="K21" s="11">
        <f t="shared" si="6"/>
        <v>47.489807771918954</v>
      </c>
    </row>
    <row r="22" spans="1:11" x14ac:dyDescent="0.25">
      <c r="A22" s="1">
        <v>15</v>
      </c>
      <c r="B22" s="1">
        <v>1016</v>
      </c>
      <c r="C22" s="11">
        <f t="shared" si="7"/>
        <v>1207.8208218768027</v>
      </c>
      <c r="D22" s="11">
        <f t="shared" si="8"/>
        <v>-134.24237056072579</v>
      </c>
      <c r="E22" s="1">
        <v>1</v>
      </c>
      <c r="F22" s="11">
        <f t="shared" si="1"/>
        <v>1442.2684930595619</v>
      </c>
      <c r="G22" s="11">
        <f t="shared" si="2"/>
        <v>-426.26849305956193</v>
      </c>
      <c r="H22" s="11">
        <f t="shared" si="3"/>
        <v>426.26849305956193</v>
      </c>
      <c r="I22" s="11">
        <f t="shared" si="4"/>
        <v>181704.82817526979</v>
      </c>
      <c r="J22" s="11">
        <f t="shared" si="5"/>
        <v>-41.955560340508065</v>
      </c>
      <c r="K22" s="11">
        <f t="shared" si="6"/>
        <v>41.955560340508065</v>
      </c>
    </row>
    <row r="23" spans="1:11" x14ac:dyDescent="0.25">
      <c r="A23" s="1">
        <v>16</v>
      </c>
      <c r="B23" s="1">
        <v>1043</v>
      </c>
      <c r="C23" s="11">
        <f t="shared" si="7"/>
        <v>1056.7603030922346</v>
      </c>
      <c r="D23" s="11">
        <f t="shared" si="8"/>
        <v>-141.81053726145484</v>
      </c>
      <c r="E23" s="1">
        <v>1</v>
      </c>
      <c r="F23" s="11">
        <f t="shared" si="1"/>
        <v>1073.578451316077</v>
      </c>
      <c r="G23" s="11">
        <f t="shared" si="2"/>
        <v>-30.578451316077008</v>
      </c>
      <c r="H23" s="11">
        <f t="shared" si="3"/>
        <v>30.578451316077008</v>
      </c>
      <c r="I23" s="11">
        <f t="shared" si="4"/>
        <v>935.04168488969162</v>
      </c>
      <c r="J23" s="11">
        <f t="shared" si="5"/>
        <v>-2.9317786496718128</v>
      </c>
      <c r="K23" s="11">
        <f t="shared" si="6"/>
        <v>2.9317786496718128</v>
      </c>
    </row>
    <row r="24" spans="1:11" x14ac:dyDescent="0.25">
      <c r="A24" s="1">
        <v>17</v>
      </c>
      <c r="B24" s="1">
        <v>982</v>
      </c>
      <c r="C24" s="11">
        <f t="shared" si="7"/>
        <v>951.82739462385098</v>
      </c>
      <c r="D24" s="11">
        <f t="shared" si="8"/>
        <v>-125.21560430457279</v>
      </c>
      <c r="E24" s="1">
        <v>1</v>
      </c>
      <c r="F24" s="11">
        <f t="shared" si="1"/>
        <v>914.94976583077982</v>
      </c>
      <c r="G24" s="11">
        <f t="shared" si="2"/>
        <v>67.050234169220175</v>
      </c>
      <c r="H24" s="11">
        <f t="shared" si="3"/>
        <v>67.050234169220175</v>
      </c>
      <c r="I24" s="11">
        <f t="shared" si="4"/>
        <v>4495.7339021472608</v>
      </c>
      <c r="J24" s="11">
        <f t="shared" si="5"/>
        <v>6.8279260864786337</v>
      </c>
      <c r="K24" s="11">
        <f t="shared" si="6"/>
        <v>6.8279260864786337</v>
      </c>
    </row>
    <row r="25" spans="1:11" x14ac:dyDescent="0.25">
      <c r="A25" s="1">
        <v>18</v>
      </c>
      <c r="B25" s="1">
        <v>1038</v>
      </c>
      <c r="C25" s="11">
        <f t="shared" si="7"/>
        <v>942.87530564367523</v>
      </c>
      <c r="D25" s="11">
        <f t="shared" si="8"/>
        <v>-72.897022408594125</v>
      </c>
      <c r="E25" s="1">
        <v>1</v>
      </c>
      <c r="F25" s="11">
        <f t="shared" si="1"/>
        <v>826.61179031927816</v>
      </c>
      <c r="G25" s="11">
        <f t="shared" si="2"/>
        <v>211.38820968072184</v>
      </c>
      <c r="H25" s="11">
        <f t="shared" si="3"/>
        <v>211.38820968072184</v>
      </c>
      <c r="I25" s="11">
        <f t="shared" si="4"/>
        <v>44684.975192020822</v>
      </c>
      <c r="J25" s="11">
        <f t="shared" si="5"/>
        <v>20.364952763075323</v>
      </c>
      <c r="K25" s="11">
        <f t="shared" si="6"/>
        <v>20.364952763075323</v>
      </c>
    </row>
    <row r="26" spans="1:11" x14ac:dyDescent="0.25">
      <c r="A26" s="1">
        <v>19</v>
      </c>
      <c r="B26" s="1">
        <v>1592</v>
      </c>
      <c r="C26" s="11">
        <f t="shared" si="7"/>
        <v>1267.0902274557866</v>
      </c>
      <c r="D26" s="11">
        <f t="shared" si="8"/>
        <v>105.80335249072331</v>
      </c>
      <c r="E26" s="1">
        <v>1</v>
      </c>
      <c r="F26" s="11">
        <f t="shared" si="1"/>
        <v>869.97828323508111</v>
      </c>
      <c r="G26" s="11">
        <f t="shared" si="2"/>
        <v>722.02171676491889</v>
      </c>
      <c r="H26" s="11">
        <f t="shared" si="3"/>
        <v>722.02171676491889</v>
      </c>
      <c r="I26" s="11">
        <f t="shared" si="4"/>
        <v>521315.35948016075</v>
      </c>
      <c r="J26" s="11">
        <f t="shared" si="5"/>
        <v>45.353122912369273</v>
      </c>
      <c r="K26" s="11">
        <f t="shared" si="6"/>
        <v>45.353122912369273</v>
      </c>
    </row>
    <row r="27" spans="1:11" x14ac:dyDescent="0.25">
      <c r="A27" s="1">
        <v>20</v>
      </c>
      <c r="B27" s="1">
        <v>1214</v>
      </c>
      <c r="C27" s="11">
        <f t="shared" si="7"/>
        <v>1285.5021109759296</v>
      </c>
      <c r="D27" s="11">
        <f t="shared" si="8"/>
        <v>66.477191453962149</v>
      </c>
      <c r="E27" s="1">
        <v>1</v>
      </c>
      <c r="F27" s="11">
        <f t="shared" si="1"/>
        <v>1372.8935799465098</v>
      </c>
      <c r="G27" s="11">
        <f t="shared" si="2"/>
        <v>-158.89357994650982</v>
      </c>
      <c r="H27" s="11">
        <f t="shared" si="3"/>
        <v>158.89357994650982</v>
      </c>
      <c r="I27" s="11">
        <f t="shared" si="4"/>
        <v>25247.169748217908</v>
      </c>
      <c r="J27" s="11">
        <f t="shared" si="5"/>
        <v>-13.08843327401234</v>
      </c>
      <c r="K27" s="11">
        <f t="shared" si="6"/>
        <v>13.08843327401234</v>
      </c>
    </row>
    <row r="28" spans="1:11" x14ac:dyDescent="0.25">
      <c r="A28" s="1">
        <v>21</v>
      </c>
      <c r="B28" s="1">
        <v>999</v>
      </c>
      <c r="C28" s="11">
        <f t="shared" si="7"/>
        <v>1157.8406860934513</v>
      </c>
      <c r="D28" s="11">
        <f t="shared" si="8"/>
        <v>-20.885185897436038</v>
      </c>
      <c r="E28" s="1">
        <v>1</v>
      </c>
      <c r="F28" s="11">
        <f t="shared" si="1"/>
        <v>1351.9793024298917</v>
      </c>
      <c r="G28" s="11">
        <f t="shared" si="2"/>
        <v>-352.97930242989173</v>
      </c>
      <c r="H28" s="11">
        <f t="shared" si="3"/>
        <v>352.97930242989173</v>
      </c>
      <c r="I28" s="11">
        <f t="shared" si="4"/>
        <v>124594.38794389297</v>
      </c>
      <c r="J28" s="11">
        <f t="shared" si="5"/>
        <v>-35.333263506495669</v>
      </c>
      <c r="K28" s="11">
        <f t="shared" si="6"/>
        <v>35.333263506495669</v>
      </c>
    </row>
    <row r="29" spans="1:11" x14ac:dyDescent="0.25">
      <c r="A29" s="1">
        <v>22</v>
      </c>
      <c r="B29" s="1">
        <v>1100</v>
      </c>
      <c r="C29" s="11">
        <f t="shared" si="7"/>
        <v>1116.6299750882067</v>
      </c>
      <c r="D29" s="11">
        <f t="shared" si="8"/>
        <v>-30.031672195949866</v>
      </c>
      <c r="E29" s="1">
        <v>1</v>
      </c>
      <c r="F29" s="11">
        <f t="shared" si="1"/>
        <v>1136.9555001960152</v>
      </c>
      <c r="G29" s="11">
        <f t="shared" si="2"/>
        <v>-36.955500196015237</v>
      </c>
      <c r="H29" s="11">
        <f t="shared" si="3"/>
        <v>36.955500196015237</v>
      </c>
      <c r="I29" s="11">
        <f t="shared" si="4"/>
        <v>1365.7089947376821</v>
      </c>
      <c r="J29" s="11">
        <f t="shared" si="5"/>
        <v>-3.3595909269104758</v>
      </c>
      <c r="K29" s="11">
        <f t="shared" si="6"/>
        <v>3.3595909269104758</v>
      </c>
    </row>
    <row r="30" spans="1:11" x14ac:dyDescent="0.25">
      <c r="A30" s="1">
        <v>23</v>
      </c>
      <c r="B30" s="1">
        <v>1233</v>
      </c>
      <c r="C30" s="11">
        <f t="shared" si="7"/>
        <v>1167.1192363015157</v>
      </c>
      <c r="D30" s="11">
        <f t="shared" si="8"/>
        <v>6.2027478382166024</v>
      </c>
      <c r="E30" s="1">
        <v>1</v>
      </c>
      <c r="F30" s="11">
        <f t="shared" si="1"/>
        <v>1086.5983028922569</v>
      </c>
      <c r="G30" s="11">
        <f t="shared" si="2"/>
        <v>146.40169710774308</v>
      </c>
      <c r="H30" s="11">
        <f t="shared" si="3"/>
        <v>146.40169710774308</v>
      </c>
      <c r="I30" s="11">
        <f t="shared" si="4"/>
        <v>21433.456916027346</v>
      </c>
      <c r="J30" s="11">
        <f t="shared" si="5"/>
        <v>11.873616959265457</v>
      </c>
      <c r="K30" s="11">
        <f t="shared" si="6"/>
        <v>11.873616959265457</v>
      </c>
    </row>
    <row r="31" spans="1:11" x14ac:dyDescent="0.25">
      <c r="A31" s="1">
        <v>24</v>
      </c>
      <c r="B31" s="1">
        <v>1788</v>
      </c>
      <c r="C31" s="11">
        <f t="shared" si="7"/>
        <v>1511.3948928628795</v>
      </c>
      <c r="D31" s="11">
        <f>($E$2*(C31-C30)+((1-$E$2)*D30))</f>
        <v>158.33555676363281</v>
      </c>
      <c r="E31" s="1">
        <v>1</v>
      </c>
      <c r="F31" s="11">
        <f>C30+(D30*1)</f>
        <v>1173.3219841397322</v>
      </c>
      <c r="G31" s="11">
        <f t="shared" si="2"/>
        <v>614.67801586026781</v>
      </c>
      <c r="H31" s="11">
        <f t="shared" si="3"/>
        <v>614.67801586026781</v>
      </c>
      <c r="I31" s="11">
        <f t="shared" si="4"/>
        <v>377829.06318191561</v>
      </c>
      <c r="J31" s="11">
        <f t="shared" si="5"/>
        <v>34.377965092856137</v>
      </c>
      <c r="K31" s="11">
        <f t="shared" si="6"/>
        <v>34.377965092856137</v>
      </c>
    </row>
    <row r="32" spans="1:11" x14ac:dyDescent="0.25">
      <c r="A32" s="3"/>
      <c r="B32" s="3"/>
      <c r="C32" s="3"/>
      <c r="D32" s="3"/>
      <c r="E32" s="3"/>
      <c r="F32" s="12" t="s">
        <v>19</v>
      </c>
      <c r="G32" s="13">
        <f>SUM(G10:G31)</f>
        <v>1059.3153808631619</v>
      </c>
      <c r="H32" s="11">
        <f>SUM(H10:H31)</f>
        <v>7600.5756603761902</v>
      </c>
      <c r="I32" s="11">
        <f>SUM(I10:I31)</f>
        <v>4343110.6503156032</v>
      </c>
      <c r="J32" s="11">
        <f>SUM(J10:J31)</f>
        <v>-53.784510414596149</v>
      </c>
      <c r="K32" s="11">
        <f>SUM(K10:K31)</f>
        <v>594.80293844930952</v>
      </c>
    </row>
    <row r="33" spans="2:10" x14ac:dyDescent="0.25">
      <c r="B33" s="20" t="s">
        <v>20</v>
      </c>
      <c r="C33" s="20"/>
      <c r="E33" s="21" t="s">
        <v>21</v>
      </c>
      <c r="F33" s="1">
        <v>1</v>
      </c>
      <c r="G33" s="11">
        <f>$C$31+($D$31*F33)</f>
        <v>1669.7304496265124</v>
      </c>
      <c r="H33" s="14"/>
    </row>
    <row r="34" spans="2:10" x14ac:dyDescent="0.25">
      <c r="B34" s="1" t="s">
        <v>22</v>
      </c>
      <c r="C34" s="11">
        <f>G32/A31</f>
        <v>44.138140869298411</v>
      </c>
      <c r="E34" s="22"/>
      <c r="F34" s="1">
        <v>2</v>
      </c>
      <c r="G34" s="11">
        <f t="shared" ref="G34:G44" si="9">$C$31+($D$31*F34)</f>
        <v>1828.066006390145</v>
      </c>
      <c r="H34" s="14"/>
    </row>
    <row r="35" spans="2:10" x14ac:dyDescent="0.25">
      <c r="B35" s="1" t="s">
        <v>23</v>
      </c>
      <c r="C35" s="11">
        <f>H32/A31</f>
        <v>316.69065251567457</v>
      </c>
      <c r="E35" s="22"/>
      <c r="F35" s="1">
        <v>3</v>
      </c>
      <c r="G35" s="11">
        <f>$C$31+($D$31*F35)</f>
        <v>1986.4015631537779</v>
      </c>
      <c r="H35" s="14"/>
    </row>
    <row r="36" spans="2:10" x14ac:dyDescent="0.25">
      <c r="B36" s="1" t="s">
        <v>24</v>
      </c>
      <c r="C36" s="11">
        <f>I32</f>
        <v>4343110.6503156032</v>
      </c>
      <c r="E36" s="22"/>
      <c r="F36" s="1">
        <v>4</v>
      </c>
      <c r="G36" s="11">
        <f>$C$31+($D$31*F36)</f>
        <v>2144.7371199174108</v>
      </c>
      <c r="H36" s="14"/>
    </row>
    <row r="37" spans="2:10" x14ac:dyDescent="0.25">
      <c r="B37" s="1" t="s">
        <v>25</v>
      </c>
      <c r="C37" s="1">
        <f>C36/A31</f>
        <v>180962.94376315014</v>
      </c>
      <c r="E37" s="22"/>
      <c r="F37" s="1">
        <v>5</v>
      </c>
      <c r="G37" s="11">
        <f t="shared" si="9"/>
        <v>2303.0726766810435</v>
      </c>
      <c r="H37" s="14"/>
    </row>
    <row r="38" spans="2:10" x14ac:dyDescent="0.25">
      <c r="B38" s="1" t="s">
        <v>26</v>
      </c>
      <c r="C38" s="11">
        <f>C37^0.5</f>
        <v>425.39739510621138</v>
      </c>
      <c r="E38" s="22"/>
      <c r="F38" s="1">
        <v>6</v>
      </c>
      <c r="G38" s="11">
        <f t="shared" si="9"/>
        <v>2461.4082334446766</v>
      </c>
      <c r="H38" s="14"/>
    </row>
    <row r="39" spans="2:10" x14ac:dyDescent="0.25">
      <c r="E39" s="22"/>
      <c r="F39" s="1">
        <v>7</v>
      </c>
      <c r="G39" s="11">
        <f t="shared" si="9"/>
        <v>2619.7437902083093</v>
      </c>
      <c r="H39" s="14"/>
    </row>
    <row r="40" spans="2:10" x14ac:dyDescent="0.25">
      <c r="B40" s="24" t="s">
        <v>27</v>
      </c>
      <c r="C40" s="25"/>
      <c r="E40" s="22"/>
      <c r="F40" s="1">
        <v>8</v>
      </c>
      <c r="G40" s="11">
        <f t="shared" si="9"/>
        <v>2778.079346971942</v>
      </c>
      <c r="H40" s="14"/>
    </row>
    <row r="41" spans="2:10" x14ac:dyDescent="0.25">
      <c r="B41" s="1" t="s">
        <v>28</v>
      </c>
      <c r="C41" s="15">
        <f>J32/B31</f>
        <v>-3.0080822379528048E-2</v>
      </c>
      <c r="E41" s="22"/>
      <c r="F41" s="1">
        <v>9</v>
      </c>
      <c r="G41" s="11">
        <f>$C$31+($D$31*F41)</f>
        <v>2936.4149037355746</v>
      </c>
      <c r="H41" s="14"/>
    </row>
    <row r="42" spans="2:10" x14ac:dyDescent="0.25">
      <c r="B42" s="1" t="s">
        <v>29</v>
      </c>
      <c r="C42" s="15">
        <f>K32/A31</f>
        <v>24.783455768721229</v>
      </c>
      <c r="E42" s="22"/>
      <c r="F42" s="1">
        <v>10</v>
      </c>
      <c r="G42" s="11">
        <f t="shared" si="9"/>
        <v>3094.7504604992073</v>
      </c>
      <c r="H42" s="14"/>
    </row>
    <row r="43" spans="2:10" x14ac:dyDescent="0.25">
      <c r="E43" s="22"/>
      <c r="F43" s="1">
        <v>11</v>
      </c>
      <c r="G43" s="11">
        <f t="shared" si="9"/>
        <v>3253.0860172628404</v>
      </c>
      <c r="H43" s="14"/>
    </row>
    <row r="44" spans="2:10" x14ac:dyDescent="0.25">
      <c r="E44" s="23"/>
      <c r="F44" s="1">
        <v>12</v>
      </c>
      <c r="G44" s="11">
        <f t="shared" si="9"/>
        <v>3411.4215740264735</v>
      </c>
      <c r="H44" s="14"/>
      <c r="I44" s="17"/>
      <c r="J44" s="17"/>
    </row>
    <row r="45" spans="2:10" x14ac:dyDescent="0.25">
      <c r="F45" s="16"/>
      <c r="G45" s="16"/>
      <c r="H45" s="17"/>
      <c r="I45" s="17"/>
      <c r="J45" s="17"/>
    </row>
  </sheetData>
  <mergeCells count="4">
    <mergeCell ref="E6:F6"/>
    <mergeCell ref="B33:C33"/>
    <mergeCell ref="E33:E44"/>
    <mergeCell ref="B40:C4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EFECD-F51A-4D9E-9622-79ED3797FE8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q K x e V U C 4 n N + l A A A A 9 g A A A B I A H A B D b 2 5 m a W c v U G F j a 2 F n Z S 5 4 b W w g o h g A K K A U A A A A A A A A A A A A A A A A A A A A A A A A A A A A h Y 8 x D o I w G I W v Q r r T l r I o + S m D L i a S m J g Y 1 6 Z U a I B i a L H c z c E j e Q U x i r o 5 v u 9 9 w 3 v 3 6 w 2 y s W 2 C i + q t 7 k y K I k x R o I z s C m 3 K F A 3 u F C 5 Q x m E n Z C 1 K F U y y s c l o i x R V z p 0 T Q r z 3 2 M e 4 6 0 v C K I 3 I M d / u Z a V a g T 6 y / i + H 2 l g n j F S I w + E 1 h j M c 0 S W O K c M U y A w h 1 + Y r s G n v s / 2 B s B o a N / S K 6 y L c r I H M E c j 7 A 3 8 A U E s D B B Q A A g A I A K i s X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o r F 5 V K I p H u A 4 A A A A R A A A A E w A c A E Z v c m 1 1 b G F z L 1 N l Y 3 R p b 2 4 x L m 0 g o h g A K K A U A A A A A A A A A A A A A A A A A A A A A A A A A A A A K 0 5 N L s n M z 1 M I h t C G 1 g B Q S w E C L Q A U A A I A C A C o r F 5 V Q L i c 3 6 U A A A D 2 A A A A E g A A A A A A A A A A A A A A A A A A A A A A Q 2 9 u Z m l n L 1 B h Y 2 t h Z 2 U u e G 1 s U E s B A i 0 A F A A C A A g A q K x e V Q / K 6 a u k A A A A 6 Q A A A B M A A A A A A A A A A A A A A A A A 8 Q A A A F t D b 2 5 0 Z W 5 0 X 1 R 5 c G V z X S 5 4 b W x Q S w E C L Q A U A A I A C A C o r F 5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T a F T i R y e h U m 1 / D W O Q R G D M Q A A A A A C A A A A A A A Q Z g A A A A E A A C A A A A C L G C d / Q i 9 2 5 3 F y 7 l q p R k F G y V q 4 G d 8 z g c 5 c y U t j t n J g 9 Q A A A A A O g A A A A A I A A C A A A A B n c Y / / O 1 s N o f 6 s / u L s i A z i J s i J Z X r N 6 c h T W 3 7 f + j u 1 h 1 A A A A A m K n n H p y L 6 n 7 C j O Z u f 0 q b s 5 L d s 0 W / m d b W i Y r 7 q 5 x 9 T J 7 L N e F e T m N y s 9 F R Z X h 2 r H 6 k p D G k Q B M M T B R N U y 7 t L O q x Z K f x a 6 s O m o m J K 3 Q p O v B r a D U A A A A D c J i i H N t 4 X u 9 o j h i S A t h l U C q / 9 i n l 6 7 e o O 6 y Y / e g i J g 5 d s a x A X 8 s z K a b H r 1 J g x V b g d a E Y f S U R q K n U n g i 4 k e o 2 I < / D a t a M a s h u p > 
</file>

<file path=customXml/itemProps1.xml><?xml version="1.0" encoding="utf-8"?>
<ds:datastoreItem xmlns:ds="http://schemas.openxmlformats.org/officeDocument/2006/customXml" ds:itemID="{486A9153-E3BA-4559-B7B1-1F4E1B7D792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HOLTS 3 GB (2)</vt:lpstr>
      <vt:lpstr>Sheet1</vt:lpstr>
      <vt:lpstr>DES HOLTS 3 IN 1</vt:lpstr>
      <vt:lpstr>DES HOLTS FI 1,5 GB</vt:lpstr>
      <vt:lpstr>HOLTS 2,5 GB</vt:lpstr>
      <vt:lpstr>HOLTS 5,5 GB</vt:lpstr>
      <vt:lpstr>HOLTS 9 GB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2022-10-30T03:35:21Z</dcterms:created>
  <dcterms:modified xsi:type="dcterms:W3CDTF">2023-03-08T17:08:21Z</dcterms:modified>
</cp:coreProperties>
</file>