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emester 7\skripsi\proposal\skripsi\New folder\"/>
    </mc:Choice>
  </mc:AlternateContent>
  <xr:revisionPtr revIDLastSave="0" documentId="13_ncr:1_{975334A7-23AA-4E2B-969D-52F38742F969}" xr6:coauthVersionLast="47" xr6:coauthVersionMax="47" xr10:uidLastSave="{00000000-0000-0000-0000-000000000000}"/>
  <bookViews>
    <workbookView xWindow="-120" yWindow="-120" windowWidth="20730" windowHeight="11160" firstSheet="1" activeTab="3" xr2:uid="{C6255A6C-D16A-4E9C-8B03-5CEA9D63B2A4}"/>
  </bookViews>
  <sheets>
    <sheet name="DRP 3 IN 1" sheetId="2" r:id="rId1"/>
    <sheet name="FI 1,5" sheetId="3" r:id="rId2"/>
    <sheet name="FI 2,5" sheetId="4" r:id="rId3"/>
    <sheet name="FI 5,5" sheetId="5" r:id="rId4"/>
    <sheet name="FI 3" sheetId="6" r:id="rId5"/>
    <sheet name="FI 9" sheetId="7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7" l="1"/>
  <c r="S26" i="7"/>
  <c r="R26" i="7"/>
  <c r="R25" i="7"/>
  <c r="Q26" i="7"/>
  <c r="Q25" i="7"/>
  <c r="P26" i="7"/>
  <c r="P25" i="7"/>
  <c r="O26" i="7"/>
  <c r="O25" i="7"/>
  <c r="N26" i="7"/>
  <c r="N25" i="7"/>
  <c r="M26" i="7"/>
  <c r="M25" i="7"/>
  <c r="M27" i="7"/>
  <c r="M28" i="7"/>
  <c r="L29" i="7"/>
  <c r="L26" i="7"/>
  <c r="K26" i="7"/>
  <c r="J26" i="7"/>
  <c r="I26" i="7"/>
  <c r="L25" i="7"/>
  <c r="K25" i="7"/>
  <c r="J25" i="7"/>
  <c r="I25" i="7"/>
  <c r="H26" i="7"/>
  <c r="H25" i="7"/>
  <c r="G29" i="7"/>
  <c r="H28" i="7" s="1"/>
  <c r="G25" i="7"/>
  <c r="S24" i="7"/>
  <c r="S23" i="7"/>
  <c r="H11" i="7"/>
  <c r="N12" i="7"/>
  <c r="O11" i="7" s="1"/>
  <c r="G12" i="7"/>
  <c r="G9" i="7"/>
  <c r="H10" i="7" s="1"/>
  <c r="S8" i="7"/>
  <c r="S7" i="7"/>
  <c r="S25" i="3"/>
  <c r="S25" i="4"/>
  <c r="H30" i="6"/>
  <c r="G32" i="6"/>
  <c r="H31" i="6" s="1"/>
  <c r="J32" i="6" s="1"/>
  <c r="K31" i="6" s="1"/>
  <c r="G28" i="6"/>
  <c r="S27" i="6"/>
  <c r="S26" i="6"/>
  <c r="J18" i="6"/>
  <c r="Q12" i="6"/>
  <c r="S17" i="6" s="1"/>
  <c r="G12" i="6"/>
  <c r="J12" i="6" s="1"/>
  <c r="K11" i="6" s="1"/>
  <c r="G9" i="6"/>
  <c r="H10" i="6" s="1"/>
  <c r="S8" i="6"/>
  <c r="S7" i="6"/>
  <c r="H26" i="5"/>
  <c r="G28" i="5"/>
  <c r="H27" i="5" s="1"/>
  <c r="J28" i="5" s="1"/>
  <c r="G24" i="5"/>
  <c r="S23" i="5"/>
  <c r="S22" i="5"/>
  <c r="O12" i="5"/>
  <c r="P11" i="5" s="1"/>
  <c r="G12" i="5"/>
  <c r="H11" i="5" s="1"/>
  <c r="G9" i="5"/>
  <c r="H10" i="5" s="1"/>
  <c r="S8" i="5"/>
  <c r="S7" i="5"/>
  <c r="H28" i="6" l="1"/>
  <c r="I28" i="6" s="1"/>
  <c r="M32" i="6"/>
  <c r="I29" i="6"/>
  <c r="J28" i="6"/>
  <c r="J29" i="6" s="1"/>
  <c r="K30" i="6" s="1"/>
  <c r="K28" i="6" s="1"/>
  <c r="H29" i="6"/>
  <c r="H24" i="5"/>
  <c r="K27" i="5"/>
  <c r="H9" i="7"/>
  <c r="I9" i="7" s="1"/>
  <c r="J9" i="7" s="1"/>
  <c r="K9" i="7" s="1"/>
  <c r="L9" i="7" s="1"/>
  <c r="M9" i="7" s="1"/>
  <c r="N9" i="7" s="1"/>
  <c r="O10" i="7" s="1"/>
  <c r="O9" i="7" s="1"/>
  <c r="P9" i="7" s="1"/>
  <c r="Q9" i="7" s="1"/>
  <c r="R9" i="7" s="1"/>
  <c r="S27" i="7"/>
  <c r="S28" i="7"/>
  <c r="S29" i="7" s="1"/>
  <c r="S11" i="7"/>
  <c r="S12" i="7" s="1"/>
  <c r="S10" i="7"/>
  <c r="H11" i="6"/>
  <c r="H9" i="6" s="1"/>
  <c r="I9" i="6" s="1"/>
  <c r="J9" i="6" s="1"/>
  <c r="K10" i="6" s="1"/>
  <c r="R11" i="6"/>
  <c r="O11" i="6"/>
  <c r="N12" i="6"/>
  <c r="N20" i="6" s="1"/>
  <c r="K12" i="5"/>
  <c r="L11" i="5" s="1"/>
  <c r="H9" i="5"/>
  <c r="I9" i="5" s="1"/>
  <c r="J9" i="5" s="1"/>
  <c r="K9" i="5" s="1"/>
  <c r="L10" i="5" s="1"/>
  <c r="S11" i="5"/>
  <c r="S12" i="5" s="1"/>
  <c r="L9" i="5" l="1"/>
  <c r="M9" i="5" s="1"/>
  <c r="N9" i="5" s="1"/>
  <c r="O9" i="5" s="1"/>
  <c r="P10" i="5" s="1"/>
  <c r="P9" i="5" s="1"/>
  <c r="Q9" i="5" s="1"/>
  <c r="R9" i="5" s="1"/>
  <c r="S9" i="5" s="1"/>
  <c r="R16" i="5" s="1"/>
  <c r="S11" i="6"/>
  <c r="S12" i="6" s="1"/>
  <c r="L28" i="6"/>
  <c r="K29" i="6"/>
  <c r="O27" i="5"/>
  <c r="S27" i="5" s="1"/>
  <c r="S28" i="5" s="1"/>
  <c r="N28" i="5"/>
  <c r="H25" i="5"/>
  <c r="I24" i="5"/>
  <c r="Q32" i="6"/>
  <c r="N31" i="6"/>
  <c r="S25" i="7"/>
  <c r="S9" i="7"/>
  <c r="M18" i="7" s="1"/>
  <c r="K9" i="6"/>
  <c r="L9" i="6" s="1"/>
  <c r="M9" i="6" s="1"/>
  <c r="N9" i="6" s="1"/>
  <c r="O10" i="6" s="1"/>
  <c r="S10" i="5"/>
  <c r="J24" i="5" l="1"/>
  <c r="J25" i="5" s="1"/>
  <c r="K26" i="5" s="1"/>
  <c r="K24" i="5" s="1"/>
  <c r="I25" i="5"/>
  <c r="R31" i="6"/>
  <c r="S31" i="6" s="1"/>
  <c r="S32" i="6" s="1"/>
  <c r="L29" i="6"/>
  <c r="M28" i="6"/>
  <c r="M29" i="6" s="1"/>
  <c r="N30" i="6" s="1"/>
  <c r="N28" i="6" s="1"/>
  <c r="O9" i="6"/>
  <c r="P9" i="6" s="1"/>
  <c r="Q9" i="6" s="1"/>
  <c r="R10" i="6" s="1"/>
  <c r="R9" i="6" s="1"/>
  <c r="S9" i="6" s="1"/>
  <c r="Q19" i="6" s="1"/>
  <c r="N29" i="6" l="1"/>
  <c r="O28" i="6"/>
  <c r="K25" i="5"/>
  <c r="L24" i="5"/>
  <c r="S10" i="6"/>
  <c r="P28" i="6" l="1"/>
  <c r="O29" i="6"/>
  <c r="M24" i="5"/>
  <c r="L25" i="5"/>
  <c r="M25" i="5" l="1"/>
  <c r="N24" i="5"/>
  <c r="N25" i="5" s="1"/>
  <c r="O26" i="5" s="1"/>
  <c r="O24" i="5" s="1"/>
  <c r="P29" i="6"/>
  <c r="Q28" i="6"/>
  <c r="Q29" i="6" s="1"/>
  <c r="R30" i="6" s="1"/>
  <c r="R25" i="4"/>
  <c r="R24" i="4"/>
  <c r="Q25" i="4"/>
  <c r="Q24" i="4"/>
  <c r="Q27" i="4"/>
  <c r="Q26" i="4"/>
  <c r="P28" i="4"/>
  <c r="P25" i="4"/>
  <c r="O25" i="4"/>
  <c r="P24" i="4"/>
  <c r="O24" i="4"/>
  <c r="N25" i="4"/>
  <c r="N24" i="4"/>
  <c r="N26" i="4"/>
  <c r="N27" i="4"/>
  <c r="M28" i="4"/>
  <c r="M25" i="4"/>
  <c r="L25" i="4"/>
  <c r="M24" i="4"/>
  <c r="L24" i="4"/>
  <c r="K25" i="4"/>
  <c r="K24" i="4"/>
  <c r="K26" i="4"/>
  <c r="K27" i="4"/>
  <c r="J28" i="4"/>
  <c r="J25" i="4"/>
  <c r="I25" i="4"/>
  <c r="J24" i="4"/>
  <c r="I24" i="4"/>
  <c r="H25" i="4"/>
  <c r="H24" i="4"/>
  <c r="G28" i="4"/>
  <c r="H26" i="4"/>
  <c r="H27" i="4"/>
  <c r="G24" i="4"/>
  <c r="S23" i="4"/>
  <c r="S22" i="4"/>
  <c r="Q12" i="4"/>
  <c r="J14" i="4" s="1"/>
  <c r="S7" i="4"/>
  <c r="S8" i="4"/>
  <c r="G9" i="4"/>
  <c r="H10" i="4"/>
  <c r="G12" i="4"/>
  <c r="H11" i="4" s="1"/>
  <c r="P24" i="5" l="1"/>
  <c r="O25" i="5"/>
  <c r="R28" i="6"/>
  <c r="S30" i="6"/>
  <c r="S27" i="4"/>
  <c r="S28" i="4" s="1"/>
  <c r="H9" i="4"/>
  <c r="I9" i="4" s="1"/>
  <c r="J9" i="4" s="1"/>
  <c r="K10" i="4" s="1"/>
  <c r="R11" i="4"/>
  <c r="J12" i="4"/>
  <c r="R29" i="6" l="1"/>
  <c r="S29" i="6" s="1"/>
  <c r="S28" i="6"/>
  <c r="Q24" i="5"/>
  <c r="P25" i="5"/>
  <c r="K11" i="4"/>
  <c r="M12" i="4"/>
  <c r="R24" i="5" l="1"/>
  <c r="Q25" i="5"/>
  <c r="S24" i="4"/>
  <c r="K9" i="4"/>
  <c r="L9" i="4" s="1"/>
  <c r="M9" i="4" s="1"/>
  <c r="N10" i="4" s="1"/>
  <c r="N11" i="4"/>
  <c r="N15" i="4"/>
  <c r="R25" i="5" l="1"/>
  <c r="S25" i="5" s="1"/>
  <c r="S24" i="5"/>
  <c r="S26" i="4"/>
  <c r="P16" i="4"/>
  <c r="N9" i="4"/>
  <c r="O9" i="4" s="1"/>
  <c r="P9" i="4" s="1"/>
  <c r="Q9" i="4" s="1"/>
  <c r="R10" i="4" s="1"/>
  <c r="R9" i="4" s="1"/>
  <c r="S9" i="4" s="1"/>
  <c r="S16" i="4" s="1"/>
  <c r="S11" i="4"/>
  <c r="S12" i="4" s="1"/>
  <c r="S10" i="4" l="1"/>
  <c r="R25" i="3" l="1"/>
  <c r="R24" i="3"/>
  <c r="Q25" i="3"/>
  <c r="Q24" i="3"/>
  <c r="Q26" i="3"/>
  <c r="Q27" i="3"/>
  <c r="P28" i="3"/>
  <c r="P25" i="3"/>
  <c r="P24" i="3"/>
  <c r="O25" i="3"/>
  <c r="O24" i="3"/>
  <c r="N25" i="3"/>
  <c r="N24" i="3"/>
  <c r="N26" i="3"/>
  <c r="N27" i="3"/>
  <c r="M28" i="3"/>
  <c r="M25" i="3"/>
  <c r="L25" i="3"/>
  <c r="M24" i="3"/>
  <c r="L24" i="3"/>
  <c r="K25" i="3"/>
  <c r="K24" i="3"/>
  <c r="K26" i="3"/>
  <c r="K27" i="3"/>
  <c r="J28" i="3"/>
  <c r="J25" i="3"/>
  <c r="J24" i="3"/>
  <c r="I25" i="3"/>
  <c r="I24" i="3"/>
  <c r="H25" i="3"/>
  <c r="H24" i="3"/>
  <c r="H26" i="3"/>
  <c r="H27" i="3"/>
  <c r="G28" i="3"/>
  <c r="G24" i="3"/>
  <c r="S23" i="3"/>
  <c r="S22" i="3"/>
  <c r="S7" i="3"/>
  <c r="S8" i="3"/>
  <c r="G9" i="3"/>
  <c r="H10" i="3" s="1"/>
  <c r="G12" i="3"/>
  <c r="H11" i="3" s="1"/>
  <c r="Q12" i="3"/>
  <c r="I15" i="3" s="1"/>
  <c r="R11" i="3" l="1"/>
  <c r="H9" i="3"/>
  <c r="I9" i="3" s="1"/>
  <c r="J9" i="3" s="1"/>
  <c r="K10" i="3" s="1"/>
  <c r="J12" i="3"/>
  <c r="S27" i="3" l="1"/>
  <c r="S28" i="3" s="1"/>
  <c r="N12" i="3"/>
  <c r="O11" i="3" s="1"/>
  <c r="K11" i="3"/>
  <c r="S24" i="3" l="1"/>
  <c r="K9" i="3"/>
  <c r="L9" i="3" s="1"/>
  <c r="M9" i="3" s="1"/>
  <c r="N9" i="3" s="1"/>
  <c r="O10" i="3" s="1"/>
  <c r="O9" i="3" s="1"/>
  <c r="P9" i="3" s="1"/>
  <c r="Q9" i="3" s="1"/>
  <c r="R10" i="3" s="1"/>
  <c r="R9" i="3" s="1"/>
  <c r="S9" i="3" s="1"/>
  <c r="R15" i="3" s="1"/>
  <c r="S11" i="3"/>
  <c r="S12" i="3" s="1"/>
  <c r="S26" i="3" l="1"/>
  <c r="S10" i="3"/>
  <c r="F29" i="2" l="1"/>
  <c r="F33" i="2"/>
  <c r="G32" i="2" s="1"/>
  <c r="R28" i="2"/>
  <c r="R27" i="2"/>
  <c r="P19" i="2"/>
  <c r="F20" i="2"/>
  <c r="H20" i="2" s="1"/>
  <c r="F17" i="2"/>
  <c r="G18" i="2" s="1"/>
  <c r="R16" i="2"/>
  <c r="R15" i="2"/>
  <c r="H33" i="2" l="1"/>
  <c r="I32" i="2" s="1"/>
  <c r="G31" i="2"/>
  <c r="G19" i="2"/>
  <c r="G17" i="2" s="1"/>
  <c r="J20" i="2"/>
  <c r="I19" i="2"/>
  <c r="G29" i="2" l="1"/>
  <c r="G30" i="2" s="1"/>
  <c r="J33" i="2"/>
  <c r="K32" i="2" s="1"/>
  <c r="L33" i="2" s="1"/>
  <c r="M32" i="2" s="1"/>
  <c r="N33" i="2" s="1"/>
  <c r="O32" i="2" s="1"/>
  <c r="K19" i="2"/>
  <c r="L20" i="2"/>
  <c r="M19" i="2" s="1"/>
  <c r="H29" i="2" l="1"/>
  <c r="H30" i="2" s="1"/>
  <c r="I31" i="2" s="1"/>
  <c r="I29" i="2" s="1"/>
  <c r="P33" i="2"/>
  <c r="Q32" i="2" s="1"/>
  <c r="R32" i="2"/>
  <c r="R33" i="2" s="1"/>
  <c r="R19" i="2"/>
  <c r="R20" i="2" s="1"/>
  <c r="I30" i="2" l="1"/>
  <c r="J29" i="2"/>
  <c r="J30" i="2" s="1"/>
  <c r="H17" i="2"/>
  <c r="I18" i="2" s="1"/>
  <c r="K31" i="2" l="1"/>
  <c r="K29" i="2" s="1"/>
  <c r="I17" i="2"/>
  <c r="J17" i="2" s="1"/>
  <c r="K18" i="2" s="1"/>
  <c r="K17" i="2" s="1"/>
  <c r="L17" i="2" s="1"/>
  <c r="M18" i="2" s="1"/>
  <c r="M17" i="2" s="1"/>
  <c r="N17" i="2" s="1"/>
  <c r="O17" i="2" s="1"/>
  <c r="P18" i="2" s="1"/>
  <c r="P17" i="2" s="1"/>
  <c r="Q17" i="2" s="1"/>
  <c r="R17" i="2" s="1"/>
  <c r="L29" i="2" l="1"/>
  <c r="L30" i="2" s="1"/>
  <c r="M31" i="2" s="1"/>
  <c r="M29" i="2" s="1"/>
  <c r="N29" i="2" s="1"/>
  <c r="N30" i="2" s="1"/>
  <c r="O31" i="2" s="1"/>
  <c r="O29" i="2" s="1"/>
  <c r="O30" i="2" s="1"/>
  <c r="K30" i="2"/>
  <c r="R18" i="2"/>
  <c r="M30" i="2" l="1"/>
  <c r="P29" i="2"/>
  <c r="P30" i="2" s="1"/>
  <c r="Q31" i="2" s="1"/>
  <c r="Q29" i="2" s="1"/>
  <c r="Q30" i="2" s="1"/>
  <c r="R30" i="2" s="1"/>
  <c r="R31" i="2" l="1"/>
  <c r="R29" i="2"/>
  <c r="S26" i="5" l="1"/>
</calcChain>
</file>

<file path=xl/sharedStrings.xml><?xml version="1.0" encoding="utf-8"?>
<sst xmlns="http://schemas.openxmlformats.org/spreadsheetml/2006/main" count="420" uniqueCount="51">
  <si>
    <t>Periode</t>
  </si>
  <si>
    <t>Hasil Peramalan</t>
  </si>
  <si>
    <t>Jan</t>
  </si>
  <si>
    <t>Feb</t>
  </si>
  <si>
    <t>Mar</t>
  </si>
  <si>
    <t>Apr</t>
  </si>
  <si>
    <t>Mei</t>
  </si>
  <si>
    <t>Jun</t>
  </si>
  <si>
    <t>Jul</t>
  </si>
  <si>
    <t>Ags</t>
  </si>
  <si>
    <t>PT. KENCANA INTERNUSA INDONESIA VOUCHER 3 IN 1</t>
  </si>
  <si>
    <t>Sep</t>
  </si>
  <si>
    <t>Lead Time: 1</t>
  </si>
  <si>
    <t>EOQ = 18345,09</t>
  </si>
  <si>
    <t>Total</t>
  </si>
  <si>
    <t>Okt</t>
  </si>
  <si>
    <t>On Hand Balance: 9000</t>
  </si>
  <si>
    <t>Safety Stock:-</t>
  </si>
  <si>
    <t>Nov</t>
  </si>
  <si>
    <t>Lot size: 18345,09,LT: 1</t>
  </si>
  <si>
    <t>OHI</t>
  </si>
  <si>
    <t>Agu</t>
  </si>
  <si>
    <t>Des</t>
  </si>
  <si>
    <t>Gross requirement</t>
  </si>
  <si>
    <t>Schedule receipts</t>
  </si>
  <si>
    <t xml:space="preserve">Project On hand </t>
  </si>
  <si>
    <t>Net Requirements</t>
  </si>
  <si>
    <t>Planned order receipts</t>
  </si>
  <si>
    <t>Planned order relase</t>
  </si>
  <si>
    <t xml:space="preserve"> </t>
  </si>
  <si>
    <t>Acumulation SS</t>
  </si>
  <si>
    <t>frekuensi pesan</t>
  </si>
  <si>
    <t>PT. KENCANA INTERNUSA INDONESIA FI 1,5</t>
  </si>
  <si>
    <t xml:space="preserve">EOQ </t>
  </si>
  <si>
    <t>Safety Stock</t>
  </si>
  <si>
    <t>1 bulan</t>
  </si>
  <si>
    <t>Lead Time</t>
  </si>
  <si>
    <t>On Hand Balance</t>
  </si>
  <si>
    <t>EOQ = 12236</t>
  </si>
  <si>
    <t>Lead Time: 1 bulan</t>
  </si>
  <si>
    <t>PT. KENCANA INTERNUSA INDONESIA FI 2,5</t>
  </si>
  <si>
    <t xml:space="preserve">  </t>
  </si>
  <si>
    <t>PT. KENCANA INTERNUSA INDONESIA FI 3</t>
  </si>
  <si>
    <t>Safety Stock:</t>
  </si>
  <si>
    <t>1 Bulan</t>
  </si>
  <si>
    <t>PT. KENCANA INTERNUSA INDONESIA FI 1,5 GB</t>
  </si>
  <si>
    <t>Lot size: 11715</t>
  </si>
  <si>
    <t>PT. KENCANA INTERNUSA INDONESIA FI 5,5</t>
  </si>
  <si>
    <t>Lot size: 10075</t>
  </si>
  <si>
    <t>Lot size: 11874</t>
  </si>
  <si>
    <t>PT. KENCANA INTERNUSA INDONESIA FI 9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</si>
</sst>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1" fontId="1" fillId="0" borderId="0" xfId="0" applyNumberFormat="1" applyFont="1"/>
    <xf numFmtId="0" fontId="1" fillId="0" borderId="5" xfId="0" applyFont="1" applyBorder="1"/>
    <xf numFmtId="9" fontId="0" fillId="0" borderId="0" xfId="1" applyFont="1"/>
    <xf numFmtId="1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2" fontId="1" fillId="0" borderId="5" xfId="0" applyNumberFormat="1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cuments\semester%207\skripsi\proposal\bab%204%20part%202.xlsx" TargetMode="External"/><Relationship Id="rId1" Type="http://schemas.openxmlformats.org/officeDocument/2006/relationships/externalLinkPath" Target="/Users/ASUS/Documents/semester%207/skripsi/proposal/bab%204%20part%20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cuments\semester%207\skripsi\proposal\skripsi\skripsi%20eoq%20excel.xlsx" TargetMode="External"/><Relationship Id="rId1" Type="http://schemas.openxmlformats.org/officeDocument/2006/relationships/externalLinkPath" Target="/Users/ASUS/Documents/semester%207/skripsi/proposal/skripsi/skripsi%20eoq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eoq 3 in 1"/>
      <sheetName val="eoq fi 1,5 GB"/>
      <sheetName val="FI 2,5 GB"/>
      <sheetName val="FI 5,5 GB"/>
      <sheetName val="FI 3 GB"/>
      <sheetName val="FI 9 GB"/>
    </sheetNames>
    <sheetDataSet>
      <sheetData sheetId="0"/>
      <sheetData sheetId="1">
        <row r="15">
          <cell r="H15">
            <v>18345.087203264738</v>
          </cell>
        </row>
      </sheetData>
      <sheetData sheetId="2">
        <row r="15">
          <cell r="H15">
            <v>11714.572652500683</v>
          </cell>
        </row>
      </sheetData>
      <sheetData sheetId="3">
        <row r="15">
          <cell r="G15">
            <v>12235.544532032734</v>
          </cell>
        </row>
      </sheetData>
      <sheetData sheetId="4">
        <row r="16">
          <cell r="G16">
            <v>10074.711632945107</v>
          </cell>
        </row>
      </sheetData>
      <sheetData sheetId="5">
        <row r="16">
          <cell r="G16">
            <v>11873.843667086008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eoq 3 in 1"/>
      <sheetName val="eoq fi 1,5 GB"/>
      <sheetName val="FI 2,5 GB"/>
      <sheetName val="FI 5,5 GB"/>
      <sheetName val="FI 3 GB"/>
      <sheetName val="FI 9 GB"/>
      <sheetName val="Sheet1"/>
    </sheetNames>
    <sheetDataSet>
      <sheetData sheetId="0"/>
      <sheetData sheetId="1"/>
      <sheetData sheetId="2"/>
      <sheetData sheetId="3">
        <row r="19">
          <cell r="H19">
            <v>6661.048836813432</v>
          </cell>
        </row>
      </sheetData>
      <sheetData sheetId="4">
        <row r="20">
          <cell r="H20">
            <v>9253.1173492461821</v>
          </cell>
        </row>
      </sheetData>
      <sheetData sheetId="5">
        <row r="20">
          <cell r="H20">
            <v>5220.0234633241926</v>
          </cell>
        </row>
      </sheetData>
      <sheetData sheetId="6">
        <row r="21">
          <cell r="H21">
            <v>5923.1696778150072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2DCF5-1671-49BB-9238-867B2DC0B2FD}">
  <dimension ref="A2:T33"/>
  <sheetViews>
    <sheetView topLeftCell="I16" zoomScaleNormal="100" workbookViewId="0">
      <selection activeCell="R29" sqref="R29"/>
    </sheetView>
  </sheetViews>
  <sheetFormatPr defaultRowHeight="15.75" x14ac:dyDescent="0.25"/>
  <cols>
    <col min="1" max="1" width="7.7109375" style="1" bestFit="1" customWidth="1"/>
    <col min="2" max="2" width="15.140625" style="1" bestFit="1" customWidth="1"/>
    <col min="3" max="3" width="9.140625" style="1"/>
    <col min="4" max="4" width="23" style="1" bestFit="1" customWidth="1"/>
    <col min="5" max="5" width="5.5703125" style="1" bestFit="1" customWidth="1"/>
    <col min="6" max="16" width="6.7109375" style="1" bestFit="1" customWidth="1"/>
    <col min="17" max="17" width="7" style="1" bestFit="1" customWidth="1"/>
    <col min="18" max="18" width="7.85546875" style="1" bestFit="1" customWidth="1"/>
    <col min="19" max="16384" width="9.140625" style="1"/>
  </cols>
  <sheetData>
    <row r="2" spans="1:18" ht="16.5" thickBot="1" x14ac:dyDescent="0.3"/>
    <row r="3" spans="1:18" ht="16.5" thickBot="1" x14ac:dyDescent="0.3">
      <c r="A3" s="2" t="s">
        <v>0</v>
      </c>
      <c r="B3" s="3" t="s">
        <v>1</v>
      </c>
    </row>
    <row r="4" spans="1:18" ht="16.5" thickBot="1" x14ac:dyDescent="0.3">
      <c r="A4" s="4" t="s">
        <v>2</v>
      </c>
      <c r="B4" s="5">
        <v>8150</v>
      </c>
    </row>
    <row r="5" spans="1:18" ht="16.5" thickBot="1" x14ac:dyDescent="0.3">
      <c r="A5" s="4" t="s">
        <v>3</v>
      </c>
      <c r="B5" s="5">
        <v>8145</v>
      </c>
    </row>
    <row r="6" spans="1:18" ht="16.5" thickBot="1" x14ac:dyDescent="0.3">
      <c r="A6" s="4" t="s">
        <v>4</v>
      </c>
      <c r="B6" s="5">
        <v>8141</v>
      </c>
      <c r="K6" s="6"/>
    </row>
    <row r="7" spans="1:18" ht="16.5" thickBot="1" x14ac:dyDescent="0.3">
      <c r="A7" s="4" t="s">
        <v>5</v>
      </c>
      <c r="B7" s="5">
        <v>8136</v>
      </c>
    </row>
    <row r="8" spans="1:18" ht="16.5" thickBot="1" x14ac:dyDescent="0.3">
      <c r="A8" s="4" t="s">
        <v>6</v>
      </c>
      <c r="B8" s="5">
        <v>8131</v>
      </c>
    </row>
    <row r="9" spans="1:18" ht="16.5" thickBot="1" x14ac:dyDescent="0.3">
      <c r="A9" s="4" t="s">
        <v>7</v>
      </c>
      <c r="B9" s="5">
        <v>8126</v>
      </c>
      <c r="D9" s="7">
        <v>15664.756684590426</v>
      </c>
    </row>
    <row r="10" spans="1:18" ht="16.5" thickBot="1" x14ac:dyDescent="0.3">
      <c r="A10" s="4" t="s">
        <v>8</v>
      </c>
      <c r="B10" s="5">
        <v>8122</v>
      </c>
    </row>
    <row r="11" spans="1:18" ht="16.5" thickBot="1" x14ac:dyDescent="0.3">
      <c r="A11" s="4" t="s">
        <v>9</v>
      </c>
      <c r="B11" s="5">
        <v>8117</v>
      </c>
      <c r="D11" s="20" t="s">
        <v>10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ht="16.5" thickBot="1" x14ac:dyDescent="0.3">
      <c r="A12" s="4" t="s">
        <v>11</v>
      </c>
      <c r="B12" s="5">
        <v>8112</v>
      </c>
      <c r="D12" s="21" t="s">
        <v>12</v>
      </c>
      <c r="E12" s="21"/>
      <c r="F12" s="21"/>
      <c r="G12" s="21"/>
      <c r="H12" s="21"/>
      <c r="I12" s="21"/>
      <c r="J12" s="21"/>
      <c r="K12" s="22" t="s">
        <v>13</v>
      </c>
      <c r="L12" s="21"/>
      <c r="M12" s="21"/>
      <c r="N12" s="21"/>
      <c r="O12" s="21"/>
      <c r="P12" s="21"/>
      <c r="Q12" s="21"/>
      <c r="R12" s="23" t="s">
        <v>14</v>
      </c>
    </row>
    <row r="13" spans="1:18" ht="16.5" thickBot="1" x14ac:dyDescent="0.3">
      <c r="A13" s="4" t="s">
        <v>15</v>
      </c>
      <c r="B13" s="5">
        <v>8108</v>
      </c>
      <c r="D13" s="21" t="s">
        <v>16</v>
      </c>
      <c r="E13" s="21"/>
      <c r="F13" s="21"/>
      <c r="G13" s="21"/>
      <c r="H13" s="21"/>
      <c r="I13" s="21"/>
      <c r="J13" s="21"/>
      <c r="K13" s="21" t="s">
        <v>17</v>
      </c>
      <c r="L13" s="21"/>
      <c r="M13" s="21"/>
      <c r="N13" s="21"/>
      <c r="O13" s="21"/>
      <c r="P13" s="21"/>
      <c r="Q13" s="21"/>
      <c r="R13" s="24"/>
    </row>
    <row r="14" spans="1:18" ht="16.5" thickBot="1" x14ac:dyDescent="0.3">
      <c r="A14" s="4" t="s">
        <v>18</v>
      </c>
      <c r="B14" s="5">
        <v>8103</v>
      </c>
      <c r="D14" s="8" t="s">
        <v>19</v>
      </c>
      <c r="E14" s="8" t="s">
        <v>20</v>
      </c>
      <c r="F14" s="8" t="s">
        <v>2</v>
      </c>
      <c r="G14" s="8" t="s">
        <v>3</v>
      </c>
      <c r="H14" s="8" t="s">
        <v>4</v>
      </c>
      <c r="I14" s="8" t="s">
        <v>5</v>
      </c>
      <c r="J14" s="8" t="s">
        <v>6</v>
      </c>
      <c r="K14" s="8" t="s">
        <v>7</v>
      </c>
      <c r="L14" s="8" t="s">
        <v>8</v>
      </c>
      <c r="M14" s="8" t="s">
        <v>21</v>
      </c>
      <c r="N14" s="8" t="s">
        <v>11</v>
      </c>
      <c r="O14" s="8" t="s">
        <v>15</v>
      </c>
      <c r="P14" s="8" t="s">
        <v>18</v>
      </c>
      <c r="Q14" s="8" t="s">
        <v>22</v>
      </c>
      <c r="R14" s="25"/>
    </row>
    <row r="15" spans="1:18" ht="16.5" thickBot="1" x14ac:dyDescent="0.3">
      <c r="A15" s="4" t="s">
        <v>22</v>
      </c>
      <c r="B15" s="5">
        <v>8098</v>
      </c>
      <c r="D15" s="8" t="s">
        <v>23</v>
      </c>
      <c r="E15" s="8"/>
      <c r="F15" s="9">
        <v>8150</v>
      </c>
      <c r="G15" s="9">
        <v>8145</v>
      </c>
      <c r="H15" s="9">
        <v>8141</v>
      </c>
      <c r="I15" s="9">
        <v>8136</v>
      </c>
      <c r="J15" s="9">
        <v>8131</v>
      </c>
      <c r="K15" s="9">
        <v>8126</v>
      </c>
      <c r="L15" s="9">
        <v>8122</v>
      </c>
      <c r="M15" s="9">
        <v>8117</v>
      </c>
      <c r="N15" s="9">
        <v>8112</v>
      </c>
      <c r="O15" s="9">
        <v>8108</v>
      </c>
      <c r="P15" s="9">
        <v>8103</v>
      </c>
      <c r="Q15" s="9">
        <v>8098</v>
      </c>
      <c r="R15" s="8">
        <f>SUM(F15:Q15)</f>
        <v>97489</v>
      </c>
    </row>
    <row r="16" spans="1:18" x14ac:dyDescent="0.25">
      <c r="D16" s="8" t="s">
        <v>24</v>
      </c>
      <c r="E16" s="8"/>
      <c r="F16" s="8"/>
      <c r="G16" s="10">
        <v>1</v>
      </c>
      <c r="H16" s="8"/>
      <c r="I16" s="10">
        <v>1</v>
      </c>
      <c r="J16" s="8"/>
      <c r="K16" s="10">
        <v>1</v>
      </c>
      <c r="L16" s="8"/>
      <c r="M16" s="10">
        <v>1</v>
      </c>
      <c r="N16" s="8"/>
      <c r="O16" s="8"/>
      <c r="P16" s="10">
        <v>1</v>
      </c>
      <c r="Q16" s="8"/>
      <c r="R16" s="8">
        <f>SUM(F16:Q16)</f>
        <v>5</v>
      </c>
    </row>
    <row r="17" spans="4:20" x14ac:dyDescent="0.25">
      <c r="D17" s="8" t="s">
        <v>25</v>
      </c>
      <c r="E17" s="11">
        <v>9000</v>
      </c>
      <c r="F17" s="11">
        <f>E17-F15</f>
        <v>850</v>
      </c>
      <c r="G17" s="11">
        <f>G19-G18</f>
        <v>11050.087203264738</v>
      </c>
      <c r="H17" s="11">
        <f>G17-H15</f>
        <v>2909.0872032647385</v>
      </c>
      <c r="I17" s="11">
        <f>I19-I18</f>
        <v>13118.174406529477</v>
      </c>
      <c r="J17" s="11">
        <f>I17-J15</f>
        <v>4987.174406529477</v>
      </c>
      <c r="K17" s="11">
        <f>K19-K18</f>
        <v>15206.261609794215</v>
      </c>
      <c r="L17" s="11">
        <f>K17-L15</f>
        <v>7084.2616097942155</v>
      </c>
      <c r="M17" s="11">
        <f>M19-M18</f>
        <v>17312.348813058954</v>
      </c>
      <c r="N17" s="11">
        <f>M17-N15</f>
        <v>9200.348813058954</v>
      </c>
      <c r="O17" s="11">
        <f>N17-O15</f>
        <v>1092.348813058954</v>
      </c>
      <c r="P17" s="11">
        <f>P19-P18</f>
        <v>17098.348813058954</v>
      </c>
      <c r="Q17" s="11">
        <f>P17-Q15</f>
        <v>9000.348813058954</v>
      </c>
      <c r="R17" s="11">
        <f>Q17</f>
        <v>9000.348813058954</v>
      </c>
    </row>
    <row r="18" spans="4:20" x14ac:dyDescent="0.25">
      <c r="D18" s="8" t="s">
        <v>26</v>
      </c>
      <c r="E18" s="11"/>
      <c r="F18" s="11"/>
      <c r="G18" s="12">
        <f>G15-F17</f>
        <v>7295</v>
      </c>
      <c r="H18" s="11"/>
      <c r="I18" s="12">
        <f>I15-H17</f>
        <v>5226.9127967352615</v>
      </c>
      <c r="J18" s="11"/>
      <c r="K18" s="12">
        <f>K15-J17</f>
        <v>3138.825593470523</v>
      </c>
      <c r="L18" s="11"/>
      <c r="M18" s="12">
        <f>M15-L17</f>
        <v>1032.7383902057845</v>
      </c>
      <c r="N18" s="11"/>
      <c r="O18" s="11"/>
      <c r="P18" s="12">
        <f>P15-O17</f>
        <v>7010.651186941046</v>
      </c>
      <c r="Q18" s="11"/>
      <c r="R18" s="11">
        <f>SUM(F18:Q18)</f>
        <v>23704.127967352615</v>
      </c>
    </row>
    <row r="19" spans="4:20" x14ac:dyDescent="0.25">
      <c r="D19" s="8" t="s">
        <v>27</v>
      </c>
      <c r="E19" s="11"/>
      <c r="F19" s="11"/>
      <c r="G19" s="11">
        <f>F20</f>
        <v>18345.087203264738</v>
      </c>
      <c r="H19" s="11"/>
      <c r="I19" s="11">
        <f>H20</f>
        <v>18345.087203264738</v>
      </c>
      <c r="J19" s="11"/>
      <c r="K19" s="11">
        <f>J20</f>
        <v>18345.087203264738</v>
      </c>
      <c r="L19" s="11"/>
      <c r="M19" s="11">
        <f>L20</f>
        <v>18345.087203264738</v>
      </c>
      <c r="N19" s="11"/>
      <c r="O19" s="11"/>
      <c r="P19" s="11">
        <f>O20</f>
        <v>24109</v>
      </c>
      <c r="Q19" s="11"/>
      <c r="R19" s="11">
        <f>SUM(G19:P19)</f>
        <v>97489.348813058954</v>
      </c>
    </row>
    <row r="20" spans="4:20" x14ac:dyDescent="0.25">
      <c r="D20" s="8" t="s">
        <v>28</v>
      </c>
      <c r="E20" s="11"/>
      <c r="F20" s="11">
        <f>'[1]eoq 3 in 1'!$H$15</f>
        <v>18345.087203264738</v>
      </c>
      <c r="G20" s="11"/>
      <c r="H20" s="11">
        <f>F20</f>
        <v>18345.087203264738</v>
      </c>
      <c r="I20" s="11"/>
      <c r="J20" s="11">
        <f>H20</f>
        <v>18345.087203264738</v>
      </c>
      <c r="K20" s="11"/>
      <c r="L20" s="11">
        <f>J20</f>
        <v>18345.087203264738</v>
      </c>
      <c r="M20" s="11"/>
      <c r="N20" s="11"/>
      <c r="O20" s="11">
        <v>24109</v>
      </c>
      <c r="P20" s="11"/>
      <c r="Q20" s="11"/>
      <c r="R20" s="11">
        <f>R19</f>
        <v>97489.348813058954</v>
      </c>
    </row>
    <row r="22" spans="4:20" x14ac:dyDescent="0.25">
      <c r="M22" s="1" t="s">
        <v>29</v>
      </c>
    </row>
    <row r="23" spans="4:20" x14ac:dyDescent="0.25">
      <c r="D23" s="20" t="s">
        <v>10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4:20" x14ac:dyDescent="0.25">
      <c r="D24" s="21" t="s">
        <v>12</v>
      </c>
      <c r="E24" s="21"/>
      <c r="F24" s="21"/>
      <c r="G24" s="21"/>
      <c r="H24" s="21"/>
      <c r="I24" s="21"/>
      <c r="J24" s="21"/>
      <c r="K24" s="22" t="s">
        <v>13</v>
      </c>
      <c r="L24" s="21"/>
      <c r="M24" s="21"/>
      <c r="N24" s="21"/>
      <c r="O24" s="21"/>
      <c r="P24" s="21"/>
      <c r="Q24" s="21"/>
      <c r="R24" s="23" t="s">
        <v>14</v>
      </c>
      <c r="T24" s="13"/>
    </row>
    <row r="25" spans="4:20" x14ac:dyDescent="0.25">
      <c r="D25" s="21" t="s">
        <v>16</v>
      </c>
      <c r="E25" s="21"/>
      <c r="F25" s="21"/>
      <c r="G25" s="21"/>
      <c r="H25" s="21"/>
      <c r="I25" s="21"/>
      <c r="J25" s="21"/>
      <c r="K25" s="26" t="s">
        <v>17</v>
      </c>
      <c r="L25" s="28"/>
      <c r="M25" s="26">
        <v>2505</v>
      </c>
      <c r="N25" s="27"/>
      <c r="O25" s="27"/>
      <c r="P25" s="27"/>
      <c r="Q25" s="28"/>
      <c r="R25" s="24"/>
    </row>
    <row r="26" spans="4:20" x14ac:dyDescent="0.25">
      <c r="D26" s="8" t="s">
        <v>19</v>
      </c>
      <c r="E26" s="8" t="s">
        <v>20</v>
      </c>
      <c r="F26" s="8" t="s">
        <v>2</v>
      </c>
      <c r="G26" s="8" t="s">
        <v>3</v>
      </c>
      <c r="H26" s="8" t="s">
        <v>4</v>
      </c>
      <c r="I26" s="8" t="s">
        <v>5</v>
      </c>
      <c r="J26" s="8" t="s">
        <v>6</v>
      </c>
      <c r="K26" s="8" t="s">
        <v>7</v>
      </c>
      <c r="L26" s="8" t="s">
        <v>8</v>
      </c>
      <c r="M26" s="8" t="s">
        <v>21</v>
      </c>
      <c r="N26" s="8" t="s">
        <v>11</v>
      </c>
      <c r="O26" s="8" t="s">
        <v>15</v>
      </c>
      <c r="P26" s="8" t="s">
        <v>18</v>
      </c>
      <c r="Q26" s="8" t="s">
        <v>22</v>
      </c>
      <c r="R26" s="25"/>
    </row>
    <row r="27" spans="4:20" x14ac:dyDescent="0.25">
      <c r="D27" s="8" t="s">
        <v>23</v>
      </c>
      <c r="E27" s="8"/>
      <c r="F27" s="9">
        <v>8150</v>
      </c>
      <c r="G27" s="9">
        <v>8145</v>
      </c>
      <c r="H27" s="9">
        <v>8141</v>
      </c>
      <c r="I27" s="9">
        <v>8136</v>
      </c>
      <c r="J27" s="9">
        <v>8131</v>
      </c>
      <c r="K27" s="9">
        <v>8126</v>
      </c>
      <c r="L27" s="9">
        <v>8122</v>
      </c>
      <c r="M27" s="9">
        <v>8117</v>
      </c>
      <c r="N27" s="9">
        <v>8112</v>
      </c>
      <c r="O27" s="9">
        <v>8108</v>
      </c>
      <c r="P27" s="9">
        <v>8103</v>
      </c>
      <c r="Q27" s="9">
        <v>8098</v>
      </c>
      <c r="R27" s="8">
        <f>SUM(F27:Q27)</f>
        <v>97489</v>
      </c>
    </row>
    <row r="28" spans="4:20" x14ac:dyDescent="0.25">
      <c r="D28" s="8" t="s">
        <v>24</v>
      </c>
      <c r="E28" s="8"/>
      <c r="F28" s="8"/>
      <c r="G28" s="10">
        <v>1</v>
      </c>
      <c r="H28" s="8"/>
      <c r="I28" s="10">
        <v>1</v>
      </c>
      <c r="J28" s="8"/>
      <c r="K28" s="10">
        <v>1</v>
      </c>
      <c r="L28" s="8"/>
      <c r="M28" s="10">
        <v>1</v>
      </c>
      <c r="N28" s="8"/>
      <c r="O28" s="10">
        <v>1</v>
      </c>
      <c r="P28" s="8"/>
      <c r="Q28" s="10">
        <v>1</v>
      </c>
      <c r="R28" s="8">
        <f>SUM(F28:Q28)</f>
        <v>6</v>
      </c>
    </row>
    <row r="29" spans="4:20" x14ac:dyDescent="0.25">
      <c r="D29" s="8" t="s">
        <v>25</v>
      </c>
      <c r="E29" s="11">
        <v>9500</v>
      </c>
      <c r="F29" s="11">
        <f>E29-F27</f>
        <v>1350</v>
      </c>
      <c r="G29" s="11">
        <f>G32-G31</f>
        <v>11550.087203264738</v>
      </c>
      <c r="H29" s="11">
        <f>G29-H27</f>
        <v>3409.0872032647385</v>
      </c>
      <c r="I29" s="11">
        <f>I32-I31</f>
        <v>11113.174406529477</v>
      </c>
      <c r="J29" s="11">
        <f>I29-J27</f>
        <v>2982.174406529477</v>
      </c>
      <c r="K29" s="11">
        <f>K32-K31</f>
        <v>13201.261609794215</v>
      </c>
      <c r="L29" s="11">
        <f>K29-L27</f>
        <v>5079.2616097942155</v>
      </c>
      <c r="M29" s="11">
        <f>M32-M31</f>
        <v>12802.348813058954</v>
      </c>
      <c r="N29" s="11">
        <f>M29-N27</f>
        <v>4690.348813058954</v>
      </c>
      <c r="O29" s="11">
        <f>O32-O31</f>
        <v>12422.436016323692</v>
      </c>
      <c r="P29" s="11">
        <f>O29-P27</f>
        <v>4319.4360163236925</v>
      </c>
      <c r="Q29" s="11">
        <f>Q32-Q31</f>
        <v>12061.523219588431</v>
      </c>
      <c r="R29" s="11">
        <f>Q29</f>
        <v>12061.523219588431</v>
      </c>
    </row>
    <row r="30" spans="4:20" x14ac:dyDescent="0.25">
      <c r="D30" s="8" t="s">
        <v>30</v>
      </c>
      <c r="E30" s="11"/>
      <c r="F30" s="11"/>
      <c r="G30" s="11">
        <f>G29-M25</f>
        <v>9045.0872032647385</v>
      </c>
      <c r="H30" s="11">
        <f>H29-M25</f>
        <v>904.08720326473849</v>
      </c>
      <c r="I30" s="11">
        <f>I29-M25</f>
        <v>8608.174406529477</v>
      </c>
      <c r="J30" s="11">
        <f>J29-M25</f>
        <v>477.17440652947698</v>
      </c>
      <c r="K30" s="11">
        <f>K29-M25</f>
        <v>10696.261609794215</v>
      </c>
      <c r="L30" s="11">
        <f>L29-M25</f>
        <v>2574.2616097942155</v>
      </c>
      <c r="M30" s="11">
        <f>M29-M25</f>
        <v>10297.348813058954</v>
      </c>
      <c r="N30" s="11">
        <f>N29-M25</f>
        <v>2185.348813058954</v>
      </c>
      <c r="O30" s="11">
        <f>O29-M25</f>
        <v>9917.4360163236925</v>
      </c>
      <c r="P30" s="11">
        <f>P29-M25</f>
        <v>1814.4360163236925</v>
      </c>
      <c r="Q30" s="11">
        <f>Q29-M25</f>
        <v>9556.5232195884309</v>
      </c>
      <c r="R30" s="11">
        <f>Q30</f>
        <v>9556.5232195884309</v>
      </c>
    </row>
    <row r="31" spans="4:20" x14ac:dyDescent="0.25">
      <c r="D31" s="8" t="s">
        <v>26</v>
      </c>
      <c r="E31" s="11"/>
      <c r="F31" s="11"/>
      <c r="G31" s="12">
        <f>G27-F29</f>
        <v>6795</v>
      </c>
      <c r="H31" s="11"/>
      <c r="I31" s="12">
        <f>I27-H30</f>
        <v>7231.9127967352615</v>
      </c>
      <c r="J31" s="11"/>
      <c r="K31" s="12">
        <f>K27-J29</f>
        <v>5143.825593470523</v>
      </c>
      <c r="L31" s="11"/>
      <c r="M31" s="12">
        <f>M27-L30</f>
        <v>5542.7383902057845</v>
      </c>
      <c r="N31" s="11"/>
      <c r="O31" s="12">
        <f>O27-N30</f>
        <v>5922.651186941046</v>
      </c>
      <c r="P31" s="11"/>
      <c r="Q31" s="12">
        <f>Q27-P30</f>
        <v>6283.5639836763075</v>
      </c>
      <c r="R31" s="11">
        <f>SUM(F31:Q31)</f>
        <v>36919.691951028923</v>
      </c>
      <c r="T31" s="13"/>
    </row>
    <row r="32" spans="4:20" x14ac:dyDescent="0.25">
      <c r="D32" s="8" t="s">
        <v>27</v>
      </c>
      <c r="E32" s="11"/>
      <c r="F32" s="11"/>
      <c r="G32" s="11">
        <f>F33</f>
        <v>18345.087203264738</v>
      </c>
      <c r="H32" s="11"/>
      <c r="I32" s="11">
        <f>H33</f>
        <v>18345.087203264738</v>
      </c>
      <c r="J32" s="11"/>
      <c r="K32" s="11">
        <f>J33</f>
        <v>18345.087203264738</v>
      </c>
      <c r="L32" s="11"/>
      <c r="M32" s="11">
        <f>L33</f>
        <v>18345.087203264738</v>
      </c>
      <c r="N32" s="11"/>
      <c r="O32" s="11">
        <f>N33</f>
        <v>18345.087203264738</v>
      </c>
      <c r="P32" s="11"/>
      <c r="Q32" s="11">
        <f>P33</f>
        <v>18345.087203264738</v>
      </c>
      <c r="R32" s="11">
        <f>SUM(G32:P32)</f>
        <v>91725.436016323685</v>
      </c>
    </row>
    <row r="33" spans="4:18" x14ac:dyDescent="0.25">
      <c r="D33" s="8" t="s">
        <v>28</v>
      </c>
      <c r="E33" s="11"/>
      <c r="F33" s="11">
        <f>'[1]eoq 3 in 1'!$H$15</f>
        <v>18345.087203264738</v>
      </c>
      <c r="G33" s="11"/>
      <c r="H33" s="11">
        <f>G32</f>
        <v>18345.087203264738</v>
      </c>
      <c r="I33" s="11"/>
      <c r="J33" s="11">
        <f>I32</f>
        <v>18345.087203264738</v>
      </c>
      <c r="K33" s="11"/>
      <c r="L33" s="11">
        <f>K32</f>
        <v>18345.087203264738</v>
      </c>
      <c r="M33" s="11"/>
      <c r="N33" s="11">
        <f>M32</f>
        <v>18345.087203264738</v>
      </c>
      <c r="O33" s="11"/>
      <c r="P33" s="11">
        <f>O32</f>
        <v>18345.087203264738</v>
      </c>
      <c r="Q33" s="11"/>
      <c r="R33" s="11">
        <f>R32</f>
        <v>91725.436016323685</v>
      </c>
    </row>
  </sheetData>
  <mergeCells count="13">
    <mergeCell ref="D23:R23"/>
    <mergeCell ref="D24:J24"/>
    <mergeCell ref="K24:Q24"/>
    <mergeCell ref="R24:R26"/>
    <mergeCell ref="D25:J25"/>
    <mergeCell ref="M25:Q25"/>
    <mergeCell ref="K25:L25"/>
    <mergeCell ref="D11:R11"/>
    <mergeCell ref="D12:J12"/>
    <mergeCell ref="K12:Q12"/>
    <mergeCell ref="R12:R14"/>
    <mergeCell ref="D13:J13"/>
    <mergeCell ref="K13:Q1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624E6-5D7F-4C0B-BD82-B6908413B846}">
  <dimension ref="A2:S28"/>
  <sheetViews>
    <sheetView topLeftCell="G14" zoomScaleNormal="100" workbookViewId="0">
      <selection activeCell="S24" sqref="S24"/>
    </sheetView>
  </sheetViews>
  <sheetFormatPr defaultRowHeight="15" x14ac:dyDescent="0.25"/>
  <cols>
    <col min="1" max="1" width="7.7109375" bestFit="1" customWidth="1"/>
    <col min="2" max="2" width="15" bestFit="1" customWidth="1"/>
    <col min="5" max="5" width="23" bestFit="1" customWidth="1"/>
    <col min="6" max="6" width="5.5703125" bestFit="1" customWidth="1"/>
    <col min="7" max="13" width="6.7109375" bestFit="1" customWidth="1"/>
    <col min="14" max="14" width="7.5703125" bestFit="1" customWidth="1"/>
    <col min="15" max="16" width="6.7109375" bestFit="1" customWidth="1"/>
    <col min="17" max="17" width="7.5703125" bestFit="1" customWidth="1"/>
    <col min="18" max="18" width="6.7109375" bestFit="1" customWidth="1"/>
    <col min="19" max="19" width="7.5703125" bestFit="1" customWidth="1"/>
  </cols>
  <sheetData>
    <row r="2" spans="1:19" ht="15.75" thickBot="1" x14ac:dyDescent="0.3"/>
    <row r="3" spans="1:19" ht="16.5" thickBot="1" x14ac:dyDescent="0.3">
      <c r="A3" s="2" t="s">
        <v>0</v>
      </c>
      <c r="B3" s="3" t="s">
        <v>1</v>
      </c>
      <c r="E3" s="20" t="s">
        <v>32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16.5" thickBot="1" x14ac:dyDescent="0.3">
      <c r="A4" s="4" t="s">
        <v>2</v>
      </c>
      <c r="B4" s="5">
        <v>3508</v>
      </c>
      <c r="E4" s="14" t="s">
        <v>36</v>
      </c>
      <c r="F4" s="26" t="s">
        <v>35</v>
      </c>
      <c r="G4" s="27"/>
      <c r="H4" s="27"/>
      <c r="I4" s="27"/>
      <c r="J4" s="27"/>
      <c r="K4" s="28"/>
      <c r="L4" s="29" t="s">
        <v>33</v>
      </c>
      <c r="M4" s="30"/>
      <c r="N4" s="26">
        <v>11715</v>
      </c>
      <c r="O4" s="27"/>
      <c r="P4" s="27"/>
      <c r="Q4" s="27"/>
      <c r="R4" s="28"/>
      <c r="S4" s="8" t="s">
        <v>14</v>
      </c>
    </row>
    <row r="5" spans="1:19" ht="16.5" thickBot="1" x14ac:dyDescent="0.3">
      <c r="A5" s="4" t="s">
        <v>3</v>
      </c>
      <c r="B5" s="5">
        <v>3472</v>
      </c>
      <c r="E5" s="14" t="s">
        <v>37</v>
      </c>
      <c r="F5" s="26">
        <v>4000</v>
      </c>
      <c r="G5" s="27"/>
      <c r="H5" s="27"/>
      <c r="I5" s="27"/>
      <c r="J5" s="27"/>
      <c r="K5" s="28"/>
      <c r="L5" s="26" t="s">
        <v>34</v>
      </c>
      <c r="M5" s="28"/>
      <c r="N5" s="26">
        <v>1639</v>
      </c>
      <c r="O5" s="27"/>
      <c r="P5" s="27"/>
      <c r="Q5" s="27"/>
      <c r="R5" s="28"/>
      <c r="S5" s="14"/>
    </row>
    <row r="6" spans="1:19" ht="16.5" thickBot="1" x14ac:dyDescent="0.3">
      <c r="A6" s="4" t="s">
        <v>4</v>
      </c>
      <c r="B6" s="5">
        <v>3437</v>
      </c>
      <c r="E6" s="8" t="s">
        <v>19</v>
      </c>
      <c r="F6" s="8" t="s">
        <v>20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21</v>
      </c>
      <c r="O6" s="8" t="s">
        <v>11</v>
      </c>
      <c r="P6" s="8" t="s">
        <v>15</v>
      </c>
      <c r="Q6" s="8" t="s">
        <v>18</v>
      </c>
      <c r="R6" s="8" t="s">
        <v>22</v>
      </c>
      <c r="S6" s="8"/>
    </row>
    <row r="7" spans="1:19" ht="16.5" thickBot="1" x14ac:dyDescent="0.3">
      <c r="A7" s="4" t="s">
        <v>5</v>
      </c>
      <c r="B7" s="5">
        <v>3401</v>
      </c>
      <c r="E7" s="8" t="s">
        <v>23</v>
      </c>
      <c r="F7" s="8"/>
      <c r="G7" s="9">
        <v>3508</v>
      </c>
      <c r="H7" s="9">
        <v>3472</v>
      </c>
      <c r="I7" s="9">
        <v>3437</v>
      </c>
      <c r="J7" s="9">
        <v>3401</v>
      </c>
      <c r="K7" s="9">
        <v>3366</v>
      </c>
      <c r="L7" s="9">
        <v>3330</v>
      </c>
      <c r="M7" s="9">
        <v>3295</v>
      </c>
      <c r="N7" s="9">
        <v>3260</v>
      </c>
      <c r="O7" s="9">
        <v>3224</v>
      </c>
      <c r="P7" s="9">
        <v>3189</v>
      </c>
      <c r="Q7" s="9">
        <v>3153</v>
      </c>
      <c r="R7" s="9">
        <v>3118</v>
      </c>
      <c r="S7" s="8">
        <f>SUM(G7:R7)</f>
        <v>39753</v>
      </c>
    </row>
    <row r="8" spans="1:19" ht="16.5" thickBot="1" x14ac:dyDescent="0.3">
      <c r="A8" s="4" t="s">
        <v>6</v>
      </c>
      <c r="B8" s="5">
        <v>3366</v>
      </c>
      <c r="E8" s="8" t="s">
        <v>24</v>
      </c>
      <c r="F8" s="8"/>
      <c r="G8" s="8"/>
      <c r="H8" s="10">
        <v>1</v>
      </c>
      <c r="I8" s="8"/>
      <c r="J8" s="8"/>
      <c r="K8" s="10">
        <v>1</v>
      </c>
      <c r="L8" s="8"/>
      <c r="M8" s="8"/>
      <c r="N8" s="10"/>
      <c r="O8" s="8">
        <v>1</v>
      </c>
      <c r="P8" s="8"/>
      <c r="Q8" s="8"/>
      <c r="R8" s="10">
        <v>1</v>
      </c>
      <c r="S8" s="8">
        <f>SUM(G8:R8)</f>
        <v>4</v>
      </c>
    </row>
    <row r="9" spans="1:19" ht="16.5" thickBot="1" x14ac:dyDescent="0.3">
      <c r="A9" s="4" t="s">
        <v>7</v>
      </c>
      <c r="B9" s="5">
        <v>3330</v>
      </c>
      <c r="E9" s="8" t="s">
        <v>25</v>
      </c>
      <c r="F9" s="11">
        <v>4000</v>
      </c>
      <c r="G9" s="11">
        <f>F9-G7</f>
        <v>492</v>
      </c>
      <c r="H9" s="11">
        <f>H11-H10</f>
        <v>8734.572652500683</v>
      </c>
      <c r="I9" s="11">
        <f>H9-I7</f>
        <v>5297.572652500683</v>
      </c>
      <c r="J9" s="11">
        <f>I9-J7</f>
        <v>1896.572652500683</v>
      </c>
      <c r="K9" s="11">
        <f>K11-K10</f>
        <v>10245.145305001366</v>
      </c>
      <c r="L9" s="11">
        <f>K9-L7</f>
        <v>6915.1453050013661</v>
      </c>
      <c r="M9" s="11">
        <f>L9-M7</f>
        <v>3620.1453050013661</v>
      </c>
      <c r="N9" s="11">
        <f>M9-N7</f>
        <v>360.14530500136607</v>
      </c>
      <c r="O9" s="11">
        <f>O11-O10</f>
        <v>8850.7179575020491</v>
      </c>
      <c r="P9" s="11">
        <f>O9-Q7</f>
        <v>5697.7179575020491</v>
      </c>
      <c r="Q9" s="11">
        <f>P9-Q7</f>
        <v>2544.7179575020491</v>
      </c>
      <c r="R9" s="11">
        <f>R11-R10</f>
        <v>4036.7179575020491</v>
      </c>
      <c r="S9" s="11">
        <f>R9</f>
        <v>4036.7179575020491</v>
      </c>
    </row>
    <row r="10" spans="1:19" ht="16.5" thickBot="1" x14ac:dyDescent="0.3">
      <c r="A10" s="4" t="s">
        <v>8</v>
      </c>
      <c r="B10" s="5">
        <v>3295</v>
      </c>
      <c r="E10" s="8" t="s">
        <v>26</v>
      </c>
      <c r="F10" s="11"/>
      <c r="G10" s="11"/>
      <c r="H10" s="12">
        <f>H7-G9</f>
        <v>2980</v>
      </c>
      <c r="I10" s="11"/>
      <c r="J10" s="11"/>
      <c r="K10" s="12">
        <f>K7-J9</f>
        <v>1469.427347499317</v>
      </c>
      <c r="L10" s="11"/>
      <c r="M10" s="11"/>
      <c r="N10" s="11"/>
      <c r="O10" s="12">
        <f>O7-N9</f>
        <v>2863.8546949986339</v>
      </c>
      <c r="P10" s="11"/>
      <c r="Q10" s="11"/>
      <c r="R10" s="12">
        <f>R7-Q9</f>
        <v>573.2820424979509</v>
      </c>
      <c r="S10" s="11">
        <f>SUM(G10:R10)</f>
        <v>7886.5640849959018</v>
      </c>
    </row>
    <row r="11" spans="1:19" ht="16.5" thickBot="1" x14ac:dyDescent="0.3">
      <c r="A11" s="4" t="s">
        <v>9</v>
      </c>
      <c r="B11" s="5">
        <v>3260</v>
      </c>
      <c r="E11" s="8" t="s">
        <v>27</v>
      </c>
      <c r="F11" s="11"/>
      <c r="G11" s="11"/>
      <c r="H11" s="11">
        <f>G12</f>
        <v>11714.572652500683</v>
      </c>
      <c r="I11" s="11"/>
      <c r="J11" s="11"/>
      <c r="K11" s="11">
        <f>J12</f>
        <v>11714.572652500683</v>
      </c>
      <c r="L11" s="11"/>
      <c r="M11" s="11"/>
      <c r="N11" s="11"/>
      <c r="O11" s="11">
        <f>N12</f>
        <v>11714.572652500683</v>
      </c>
      <c r="P11" s="11"/>
      <c r="Q11" s="11"/>
      <c r="R11" s="11">
        <f>Q12</f>
        <v>4610</v>
      </c>
      <c r="S11" s="11">
        <f>SUM(G11:R11)</f>
        <v>39753.717957502049</v>
      </c>
    </row>
    <row r="12" spans="1:19" ht="16.5" thickBot="1" x14ac:dyDescent="0.3">
      <c r="A12" s="4" t="s">
        <v>11</v>
      </c>
      <c r="B12" s="5">
        <v>3224</v>
      </c>
      <c r="E12" s="8" t="s">
        <v>28</v>
      </c>
      <c r="F12" s="11"/>
      <c r="G12" s="11">
        <f>'[1]eoq fi 1,5 GB'!$H$15</f>
        <v>11714.572652500683</v>
      </c>
      <c r="H12" s="11"/>
      <c r="I12" s="11"/>
      <c r="J12" s="11">
        <f>G12</f>
        <v>11714.572652500683</v>
      </c>
      <c r="K12" s="11"/>
      <c r="L12" s="11"/>
      <c r="M12" s="11"/>
      <c r="N12" s="11">
        <f>J12</f>
        <v>11714.572652500683</v>
      </c>
      <c r="O12" s="11"/>
      <c r="P12" s="11"/>
      <c r="Q12" s="11">
        <f>4610</f>
        <v>4610</v>
      </c>
      <c r="R12" s="11"/>
      <c r="S12" s="11">
        <f>S11</f>
        <v>39753.717957502049</v>
      </c>
    </row>
    <row r="13" spans="1:19" ht="16.5" thickBot="1" x14ac:dyDescent="0.3">
      <c r="A13" s="4" t="s">
        <v>15</v>
      </c>
      <c r="B13" s="5">
        <v>3189</v>
      </c>
    </row>
    <row r="14" spans="1:19" ht="16.5" thickBot="1" x14ac:dyDescent="0.3">
      <c r="A14" s="4" t="s">
        <v>18</v>
      </c>
      <c r="B14" s="5">
        <v>3153</v>
      </c>
    </row>
    <row r="15" spans="1:19" ht="16.5" thickBot="1" x14ac:dyDescent="0.3">
      <c r="A15" s="4" t="s">
        <v>22</v>
      </c>
      <c r="B15" s="5">
        <v>3118</v>
      </c>
      <c r="E15" s="16" t="s">
        <v>31</v>
      </c>
      <c r="G15" s="17">
        <v>3.3934859875850769</v>
      </c>
      <c r="I15" s="16">
        <f>Q12/2</f>
        <v>2305</v>
      </c>
      <c r="R15" s="15">
        <f>S9/S7</f>
        <v>0.10154498924614618</v>
      </c>
    </row>
    <row r="17" spans="2:19" ht="15.75" x14ac:dyDescent="0.25"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2:19" ht="15.75" x14ac:dyDescent="0.25">
      <c r="E18" s="20" t="s">
        <v>45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2:19" ht="15.75" x14ac:dyDescent="0.25">
      <c r="E19" s="14" t="s">
        <v>36</v>
      </c>
      <c r="F19" s="26" t="s">
        <v>35</v>
      </c>
      <c r="G19" s="27"/>
      <c r="H19" s="27"/>
      <c r="I19" s="27"/>
      <c r="J19" s="27"/>
      <c r="K19" s="28"/>
      <c r="L19" s="29" t="s">
        <v>33</v>
      </c>
      <c r="M19" s="30"/>
      <c r="N19" s="26">
        <v>11715</v>
      </c>
      <c r="O19" s="27"/>
      <c r="P19" s="27"/>
      <c r="Q19" s="27"/>
      <c r="R19" s="28"/>
      <c r="S19" s="8" t="s">
        <v>14</v>
      </c>
    </row>
    <row r="20" spans="2:19" ht="15.75" x14ac:dyDescent="0.25">
      <c r="E20" s="14" t="s">
        <v>37</v>
      </c>
      <c r="F20" s="26">
        <v>4000</v>
      </c>
      <c r="G20" s="27"/>
      <c r="H20" s="27"/>
      <c r="I20" s="27"/>
      <c r="J20" s="27"/>
      <c r="K20" s="28"/>
      <c r="L20" s="26" t="s">
        <v>34</v>
      </c>
      <c r="M20" s="28"/>
      <c r="N20" s="26">
        <v>1639</v>
      </c>
      <c r="O20" s="27"/>
      <c r="P20" s="27"/>
      <c r="Q20" s="27"/>
      <c r="R20" s="28"/>
      <c r="S20" s="14"/>
    </row>
    <row r="21" spans="2:19" ht="15.75" x14ac:dyDescent="0.25">
      <c r="E21" s="8" t="s">
        <v>46</v>
      </c>
      <c r="F21" s="8" t="s">
        <v>20</v>
      </c>
      <c r="G21" s="8" t="s">
        <v>2</v>
      </c>
      <c r="H21" s="8" t="s">
        <v>3</v>
      </c>
      <c r="I21" s="8" t="s">
        <v>4</v>
      </c>
      <c r="J21" s="8" t="s">
        <v>5</v>
      </c>
      <c r="K21" s="8" t="s">
        <v>6</v>
      </c>
      <c r="L21" s="8" t="s">
        <v>7</v>
      </c>
      <c r="M21" s="8" t="s">
        <v>8</v>
      </c>
      <c r="N21" s="8" t="s">
        <v>21</v>
      </c>
      <c r="O21" s="8" t="s">
        <v>11</v>
      </c>
      <c r="P21" s="8" t="s">
        <v>15</v>
      </c>
      <c r="Q21" s="8" t="s">
        <v>18</v>
      </c>
      <c r="R21" s="8" t="s">
        <v>22</v>
      </c>
      <c r="S21" s="8"/>
    </row>
    <row r="22" spans="2:19" ht="15.75" x14ac:dyDescent="0.25">
      <c r="E22" s="8" t="s">
        <v>23</v>
      </c>
      <c r="F22" s="8"/>
      <c r="G22" s="9">
        <v>3508</v>
      </c>
      <c r="H22" s="9">
        <v>3472</v>
      </c>
      <c r="I22" s="9">
        <v>3437</v>
      </c>
      <c r="J22" s="9">
        <v>3401</v>
      </c>
      <c r="K22" s="9">
        <v>3366</v>
      </c>
      <c r="L22" s="9">
        <v>3330</v>
      </c>
      <c r="M22" s="9">
        <v>3295</v>
      </c>
      <c r="N22" s="9">
        <v>3260</v>
      </c>
      <c r="O22" s="9">
        <v>3224</v>
      </c>
      <c r="P22" s="9">
        <v>3189</v>
      </c>
      <c r="Q22" s="9">
        <v>3153</v>
      </c>
      <c r="R22" s="9">
        <v>3118</v>
      </c>
      <c r="S22" s="8">
        <f>SUM(G22:R22)</f>
        <v>39753</v>
      </c>
    </row>
    <row r="23" spans="2:19" ht="15.75" x14ac:dyDescent="0.25">
      <c r="E23" s="8" t="s">
        <v>24</v>
      </c>
      <c r="F23" s="8"/>
      <c r="G23" s="8"/>
      <c r="H23" s="10">
        <v>1</v>
      </c>
      <c r="I23" s="8"/>
      <c r="J23" s="8"/>
      <c r="K23" s="10">
        <v>1</v>
      </c>
      <c r="L23" s="8"/>
      <c r="M23" s="8"/>
      <c r="N23" s="10">
        <v>1</v>
      </c>
      <c r="O23" s="8"/>
      <c r="P23" s="8"/>
      <c r="Q23" s="10">
        <v>1</v>
      </c>
      <c r="R23" s="8"/>
      <c r="S23" s="8">
        <f>SUM(G23:R23)</f>
        <v>4</v>
      </c>
    </row>
    <row r="24" spans="2:19" ht="15.75" x14ac:dyDescent="0.25">
      <c r="E24" s="8" t="s">
        <v>25</v>
      </c>
      <c r="F24" s="11">
        <v>4000</v>
      </c>
      <c r="G24" s="11">
        <f>F24-G22</f>
        <v>492</v>
      </c>
      <c r="H24" s="11">
        <f>H27-H26</f>
        <v>8735</v>
      </c>
      <c r="I24" s="11">
        <f>H24-I22</f>
        <v>5298</v>
      </c>
      <c r="J24" s="11">
        <f>I24-J22</f>
        <v>1897</v>
      </c>
      <c r="K24" s="11">
        <f>K27-K26</f>
        <v>8607</v>
      </c>
      <c r="L24" s="11">
        <f>K24-L22</f>
        <v>5277</v>
      </c>
      <c r="M24" s="11">
        <f>L24-M22</f>
        <v>1982</v>
      </c>
      <c r="N24" s="11">
        <f>N27-N26</f>
        <v>8798</v>
      </c>
      <c r="O24" s="11">
        <f>N24-O22</f>
        <v>5574</v>
      </c>
      <c r="P24" s="11">
        <f>O24-P22</f>
        <v>2385</v>
      </c>
      <c r="Q24" s="11">
        <f>Q27-Q26</f>
        <v>9308</v>
      </c>
      <c r="R24" s="11">
        <f>Q24-R22</f>
        <v>6190</v>
      </c>
      <c r="S24" s="11">
        <f>R24</f>
        <v>6190</v>
      </c>
    </row>
    <row r="25" spans="2:19" ht="15.75" x14ac:dyDescent="0.25">
      <c r="B25" t="s">
        <v>30</v>
      </c>
      <c r="E25" s="8" t="s">
        <v>30</v>
      </c>
      <c r="F25" s="11"/>
      <c r="G25" s="11"/>
      <c r="H25" s="11">
        <f>H24-N20</f>
        <v>7096</v>
      </c>
      <c r="I25" s="11">
        <f>I24-N20</f>
        <v>3659</v>
      </c>
      <c r="J25" s="11">
        <f>J24-N20</f>
        <v>258</v>
      </c>
      <c r="K25" s="11">
        <f>K24-N20</f>
        <v>6968</v>
      </c>
      <c r="L25" s="11">
        <f>L24-N20</f>
        <v>3638</v>
      </c>
      <c r="M25" s="11">
        <f>M24-N20</f>
        <v>343</v>
      </c>
      <c r="N25" s="11">
        <f>N24-N20</f>
        <v>7159</v>
      </c>
      <c r="O25" s="11">
        <f>O24-N20</f>
        <v>3935</v>
      </c>
      <c r="P25" s="11">
        <f>P24-N20</f>
        <v>746</v>
      </c>
      <c r="Q25" s="11">
        <f>Q24-N20</f>
        <v>7669</v>
      </c>
      <c r="R25" s="11">
        <f>R24-N20</f>
        <v>4551</v>
      </c>
      <c r="S25" s="11">
        <f>R25</f>
        <v>4551</v>
      </c>
    </row>
    <row r="26" spans="2:19" ht="15.75" x14ac:dyDescent="0.25">
      <c r="E26" s="8" t="s">
        <v>26</v>
      </c>
      <c r="F26" s="11"/>
      <c r="G26" s="11"/>
      <c r="H26" s="12">
        <f>H22-G24</f>
        <v>2980</v>
      </c>
      <c r="I26" s="11"/>
      <c r="J26" s="11"/>
      <c r="K26" s="12">
        <f>K22-J25</f>
        <v>3108</v>
      </c>
      <c r="L26" s="11"/>
      <c r="M26" s="11"/>
      <c r="N26" s="12">
        <f>N22-M25</f>
        <v>2917</v>
      </c>
      <c r="O26" s="11"/>
      <c r="P26" s="11"/>
      <c r="Q26" s="12">
        <f>Q22-P25</f>
        <v>2407</v>
      </c>
      <c r="R26" s="11"/>
      <c r="S26" s="11">
        <f>SUM(G26:R26)</f>
        <v>11412</v>
      </c>
    </row>
    <row r="27" spans="2:19" ht="15.75" x14ac:dyDescent="0.25">
      <c r="E27" s="8" t="s">
        <v>27</v>
      </c>
      <c r="F27" s="11"/>
      <c r="G27" s="11"/>
      <c r="H27" s="11">
        <f>G28</f>
        <v>11715</v>
      </c>
      <c r="I27" s="11"/>
      <c r="J27" s="11"/>
      <c r="K27" s="11">
        <f>J28</f>
        <v>11715</v>
      </c>
      <c r="L27" s="11"/>
      <c r="M27" s="11"/>
      <c r="N27" s="11">
        <f>M28</f>
        <v>11715</v>
      </c>
      <c r="O27" s="11"/>
      <c r="P27" s="11"/>
      <c r="Q27" s="11">
        <f>P28</f>
        <v>11715</v>
      </c>
      <c r="R27" s="11"/>
      <c r="S27" s="11">
        <f>SUM(G27:R27)</f>
        <v>46860</v>
      </c>
    </row>
    <row r="28" spans="2:19" ht="15.75" x14ac:dyDescent="0.25">
      <c r="E28" s="8" t="s">
        <v>28</v>
      </c>
      <c r="F28" s="11"/>
      <c r="G28" s="11">
        <f>N19</f>
        <v>11715</v>
      </c>
      <c r="H28" s="11"/>
      <c r="I28" s="11"/>
      <c r="J28" s="11">
        <f>H27</f>
        <v>11715</v>
      </c>
      <c r="K28" s="11"/>
      <c r="L28" s="11"/>
      <c r="M28" s="11">
        <f>K27</f>
        <v>11715</v>
      </c>
      <c r="N28" s="11"/>
      <c r="O28" s="11"/>
      <c r="P28" s="11">
        <f>N27</f>
        <v>11715</v>
      </c>
      <c r="Q28" s="11"/>
      <c r="R28" s="11"/>
      <c r="S28" s="11">
        <f>S27</f>
        <v>46860</v>
      </c>
    </row>
  </sheetData>
  <mergeCells count="15">
    <mergeCell ref="E3:S3"/>
    <mergeCell ref="E17:S17"/>
    <mergeCell ref="N5:R5"/>
    <mergeCell ref="N4:R4"/>
    <mergeCell ref="L4:M4"/>
    <mergeCell ref="L5:M5"/>
    <mergeCell ref="F4:K4"/>
    <mergeCell ref="F5:K5"/>
    <mergeCell ref="E18:S18"/>
    <mergeCell ref="F19:K19"/>
    <mergeCell ref="L19:M19"/>
    <mergeCell ref="N19:R19"/>
    <mergeCell ref="F20:K20"/>
    <mergeCell ref="L20:M20"/>
    <mergeCell ref="N20:R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DE63E-D169-4B5B-B595-3C31ACE21E5D}">
  <dimension ref="A2:S34"/>
  <sheetViews>
    <sheetView topLeftCell="G11" workbookViewId="0">
      <selection activeCell="S24" sqref="S24"/>
    </sheetView>
  </sheetViews>
  <sheetFormatPr defaultRowHeight="15" x14ac:dyDescent="0.25"/>
  <cols>
    <col min="1" max="1" width="7.7109375" bestFit="1" customWidth="1"/>
    <col min="2" max="2" width="15" bestFit="1" customWidth="1"/>
    <col min="5" max="5" width="23" bestFit="1" customWidth="1"/>
    <col min="6" max="6" width="5.5703125" bestFit="1" customWidth="1"/>
    <col min="7" max="13" width="6.7109375" bestFit="1" customWidth="1"/>
    <col min="14" max="14" width="7.5703125" bestFit="1" customWidth="1"/>
    <col min="15" max="16" width="6.7109375" bestFit="1" customWidth="1"/>
    <col min="17" max="17" width="7.5703125" bestFit="1" customWidth="1"/>
    <col min="18" max="18" width="6.7109375" bestFit="1" customWidth="1"/>
    <col min="19" max="19" width="7.5703125" bestFit="1" customWidth="1"/>
  </cols>
  <sheetData>
    <row r="2" spans="1:19" ht="15.75" thickBot="1" x14ac:dyDescent="0.3"/>
    <row r="3" spans="1:19" ht="16.5" thickBot="1" x14ac:dyDescent="0.3">
      <c r="A3" s="2" t="s">
        <v>0</v>
      </c>
      <c r="B3" s="3" t="s">
        <v>1</v>
      </c>
      <c r="E3" s="20" t="s">
        <v>40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16.5" thickBot="1" x14ac:dyDescent="0.3">
      <c r="A4" s="4" t="s">
        <v>2</v>
      </c>
      <c r="B4" s="5">
        <v>3616</v>
      </c>
      <c r="E4" s="21" t="s">
        <v>39</v>
      </c>
      <c r="F4" s="21"/>
      <c r="G4" s="21"/>
      <c r="H4" s="21"/>
      <c r="I4" s="21"/>
      <c r="J4" s="21"/>
      <c r="K4" s="21"/>
      <c r="L4" s="22" t="s">
        <v>38</v>
      </c>
      <c r="M4" s="21"/>
      <c r="N4" s="21"/>
      <c r="O4" s="21"/>
      <c r="P4" s="21"/>
      <c r="Q4" s="21"/>
      <c r="R4" s="21"/>
      <c r="S4" s="8" t="s">
        <v>14</v>
      </c>
    </row>
    <row r="5" spans="1:19" ht="16.5" thickBot="1" x14ac:dyDescent="0.3">
      <c r="A5" s="4" t="s">
        <v>3</v>
      </c>
      <c r="B5" s="5">
        <v>3616</v>
      </c>
      <c r="E5" s="21" t="s">
        <v>16</v>
      </c>
      <c r="F5" s="21"/>
      <c r="G5" s="21"/>
      <c r="H5" s="21"/>
      <c r="I5" s="21"/>
      <c r="J5" s="21"/>
      <c r="K5" s="21"/>
      <c r="L5" s="21" t="s">
        <v>17</v>
      </c>
      <c r="M5" s="21"/>
      <c r="N5" s="21"/>
      <c r="O5" s="21"/>
      <c r="P5" s="21"/>
      <c r="Q5" s="21"/>
      <c r="R5" s="21"/>
      <c r="S5" s="14"/>
    </row>
    <row r="6" spans="1:19" ht="16.5" thickBot="1" x14ac:dyDescent="0.3">
      <c r="A6" s="4" t="s">
        <v>4</v>
      </c>
      <c r="B6" s="5">
        <v>3615</v>
      </c>
      <c r="E6" s="8" t="s">
        <v>19</v>
      </c>
      <c r="F6" s="8" t="s">
        <v>20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21</v>
      </c>
      <c r="O6" s="8" t="s">
        <v>11</v>
      </c>
      <c r="P6" s="8" t="s">
        <v>15</v>
      </c>
      <c r="Q6" s="8" t="s">
        <v>18</v>
      </c>
      <c r="R6" s="8" t="s">
        <v>22</v>
      </c>
      <c r="S6" s="8"/>
    </row>
    <row r="7" spans="1:19" ht="16.5" thickBot="1" x14ac:dyDescent="0.3">
      <c r="A7" s="4" t="s">
        <v>5</v>
      </c>
      <c r="B7" s="5">
        <v>3615</v>
      </c>
      <c r="E7" s="8" t="s">
        <v>23</v>
      </c>
      <c r="F7" s="8"/>
      <c r="G7" s="9">
        <v>3616</v>
      </c>
      <c r="H7" s="9">
        <v>3616</v>
      </c>
      <c r="I7" s="9">
        <v>3615</v>
      </c>
      <c r="J7" s="9">
        <v>3615</v>
      </c>
      <c r="K7" s="9">
        <v>3614</v>
      </c>
      <c r="L7" s="9">
        <v>3614</v>
      </c>
      <c r="M7" s="9">
        <v>3614</v>
      </c>
      <c r="N7" s="9">
        <v>3613</v>
      </c>
      <c r="O7" s="9">
        <v>3613</v>
      </c>
      <c r="P7" s="9">
        <v>3613</v>
      </c>
      <c r="Q7" s="9">
        <v>3612</v>
      </c>
      <c r="R7" s="9">
        <v>3612</v>
      </c>
      <c r="S7" s="8">
        <f>SUM(G7:R7)</f>
        <v>43367</v>
      </c>
    </row>
    <row r="8" spans="1:19" ht="16.5" thickBot="1" x14ac:dyDescent="0.3">
      <c r="A8" s="4" t="s">
        <v>6</v>
      </c>
      <c r="B8" s="5">
        <v>3614</v>
      </c>
      <c r="E8" s="8" t="s">
        <v>24</v>
      </c>
      <c r="F8" s="8"/>
      <c r="G8" s="8"/>
      <c r="H8" s="10">
        <v>1</v>
      </c>
      <c r="I8" s="8"/>
      <c r="J8" s="8"/>
      <c r="K8" s="10">
        <v>1</v>
      </c>
      <c r="L8" s="8"/>
      <c r="M8" s="8"/>
      <c r="N8" s="10">
        <v>1</v>
      </c>
      <c r="O8" s="8"/>
      <c r="P8" s="8"/>
      <c r="Q8" s="8"/>
      <c r="R8" s="10">
        <v>1</v>
      </c>
      <c r="S8" s="8">
        <f>SUM(G8:R8)</f>
        <v>4</v>
      </c>
    </row>
    <row r="9" spans="1:19" ht="16.5" thickBot="1" x14ac:dyDescent="0.3">
      <c r="A9" s="4" t="s">
        <v>7</v>
      </c>
      <c r="B9" s="5">
        <v>3614</v>
      </c>
      <c r="E9" s="8" t="s">
        <v>25</v>
      </c>
      <c r="F9" s="11">
        <v>4000</v>
      </c>
      <c r="G9" s="11">
        <f>F9-G7</f>
        <v>384</v>
      </c>
      <c r="H9" s="11">
        <f>H11-H10</f>
        <v>9003.5445320327344</v>
      </c>
      <c r="I9" s="11">
        <f>H9-I7</f>
        <v>5388.5445320327344</v>
      </c>
      <c r="J9" s="11">
        <f>I9-J7</f>
        <v>1773.5445320327344</v>
      </c>
      <c r="K9" s="11">
        <f>K11-K10</f>
        <v>10395.089064065469</v>
      </c>
      <c r="L9" s="11">
        <f>K9-L7</f>
        <v>6781.0890640654688</v>
      </c>
      <c r="M9" s="11">
        <f>L9-M7</f>
        <v>3167.0890640654688</v>
      </c>
      <c r="N9" s="11">
        <f>N11-N10</f>
        <v>11789.633596098203</v>
      </c>
      <c r="O9" s="11">
        <f>N9-O7</f>
        <v>8176.6335960982033</v>
      </c>
      <c r="P9" s="11">
        <f>O9-Q7</f>
        <v>4564.6335960982033</v>
      </c>
      <c r="Q9" s="11">
        <f>P9-Q7</f>
        <v>952.63359609820327</v>
      </c>
      <c r="R9" s="11">
        <f>R11-R10</f>
        <v>4001.6335960982033</v>
      </c>
      <c r="S9" s="11">
        <f>R9</f>
        <v>4001.6335960982033</v>
      </c>
    </row>
    <row r="10" spans="1:19" ht="16.5" thickBot="1" x14ac:dyDescent="0.3">
      <c r="A10" s="4" t="s">
        <v>8</v>
      </c>
      <c r="B10" s="5">
        <v>3614</v>
      </c>
      <c r="E10" s="8" t="s">
        <v>26</v>
      </c>
      <c r="F10" s="11"/>
      <c r="G10" s="11"/>
      <c r="H10" s="12">
        <f>H7-G9</f>
        <v>3232</v>
      </c>
      <c r="I10" s="11"/>
      <c r="J10" s="11"/>
      <c r="K10" s="12">
        <f>K7-J9</f>
        <v>1840.4554679672656</v>
      </c>
      <c r="L10" s="11"/>
      <c r="M10" s="11"/>
      <c r="N10" s="12">
        <f>N7-M9</f>
        <v>445.91093593453115</v>
      </c>
      <c r="O10" s="11"/>
      <c r="P10" s="11"/>
      <c r="Q10" s="11"/>
      <c r="R10" s="12">
        <f>R7-Q9</f>
        <v>2659.3664039017967</v>
      </c>
      <c r="S10" s="11">
        <f>SUM(G10:R10)</f>
        <v>8177.7328078035935</v>
      </c>
    </row>
    <row r="11" spans="1:19" ht="16.5" thickBot="1" x14ac:dyDescent="0.3">
      <c r="A11" s="4" t="s">
        <v>9</v>
      </c>
      <c r="B11" s="5">
        <v>3613</v>
      </c>
      <c r="E11" s="8" t="s">
        <v>27</v>
      </c>
      <c r="F11" s="11"/>
      <c r="G11" s="11"/>
      <c r="H11" s="11">
        <f>G12</f>
        <v>12235.544532032734</v>
      </c>
      <c r="I11" s="11"/>
      <c r="J11" s="11"/>
      <c r="K11" s="11">
        <f>J12</f>
        <v>12235.544532032734</v>
      </c>
      <c r="L11" s="11"/>
      <c r="M11" s="11"/>
      <c r="N11" s="11">
        <f>M12</f>
        <v>12235.544532032734</v>
      </c>
      <c r="O11" s="11"/>
      <c r="P11" s="11"/>
      <c r="Q11" s="11"/>
      <c r="R11" s="11">
        <f>Q12</f>
        <v>6661</v>
      </c>
      <c r="S11" s="11">
        <f>SUM(G11:R11)</f>
        <v>43367.633596098203</v>
      </c>
    </row>
    <row r="12" spans="1:19" ht="16.5" thickBot="1" x14ac:dyDescent="0.3">
      <c r="A12" s="4" t="s">
        <v>11</v>
      </c>
      <c r="B12" s="5">
        <v>3613</v>
      </c>
      <c r="E12" s="8" t="s">
        <v>28</v>
      </c>
      <c r="F12" s="11"/>
      <c r="G12" s="11">
        <f>'[1]FI 2,5 GB'!$G$15</f>
        <v>12235.544532032734</v>
      </c>
      <c r="H12" s="11"/>
      <c r="I12" s="11"/>
      <c r="J12" s="11">
        <f>G12</f>
        <v>12235.544532032734</v>
      </c>
      <c r="K12" s="11"/>
      <c r="L12" s="11"/>
      <c r="M12" s="11">
        <f>J12</f>
        <v>12235.544532032734</v>
      </c>
      <c r="N12" s="11"/>
      <c r="O12" s="11"/>
      <c r="P12" s="11"/>
      <c r="Q12" s="11">
        <f>6661</f>
        <v>6661</v>
      </c>
      <c r="R12" s="11"/>
      <c r="S12" s="11">
        <f>S11</f>
        <v>43367.633596098203</v>
      </c>
    </row>
    <row r="13" spans="1:19" ht="16.5" thickBot="1" x14ac:dyDescent="0.3">
      <c r="A13" s="4" t="s">
        <v>15</v>
      </c>
      <c r="B13" s="5">
        <v>3613</v>
      </c>
    </row>
    <row r="14" spans="1:19" ht="16.5" thickBot="1" x14ac:dyDescent="0.3">
      <c r="A14" s="4" t="s">
        <v>18</v>
      </c>
      <c r="B14" s="5">
        <v>3612</v>
      </c>
      <c r="E14" t="s">
        <v>31</v>
      </c>
      <c r="G14" s="17">
        <v>3.5444015032902509</v>
      </c>
      <c r="J14" s="16">
        <f>Q12/2</f>
        <v>3330.5</v>
      </c>
    </row>
    <row r="15" spans="1:19" ht="16.5" thickBot="1" x14ac:dyDescent="0.3">
      <c r="A15" s="4" t="s">
        <v>22</v>
      </c>
      <c r="B15" s="5">
        <v>3612</v>
      </c>
      <c r="E15" s="18"/>
      <c r="F15" s="18"/>
      <c r="G15" s="18"/>
      <c r="H15" s="18"/>
      <c r="I15" s="18"/>
      <c r="J15" s="18"/>
      <c r="K15" s="18"/>
      <c r="L15" s="18"/>
      <c r="M15" s="18"/>
      <c r="N15" s="18">
        <f>M12*0.54</f>
        <v>6607.1940472976767</v>
      </c>
      <c r="O15" s="18"/>
      <c r="P15" s="18"/>
    </row>
    <row r="16" spans="1:19" x14ac:dyDescent="0.25">
      <c r="P16">
        <f>N11/2</f>
        <v>6117.7722660163672</v>
      </c>
      <c r="S16" s="15">
        <f>S9/S7</f>
        <v>9.2273701111402762E-2</v>
      </c>
    </row>
    <row r="17" spans="5:19" ht="15.75" x14ac:dyDescent="0.25">
      <c r="E17" s="19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5:19" ht="15.75" x14ac:dyDescent="0.25">
      <c r="E18" s="20" t="s">
        <v>40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5:19" ht="15.75" x14ac:dyDescent="0.25">
      <c r="E19" s="14" t="s">
        <v>36</v>
      </c>
      <c r="F19" s="26" t="s">
        <v>35</v>
      </c>
      <c r="G19" s="27"/>
      <c r="H19" s="27"/>
      <c r="I19" s="27"/>
      <c r="J19" s="27"/>
      <c r="K19" s="28"/>
      <c r="L19" s="29" t="s">
        <v>33</v>
      </c>
      <c r="M19" s="30"/>
      <c r="N19" s="26">
        <v>12236</v>
      </c>
      <c r="O19" s="27"/>
      <c r="P19" s="27"/>
      <c r="Q19" s="27"/>
      <c r="R19" s="28"/>
      <c r="S19" s="8" t="s">
        <v>14</v>
      </c>
    </row>
    <row r="20" spans="5:19" ht="15.75" x14ac:dyDescent="0.25">
      <c r="E20" s="14" t="s">
        <v>37</v>
      </c>
      <c r="F20" s="26">
        <v>4000</v>
      </c>
      <c r="G20" s="27"/>
      <c r="H20" s="27"/>
      <c r="I20" s="27"/>
      <c r="J20" s="27"/>
      <c r="K20" s="28"/>
      <c r="L20" s="26" t="s">
        <v>34</v>
      </c>
      <c r="M20" s="28"/>
      <c r="N20" s="26">
        <v>1080</v>
      </c>
      <c r="O20" s="27"/>
      <c r="P20" s="27"/>
      <c r="Q20" s="27"/>
      <c r="R20" s="28"/>
      <c r="S20" s="14"/>
    </row>
    <row r="21" spans="5:19" ht="15.75" x14ac:dyDescent="0.25">
      <c r="E21" s="8" t="s">
        <v>19</v>
      </c>
      <c r="F21" s="8" t="s">
        <v>20</v>
      </c>
      <c r="G21" s="8" t="s">
        <v>2</v>
      </c>
      <c r="H21" s="8" t="s">
        <v>3</v>
      </c>
      <c r="I21" s="8" t="s">
        <v>4</v>
      </c>
      <c r="J21" s="8" t="s">
        <v>5</v>
      </c>
      <c r="K21" s="8" t="s">
        <v>6</v>
      </c>
      <c r="L21" s="8" t="s">
        <v>7</v>
      </c>
      <c r="M21" s="8" t="s">
        <v>8</v>
      </c>
      <c r="N21" s="8" t="s">
        <v>21</v>
      </c>
      <c r="O21" s="8" t="s">
        <v>11</v>
      </c>
      <c r="P21" s="8" t="s">
        <v>15</v>
      </c>
      <c r="Q21" s="8" t="s">
        <v>18</v>
      </c>
      <c r="R21" s="8" t="s">
        <v>22</v>
      </c>
      <c r="S21" s="8"/>
    </row>
    <row r="22" spans="5:19" ht="15.75" x14ac:dyDescent="0.25">
      <c r="E22" s="8" t="s">
        <v>23</v>
      </c>
      <c r="F22" s="8"/>
      <c r="G22" s="9">
        <v>3616</v>
      </c>
      <c r="H22" s="9">
        <v>3616</v>
      </c>
      <c r="I22" s="9">
        <v>3615</v>
      </c>
      <c r="J22" s="9">
        <v>3615</v>
      </c>
      <c r="K22" s="9">
        <v>3614</v>
      </c>
      <c r="L22" s="9">
        <v>3614</v>
      </c>
      <c r="M22" s="9">
        <v>3614</v>
      </c>
      <c r="N22" s="9">
        <v>3613</v>
      </c>
      <c r="O22" s="9">
        <v>3613</v>
      </c>
      <c r="P22" s="9">
        <v>3613</v>
      </c>
      <c r="Q22" s="9">
        <v>3612</v>
      </c>
      <c r="R22" s="9">
        <v>3612</v>
      </c>
      <c r="S22" s="8">
        <f>SUM(G22:R22)</f>
        <v>43367</v>
      </c>
    </row>
    <row r="23" spans="5:19" ht="15.75" x14ac:dyDescent="0.25">
      <c r="E23" s="8" t="s">
        <v>24</v>
      </c>
      <c r="F23" s="8"/>
      <c r="G23" s="8"/>
      <c r="H23" s="10">
        <v>1</v>
      </c>
      <c r="I23" s="8"/>
      <c r="J23" s="8"/>
      <c r="K23" s="10">
        <v>1</v>
      </c>
      <c r="L23" s="8"/>
      <c r="M23" s="8"/>
      <c r="N23" s="10">
        <v>1</v>
      </c>
      <c r="O23" s="8"/>
      <c r="P23" s="8"/>
      <c r="Q23" s="10">
        <v>1</v>
      </c>
      <c r="R23" s="8"/>
      <c r="S23" s="8">
        <f>SUM(G23:R23)</f>
        <v>4</v>
      </c>
    </row>
    <row r="24" spans="5:19" ht="15.75" x14ac:dyDescent="0.25">
      <c r="E24" s="8" t="s">
        <v>25</v>
      </c>
      <c r="F24" s="11">
        <v>4000</v>
      </c>
      <c r="G24" s="11">
        <f>F24-G22</f>
        <v>384</v>
      </c>
      <c r="H24" s="11">
        <f>H27-H26</f>
        <v>9004</v>
      </c>
      <c r="I24" s="11">
        <f>H24-I22</f>
        <v>5389</v>
      </c>
      <c r="J24" s="11">
        <f>I24-J22</f>
        <v>1774</v>
      </c>
      <c r="K24" s="11">
        <f>K27-K26</f>
        <v>9316</v>
      </c>
      <c r="L24" s="11">
        <f>K24-L22</f>
        <v>5702</v>
      </c>
      <c r="M24" s="11">
        <f>L24-M22</f>
        <v>2088</v>
      </c>
      <c r="N24" s="11">
        <f>N27-N26</f>
        <v>9631</v>
      </c>
      <c r="O24" s="11">
        <f>N24-O22</f>
        <v>6018</v>
      </c>
      <c r="P24" s="11">
        <f>O24-P22</f>
        <v>2405</v>
      </c>
      <c r="Q24" s="11">
        <f>Q27-Q26</f>
        <v>9949</v>
      </c>
      <c r="R24" s="11">
        <f>Q24-R22</f>
        <v>6337</v>
      </c>
      <c r="S24" s="11">
        <f>R24</f>
        <v>6337</v>
      </c>
    </row>
    <row r="25" spans="5:19" ht="15.75" x14ac:dyDescent="0.25">
      <c r="E25" s="8" t="s">
        <v>30</v>
      </c>
      <c r="F25" s="11"/>
      <c r="G25" s="11"/>
      <c r="H25" s="11">
        <f>H24-N20</f>
        <v>7924</v>
      </c>
      <c r="I25" s="11">
        <f>I24-N20</f>
        <v>4309</v>
      </c>
      <c r="J25" s="11">
        <f>J24-N20</f>
        <v>694</v>
      </c>
      <c r="K25" s="11">
        <f>K24-N20</f>
        <v>8236</v>
      </c>
      <c r="L25" s="11">
        <f>L24-N20</f>
        <v>4622</v>
      </c>
      <c r="M25" s="11">
        <f>M24-N20</f>
        <v>1008</v>
      </c>
      <c r="N25" s="11">
        <f>N24-N20</f>
        <v>8551</v>
      </c>
      <c r="O25" s="11">
        <f>O24-N20</f>
        <v>4938</v>
      </c>
      <c r="P25" s="11">
        <f>P24-N20</f>
        <v>1325</v>
      </c>
      <c r="Q25" s="11">
        <f>Q24-N20</f>
        <v>8869</v>
      </c>
      <c r="R25" s="11">
        <f>R24-N20</f>
        <v>5257</v>
      </c>
      <c r="S25" s="11">
        <f>R25</f>
        <v>5257</v>
      </c>
    </row>
    <row r="26" spans="5:19" ht="15.75" x14ac:dyDescent="0.25">
      <c r="E26" s="8" t="s">
        <v>26</v>
      </c>
      <c r="F26" s="11"/>
      <c r="G26" s="11"/>
      <c r="H26" s="12">
        <f>H22-G24</f>
        <v>3232</v>
      </c>
      <c r="I26" s="11"/>
      <c r="J26" s="11"/>
      <c r="K26" s="12">
        <f>K22-J25</f>
        <v>2920</v>
      </c>
      <c r="L26" s="11"/>
      <c r="M26" s="11"/>
      <c r="N26" s="12">
        <f>N22-M25</f>
        <v>2605</v>
      </c>
      <c r="O26" s="11"/>
      <c r="P26" s="11"/>
      <c r="Q26" s="12">
        <f>Q22-P25</f>
        <v>2287</v>
      </c>
      <c r="R26" s="11"/>
      <c r="S26" s="11">
        <f>SUM(G26:R26)</f>
        <v>11044</v>
      </c>
    </row>
    <row r="27" spans="5:19" ht="15.75" x14ac:dyDescent="0.25">
      <c r="E27" s="8" t="s">
        <v>27</v>
      </c>
      <c r="F27" s="11"/>
      <c r="G27" s="11"/>
      <c r="H27" s="11">
        <f>G28</f>
        <v>12236</v>
      </c>
      <c r="I27" s="11"/>
      <c r="J27" s="11"/>
      <c r="K27" s="11">
        <f>J28</f>
        <v>12236</v>
      </c>
      <c r="L27" s="11"/>
      <c r="M27" s="11"/>
      <c r="N27" s="11">
        <f>K27</f>
        <v>12236</v>
      </c>
      <c r="O27" s="11"/>
      <c r="P27" s="11"/>
      <c r="Q27" s="11">
        <f>N27</f>
        <v>12236</v>
      </c>
      <c r="R27" s="11"/>
      <c r="S27" s="11">
        <f>SUM(G27:R27)</f>
        <v>48944</v>
      </c>
    </row>
    <row r="28" spans="5:19" ht="15.75" x14ac:dyDescent="0.25">
      <c r="E28" s="8" t="s">
        <v>28</v>
      </c>
      <c r="F28" s="11"/>
      <c r="G28" s="11">
        <f>N19</f>
        <v>12236</v>
      </c>
      <c r="H28" s="11"/>
      <c r="I28" s="11"/>
      <c r="J28" s="11">
        <f>H27</f>
        <v>12236</v>
      </c>
      <c r="K28" s="11"/>
      <c r="L28" s="11"/>
      <c r="M28" s="11">
        <f>K27</f>
        <v>12236</v>
      </c>
      <c r="N28" s="11"/>
      <c r="O28" s="11"/>
      <c r="P28" s="11">
        <f>N27</f>
        <v>12236</v>
      </c>
      <c r="Q28" s="11"/>
      <c r="R28" s="11"/>
      <c r="S28" s="11">
        <f>S27</f>
        <v>48944</v>
      </c>
    </row>
    <row r="34" spans="16:16" x14ac:dyDescent="0.25">
      <c r="P34" t="s">
        <v>41</v>
      </c>
    </row>
  </sheetData>
  <mergeCells count="12">
    <mergeCell ref="F19:K19"/>
    <mergeCell ref="F20:K20"/>
    <mergeCell ref="N19:R19"/>
    <mergeCell ref="L19:M19"/>
    <mergeCell ref="N20:R20"/>
    <mergeCell ref="L20:M20"/>
    <mergeCell ref="E18:S18"/>
    <mergeCell ref="E3:S3"/>
    <mergeCell ref="E4:K4"/>
    <mergeCell ref="L4:R4"/>
    <mergeCell ref="E5:K5"/>
    <mergeCell ref="L5:R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8568D-D3B9-4C33-9C30-42E5158B3FF0}">
  <dimension ref="A2:S28"/>
  <sheetViews>
    <sheetView tabSelected="1" topLeftCell="G10" workbookViewId="0">
      <selection activeCell="S24" sqref="S24"/>
    </sheetView>
  </sheetViews>
  <sheetFormatPr defaultRowHeight="15" x14ac:dyDescent="0.25"/>
  <cols>
    <col min="1" max="1" width="7.7109375" bestFit="1" customWidth="1"/>
    <col min="2" max="2" width="15" bestFit="1" customWidth="1"/>
    <col min="5" max="5" width="23" bestFit="1" customWidth="1"/>
    <col min="6" max="6" width="5.5703125" bestFit="1" customWidth="1"/>
    <col min="7" max="13" width="6.7109375" bestFit="1" customWidth="1"/>
    <col min="14" max="14" width="7.5703125" bestFit="1" customWidth="1"/>
    <col min="15" max="16" width="6.7109375" bestFit="1" customWidth="1"/>
    <col min="17" max="17" width="7.5703125" bestFit="1" customWidth="1"/>
    <col min="18" max="18" width="6.7109375" bestFit="1" customWidth="1"/>
    <col min="19" max="19" width="7.5703125" bestFit="1" customWidth="1"/>
  </cols>
  <sheetData>
    <row r="2" spans="1:19" ht="15.75" thickBot="1" x14ac:dyDescent="0.3"/>
    <row r="3" spans="1:19" ht="16.5" thickBot="1" x14ac:dyDescent="0.3">
      <c r="A3" s="2" t="s">
        <v>0</v>
      </c>
      <c r="B3" s="3" t="s">
        <v>1</v>
      </c>
      <c r="E3" s="20" t="s">
        <v>40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16.5" thickBot="1" x14ac:dyDescent="0.3">
      <c r="A4" s="4" t="s">
        <v>2</v>
      </c>
      <c r="B4" s="5">
        <v>2474</v>
      </c>
      <c r="E4" s="14" t="s">
        <v>36</v>
      </c>
      <c r="F4" s="26" t="s">
        <v>35</v>
      </c>
      <c r="G4" s="27"/>
      <c r="H4" s="27"/>
      <c r="I4" s="27"/>
      <c r="J4" s="27"/>
      <c r="K4" s="28"/>
      <c r="L4" s="29" t="s">
        <v>33</v>
      </c>
      <c r="M4" s="30"/>
      <c r="N4" s="26">
        <v>10075</v>
      </c>
      <c r="O4" s="27"/>
      <c r="P4" s="27"/>
      <c r="Q4" s="27"/>
      <c r="R4" s="28"/>
      <c r="S4" s="8" t="s">
        <v>14</v>
      </c>
    </row>
    <row r="5" spans="1:19" ht="16.5" thickBot="1" x14ac:dyDescent="0.3">
      <c r="A5" s="4" t="s">
        <v>3</v>
      </c>
      <c r="B5" s="5">
        <v>2469</v>
      </c>
      <c r="E5" s="14" t="s">
        <v>37</v>
      </c>
      <c r="F5" s="26">
        <v>3000</v>
      </c>
      <c r="G5" s="27"/>
      <c r="H5" s="27"/>
      <c r="I5" s="27"/>
      <c r="J5" s="27"/>
      <c r="K5" s="28"/>
      <c r="L5" s="14" t="s">
        <v>17</v>
      </c>
      <c r="M5" s="14"/>
      <c r="N5" s="26">
        <v>1090</v>
      </c>
      <c r="O5" s="27"/>
      <c r="P5" s="27"/>
      <c r="Q5" s="27"/>
      <c r="R5" s="28"/>
      <c r="S5" s="14"/>
    </row>
    <row r="6" spans="1:19" ht="16.5" thickBot="1" x14ac:dyDescent="0.3">
      <c r="A6" s="4" t="s">
        <v>4</v>
      </c>
      <c r="B6" s="5">
        <v>2465</v>
      </c>
      <c r="E6" s="8" t="s">
        <v>19</v>
      </c>
      <c r="F6" s="8" t="s">
        <v>20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21</v>
      </c>
      <c r="O6" s="8" t="s">
        <v>11</v>
      </c>
      <c r="P6" s="8" t="s">
        <v>15</v>
      </c>
      <c r="Q6" s="8" t="s">
        <v>18</v>
      </c>
      <c r="R6" s="8" t="s">
        <v>22</v>
      </c>
      <c r="S6" s="8"/>
    </row>
    <row r="7" spans="1:19" ht="16.5" thickBot="1" x14ac:dyDescent="0.3">
      <c r="A7" s="4" t="s">
        <v>5</v>
      </c>
      <c r="B7" s="5">
        <v>2461</v>
      </c>
      <c r="E7" s="8" t="s">
        <v>23</v>
      </c>
      <c r="F7" s="8"/>
      <c r="G7" s="9">
        <v>2474</v>
      </c>
      <c r="H7" s="9">
        <v>2469</v>
      </c>
      <c r="I7" s="9">
        <v>2465</v>
      </c>
      <c r="J7" s="9">
        <v>2461</v>
      </c>
      <c r="K7" s="9">
        <v>2457</v>
      </c>
      <c r="L7" s="9">
        <v>2452</v>
      </c>
      <c r="M7" s="9">
        <v>2448</v>
      </c>
      <c r="N7" s="9">
        <v>2444</v>
      </c>
      <c r="O7" s="9">
        <v>2440</v>
      </c>
      <c r="P7" s="9">
        <v>2435</v>
      </c>
      <c r="Q7" s="9">
        <v>2431</v>
      </c>
      <c r="R7" s="9">
        <v>2427</v>
      </c>
      <c r="S7" s="8">
        <f>SUM(G7:R7)</f>
        <v>29403</v>
      </c>
    </row>
    <row r="8" spans="1:19" ht="16.5" thickBot="1" x14ac:dyDescent="0.3">
      <c r="A8" s="4" t="s">
        <v>6</v>
      </c>
      <c r="B8" s="5">
        <v>2457</v>
      </c>
      <c r="E8" s="8" t="s">
        <v>24</v>
      </c>
      <c r="F8" s="8"/>
      <c r="G8" s="8"/>
      <c r="H8" s="10">
        <v>1</v>
      </c>
      <c r="I8" s="8"/>
      <c r="J8" s="8"/>
      <c r="K8" s="8"/>
      <c r="L8" s="10">
        <v>1</v>
      </c>
      <c r="M8" s="8"/>
      <c r="N8" s="8"/>
      <c r="O8" s="8"/>
      <c r="P8" s="10">
        <v>1</v>
      </c>
      <c r="Q8" s="8"/>
      <c r="R8" s="8"/>
      <c r="S8" s="8">
        <f>SUM(G8:R8)</f>
        <v>3</v>
      </c>
    </row>
    <row r="9" spans="1:19" ht="16.5" thickBot="1" x14ac:dyDescent="0.3">
      <c r="A9" s="4" t="s">
        <v>7</v>
      </c>
      <c r="B9" s="5">
        <v>2452</v>
      </c>
      <c r="E9" s="8" t="s">
        <v>25</v>
      </c>
      <c r="F9" s="11">
        <v>3000</v>
      </c>
      <c r="G9" s="11">
        <f>F9-G7</f>
        <v>526</v>
      </c>
      <c r="H9" s="11">
        <f>H11-H10</f>
        <v>8131.7116329451073</v>
      </c>
      <c r="I9" s="11">
        <f>H9-I7</f>
        <v>5666.7116329451073</v>
      </c>
      <c r="J9" s="11">
        <f>I9-J7</f>
        <v>3205.7116329451073</v>
      </c>
      <c r="K9" s="11">
        <f>J9-K7</f>
        <v>748.71163294510734</v>
      </c>
      <c r="L9" s="11">
        <f>L11-L10</f>
        <v>8371.4232658902147</v>
      </c>
      <c r="M9" s="11">
        <f>L9-M7</f>
        <v>5923.4232658902147</v>
      </c>
      <c r="N9" s="11">
        <f>M9-N7</f>
        <v>3479.4232658902147</v>
      </c>
      <c r="O9" s="11">
        <f>N9-O7</f>
        <v>1039.4232658902147</v>
      </c>
      <c r="P9" s="11">
        <f>P11-P10</f>
        <v>7857.5406151363968</v>
      </c>
      <c r="Q9" s="11">
        <f>P9-Q7</f>
        <v>5426.5406151363968</v>
      </c>
      <c r="R9" s="11">
        <f>Q9-R7</f>
        <v>2999.5406151363968</v>
      </c>
      <c r="S9" s="11">
        <f>R9</f>
        <v>2999.5406151363968</v>
      </c>
    </row>
    <row r="10" spans="1:19" ht="16.5" thickBot="1" x14ac:dyDescent="0.3">
      <c r="A10" s="4" t="s">
        <v>8</v>
      </c>
      <c r="B10" s="5">
        <v>2448</v>
      </c>
      <c r="E10" s="8" t="s">
        <v>26</v>
      </c>
      <c r="F10" s="11"/>
      <c r="G10" s="11"/>
      <c r="H10" s="12">
        <f>H7-G9</f>
        <v>1943</v>
      </c>
      <c r="I10" s="11"/>
      <c r="J10" s="11"/>
      <c r="K10" s="11"/>
      <c r="L10" s="12">
        <f>L7-K9</f>
        <v>1703.2883670548927</v>
      </c>
      <c r="M10" s="11"/>
      <c r="N10" s="11"/>
      <c r="O10" s="11"/>
      <c r="P10" s="12">
        <f>P7-O9</f>
        <v>1395.5767341097853</v>
      </c>
      <c r="Q10" s="11"/>
      <c r="R10" s="11"/>
      <c r="S10" s="11">
        <f>SUM(G10:R10)</f>
        <v>5041.865101164678</v>
      </c>
    </row>
    <row r="11" spans="1:19" ht="16.5" thickBot="1" x14ac:dyDescent="0.3">
      <c r="A11" s="4" t="s">
        <v>9</v>
      </c>
      <c r="B11" s="5">
        <v>2444</v>
      </c>
      <c r="E11" s="8" t="s">
        <v>27</v>
      </c>
      <c r="F11" s="11"/>
      <c r="G11" s="11"/>
      <c r="H11" s="11">
        <f>G12</f>
        <v>10074.711632945107</v>
      </c>
      <c r="I11" s="11"/>
      <c r="J11" s="11"/>
      <c r="K11" s="11"/>
      <c r="L11" s="11">
        <f>K12</f>
        <v>10074.711632945107</v>
      </c>
      <c r="M11" s="11"/>
      <c r="N11" s="11"/>
      <c r="O11" s="11"/>
      <c r="P11" s="11">
        <f>O12</f>
        <v>9253.1173492461821</v>
      </c>
      <c r="Q11" s="11"/>
      <c r="R11" s="11"/>
      <c r="S11" s="11">
        <f>SUM(H11:Q11)</f>
        <v>29402.540615136397</v>
      </c>
    </row>
    <row r="12" spans="1:19" ht="16.5" thickBot="1" x14ac:dyDescent="0.3">
      <c r="A12" s="4" t="s">
        <v>11</v>
      </c>
      <c r="B12" s="5">
        <v>2440</v>
      </c>
      <c r="E12" s="8" t="s">
        <v>28</v>
      </c>
      <c r="F12" s="11"/>
      <c r="G12" s="11">
        <f>'[1]FI 5,5 GB'!$G$16</f>
        <v>10074.711632945107</v>
      </c>
      <c r="H12" s="11"/>
      <c r="I12" s="11"/>
      <c r="J12" s="11"/>
      <c r="K12" s="11">
        <f>G12</f>
        <v>10074.711632945107</v>
      </c>
      <c r="L12" s="11"/>
      <c r="M12" s="11"/>
      <c r="N12" s="11"/>
      <c r="O12" s="11">
        <f>'[2]FI 5,5 GB'!$H$20</f>
        <v>9253.1173492461821</v>
      </c>
      <c r="P12" s="11"/>
      <c r="Q12" s="11"/>
      <c r="R12" s="11"/>
      <c r="S12" s="11">
        <f>S11</f>
        <v>29402.540615136397</v>
      </c>
    </row>
    <row r="13" spans="1:19" ht="16.5" thickBot="1" x14ac:dyDescent="0.3">
      <c r="A13" s="4" t="s">
        <v>15</v>
      </c>
      <c r="B13" s="5">
        <v>2435</v>
      </c>
    </row>
    <row r="14" spans="1:19" ht="16.5" thickBot="1" x14ac:dyDescent="0.3">
      <c r="A14" s="4" t="s">
        <v>18</v>
      </c>
      <c r="B14" s="5">
        <v>2431</v>
      </c>
      <c r="E14" t="s">
        <v>31</v>
      </c>
      <c r="G14" s="17">
        <v>2.9184498461462414</v>
      </c>
    </row>
    <row r="15" spans="1:19" ht="16.5" thickBot="1" x14ac:dyDescent="0.3">
      <c r="A15" s="4" t="s">
        <v>22</v>
      </c>
      <c r="B15" s="5">
        <v>2427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9" x14ac:dyDescent="0.25">
      <c r="E16" s="16"/>
      <c r="R16" s="15">
        <f>S9/S7</f>
        <v>0.1020147813194707</v>
      </c>
    </row>
    <row r="17" spans="5:19" ht="15.75" x14ac:dyDescent="0.25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5:19" ht="15.75" x14ac:dyDescent="0.25">
      <c r="E18" s="20" t="s">
        <v>47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5:19" ht="15.75" x14ac:dyDescent="0.25">
      <c r="E19" s="14" t="s">
        <v>36</v>
      </c>
      <c r="F19" s="26" t="s">
        <v>35</v>
      </c>
      <c r="G19" s="27"/>
      <c r="H19" s="27"/>
      <c r="I19" s="27"/>
      <c r="J19" s="27"/>
      <c r="K19" s="28"/>
      <c r="L19" s="29" t="s">
        <v>33</v>
      </c>
      <c r="M19" s="30"/>
      <c r="N19" s="26">
        <v>10075</v>
      </c>
      <c r="O19" s="27"/>
      <c r="P19" s="27"/>
      <c r="Q19" s="27"/>
      <c r="R19" s="28"/>
      <c r="S19" s="8" t="s">
        <v>14</v>
      </c>
    </row>
    <row r="20" spans="5:19" ht="15.75" x14ac:dyDescent="0.25">
      <c r="E20" s="14" t="s">
        <v>37</v>
      </c>
      <c r="F20" s="26">
        <v>3000</v>
      </c>
      <c r="G20" s="27"/>
      <c r="H20" s="27"/>
      <c r="I20" s="27"/>
      <c r="J20" s="27"/>
      <c r="K20" s="28"/>
      <c r="L20" s="26" t="s">
        <v>17</v>
      </c>
      <c r="M20" s="28"/>
      <c r="N20" s="26">
        <v>1090</v>
      </c>
      <c r="O20" s="27"/>
      <c r="P20" s="27"/>
      <c r="Q20" s="27"/>
      <c r="R20" s="28"/>
      <c r="S20" s="14"/>
    </row>
    <row r="21" spans="5:19" ht="15.75" x14ac:dyDescent="0.25">
      <c r="E21" s="8" t="s">
        <v>48</v>
      </c>
      <c r="F21" s="8" t="s">
        <v>20</v>
      </c>
      <c r="G21" s="8" t="s">
        <v>2</v>
      </c>
      <c r="H21" s="8" t="s">
        <v>3</v>
      </c>
      <c r="I21" s="8" t="s">
        <v>4</v>
      </c>
      <c r="J21" s="8" t="s">
        <v>5</v>
      </c>
      <c r="K21" s="8" t="s">
        <v>6</v>
      </c>
      <c r="L21" s="8" t="s">
        <v>7</v>
      </c>
      <c r="M21" s="8" t="s">
        <v>8</v>
      </c>
      <c r="N21" s="8" t="s">
        <v>21</v>
      </c>
      <c r="O21" s="8" t="s">
        <v>11</v>
      </c>
      <c r="P21" s="8" t="s">
        <v>15</v>
      </c>
      <c r="Q21" s="8" t="s">
        <v>18</v>
      </c>
      <c r="R21" s="8" t="s">
        <v>22</v>
      </c>
      <c r="S21" s="8"/>
    </row>
    <row r="22" spans="5:19" ht="15.75" x14ac:dyDescent="0.25">
      <c r="E22" s="8" t="s">
        <v>23</v>
      </c>
      <c r="F22" s="8"/>
      <c r="G22" s="9">
        <v>2474</v>
      </c>
      <c r="H22" s="9">
        <v>2469</v>
      </c>
      <c r="I22" s="9">
        <v>2465</v>
      </c>
      <c r="J22" s="9">
        <v>2461</v>
      </c>
      <c r="K22" s="9">
        <v>2457</v>
      </c>
      <c r="L22" s="9">
        <v>2452</v>
      </c>
      <c r="M22" s="9">
        <v>2448</v>
      </c>
      <c r="N22" s="9">
        <v>2444</v>
      </c>
      <c r="O22" s="9">
        <v>2440</v>
      </c>
      <c r="P22" s="9">
        <v>2435</v>
      </c>
      <c r="Q22" s="9">
        <v>2431</v>
      </c>
      <c r="R22" s="9">
        <v>2427</v>
      </c>
      <c r="S22" s="8">
        <f>SUM(G22:R22)</f>
        <v>29403</v>
      </c>
    </row>
    <row r="23" spans="5:19" ht="15.75" x14ac:dyDescent="0.25">
      <c r="E23" s="8" t="s">
        <v>24</v>
      </c>
      <c r="F23" s="8"/>
      <c r="G23" s="8"/>
      <c r="H23" s="10">
        <v>1</v>
      </c>
      <c r="I23" s="8"/>
      <c r="J23" s="8"/>
      <c r="K23" s="10">
        <v>1</v>
      </c>
      <c r="L23" s="8"/>
      <c r="M23" s="8"/>
      <c r="N23" s="8"/>
      <c r="O23" s="10">
        <v>1</v>
      </c>
      <c r="P23" s="8"/>
      <c r="Q23" s="8"/>
      <c r="R23" s="8"/>
      <c r="S23" s="8">
        <f>SUM(G23:R23)</f>
        <v>3</v>
      </c>
    </row>
    <row r="24" spans="5:19" ht="15.75" x14ac:dyDescent="0.25">
      <c r="E24" s="8" t="s">
        <v>25</v>
      </c>
      <c r="F24" s="11">
        <v>3000</v>
      </c>
      <c r="G24" s="11">
        <f>F24-G22</f>
        <v>526</v>
      </c>
      <c r="H24" s="11">
        <f>H27-H26</f>
        <v>8131.7116329451073</v>
      </c>
      <c r="I24" s="11">
        <f>H24-I22</f>
        <v>5666.7116329451073</v>
      </c>
      <c r="J24" s="11">
        <f>I24-J22</f>
        <v>3205.7116329451073</v>
      </c>
      <c r="K24" s="11">
        <f>K27-K26</f>
        <v>9733.4232658902147</v>
      </c>
      <c r="L24" s="11">
        <f>K24-L22</f>
        <v>7281.4232658902147</v>
      </c>
      <c r="M24" s="11">
        <f>L24-M22</f>
        <v>4833.4232658902147</v>
      </c>
      <c r="N24" s="11">
        <f>M24-N22</f>
        <v>2389.4232658902147</v>
      </c>
      <c r="O24" s="11">
        <f>O27-O26</f>
        <v>8934.134898835322</v>
      </c>
      <c r="P24" s="11">
        <f>O24-P22</f>
        <v>6499.134898835322</v>
      </c>
      <c r="Q24" s="11">
        <f>P24-Q22</f>
        <v>4068.134898835322</v>
      </c>
      <c r="R24" s="11">
        <f>Q24-R22</f>
        <v>1641.134898835322</v>
      </c>
      <c r="S24" s="11">
        <f>R24</f>
        <v>1641.134898835322</v>
      </c>
    </row>
    <row r="25" spans="5:19" ht="15.75" x14ac:dyDescent="0.25">
      <c r="E25" s="8" t="s">
        <v>30</v>
      </c>
      <c r="F25" s="11"/>
      <c r="G25" s="11"/>
      <c r="H25" s="11">
        <f>H24-N20</f>
        <v>7041.7116329451073</v>
      </c>
      <c r="I25" s="11">
        <f>I24-N20</f>
        <v>4576.7116329451073</v>
      </c>
      <c r="J25" s="11">
        <f>J24-N20</f>
        <v>2115.7116329451073</v>
      </c>
      <c r="K25" s="11">
        <f>K24-N20</f>
        <v>8643.4232658902147</v>
      </c>
      <c r="L25" s="11">
        <f>L24-N20</f>
        <v>6191.4232658902147</v>
      </c>
      <c r="M25" s="11">
        <f>M24-N20</f>
        <v>3743.4232658902147</v>
      </c>
      <c r="N25" s="11">
        <f>N24-N20</f>
        <v>1299.4232658902147</v>
      </c>
      <c r="O25" s="11">
        <f>O24-N20</f>
        <v>7844.134898835322</v>
      </c>
      <c r="P25" s="11">
        <f>P24-N20</f>
        <v>5409.134898835322</v>
      </c>
      <c r="Q25" s="11">
        <f>Q24-N20</f>
        <v>2978.134898835322</v>
      </c>
      <c r="R25" s="11">
        <f>R24-N20</f>
        <v>551.13489883532202</v>
      </c>
      <c r="S25" s="11">
        <f>R25</f>
        <v>551.13489883532202</v>
      </c>
    </row>
    <row r="26" spans="5:19" ht="15.75" x14ac:dyDescent="0.25">
      <c r="E26" s="8" t="s">
        <v>26</v>
      </c>
      <c r="F26" s="11"/>
      <c r="G26" s="11"/>
      <c r="H26" s="12">
        <f>H22-G24</f>
        <v>1943</v>
      </c>
      <c r="I26" s="11"/>
      <c r="J26" s="11"/>
      <c r="K26" s="12">
        <f>K22-J25</f>
        <v>341.28836705489266</v>
      </c>
      <c r="L26" s="11" t="s">
        <v>29</v>
      </c>
      <c r="M26" s="11"/>
      <c r="N26" s="11"/>
      <c r="O26" s="12">
        <f>O22-N25</f>
        <v>1140.5767341097853</v>
      </c>
      <c r="P26" s="11"/>
      <c r="Q26" s="11"/>
      <c r="R26" s="11"/>
      <c r="S26" s="11">
        <f>SUM(G26:R26)</f>
        <v>3424.865101164678</v>
      </c>
    </row>
    <row r="27" spans="5:19" ht="15.75" x14ac:dyDescent="0.25">
      <c r="E27" s="8" t="s">
        <v>27</v>
      </c>
      <c r="F27" s="11"/>
      <c r="G27" s="11"/>
      <c r="H27" s="11">
        <f>G28</f>
        <v>10074.711632945107</v>
      </c>
      <c r="I27" s="11"/>
      <c r="J27" s="11"/>
      <c r="K27" s="11">
        <f>H27</f>
        <v>10074.711632945107</v>
      </c>
      <c r="L27" s="11"/>
      <c r="M27" s="11"/>
      <c r="N27" s="11"/>
      <c r="O27" s="11">
        <f>K27</f>
        <v>10074.711632945107</v>
      </c>
      <c r="P27" s="11"/>
      <c r="Q27" s="11"/>
      <c r="R27" s="11"/>
      <c r="S27" s="11">
        <f>SUM(H27:Q27)</f>
        <v>30224.13489883532</v>
      </c>
    </row>
    <row r="28" spans="5:19" ht="15.75" x14ac:dyDescent="0.25">
      <c r="E28" s="8" t="s">
        <v>28</v>
      </c>
      <c r="F28" s="11"/>
      <c r="G28" s="11">
        <f>'[1]FI 5,5 GB'!$G$16</f>
        <v>10074.711632945107</v>
      </c>
      <c r="H28" s="11"/>
      <c r="I28" s="11"/>
      <c r="J28" s="11">
        <f>H27</f>
        <v>10074.711632945107</v>
      </c>
      <c r="K28" s="11"/>
      <c r="L28" s="11"/>
      <c r="M28" s="11"/>
      <c r="N28" s="11">
        <f>K27</f>
        <v>10074.711632945107</v>
      </c>
      <c r="O28" s="11"/>
      <c r="P28" s="11"/>
      <c r="Q28" s="11"/>
      <c r="R28" s="11"/>
      <c r="S28" s="11">
        <f>S27</f>
        <v>30224.13489883532</v>
      </c>
    </row>
  </sheetData>
  <mergeCells count="13">
    <mergeCell ref="E18:S18"/>
    <mergeCell ref="F19:K19"/>
    <mergeCell ref="L19:M19"/>
    <mergeCell ref="N19:R19"/>
    <mergeCell ref="F20:K20"/>
    <mergeCell ref="N20:R20"/>
    <mergeCell ref="L20:M20"/>
    <mergeCell ref="E3:S3"/>
    <mergeCell ref="N4:R4"/>
    <mergeCell ref="L4:M4"/>
    <mergeCell ref="N5:R5"/>
    <mergeCell ref="F5:K5"/>
    <mergeCell ref="F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21A45-F0F2-4F79-8CAA-3F3706D33EA1}">
  <dimension ref="A2:S32"/>
  <sheetViews>
    <sheetView topLeftCell="G16" workbookViewId="0">
      <selection activeCell="S28" sqref="S28"/>
    </sheetView>
  </sheetViews>
  <sheetFormatPr defaultRowHeight="15" x14ac:dyDescent="0.25"/>
  <cols>
    <col min="1" max="1" width="7.7109375" bestFit="1" customWidth="1"/>
    <col min="2" max="2" width="15" bestFit="1" customWidth="1"/>
    <col min="5" max="5" width="23" bestFit="1" customWidth="1"/>
    <col min="6" max="6" width="5.5703125" bestFit="1" customWidth="1"/>
    <col min="7" max="13" width="6.7109375" bestFit="1" customWidth="1"/>
    <col min="14" max="14" width="7.5703125" bestFit="1" customWidth="1"/>
    <col min="15" max="16" width="6.7109375" bestFit="1" customWidth="1"/>
    <col min="17" max="17" width="7.5703125" bestFit="1" customWidth="1"/>
    <col min="18" max="18" width="6.7109375" bestFit="1" customWidth="1"/>
    <col min="19" max="19" width="7.5703125" bestFit="1" customWidth="1"/>
  </cols>
  <sheetData>
    <row r="2" spans="1:19" ht="15.75" thickBot="1" x14ac:dyDescent="0.3"/>
    <row r="3" spans="1:19" ht="16.5" thickBot="1" x14ac:dyDescent="0.3">
      <c r="A3" s="2" t="s">
        <v>0</v>
      </c>
      <c r="B3" s="3" t="s">
        <v>1</v>
      </c>
      <c r="E3" s="20" t="s">
        <v>42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16.5" thickBot="1" x14ac:dyDescent="0.3">
      <c r="A4" s="4" t="s">
        <v>2</v>
      </c>
      <c r="B4" s="5">
        <v>3391</v>
      </c>
      <c r="E4" s="14" t="s">
        <v>36</v>
      </c>
      <c r="F4" s="26" t="s">
        <v>35</v>
      </c>
      <c r="G4" s="27"/>
      <c r="H4" s="27"/>
      <c r="I4" s="27"/>
      <c r="J4" s="27"/>
      <c r="K4" s="28"/>
      <c r="L4" s="29" t="s">
        <v>33</v>
      </c>
      <c r="M4" s="30"/>
      <c r="N4" s="26">
        <v>11874</v>
      </c>
      <c r="O4" s="27"/>
      <c r="P4" s="27"/>
      <c r="Q4" s="27"/>
      <c r="R4" s="28"/>
      <c r="S4" s="8" t="s">
        <v>14</v>
      </c>
    </row>
    <row r="5" spans="1:19" ht="16.5" thickBot="1" x14ac:dyDescent="0.3">
      <c r="A5" s="4" t="s">
        <v>3</v>
      </c>
      <c r="B5" s="5">
        <v>3393</v>
      </c>
      <c r="E5" s="14" t="s">
        <v>37</v>
      </c>
      <c r="F5" s="26">
        <v>4000</v>
      </c>
      <c r="G5" s="27"/>
      <c r="H5" s="27"/>
      <c r="I5" s="27"/>
      <c r="J5" s="27"/>
      <c r="K5" s="28"/>
      <c r="L5" s="26" t="s">
        <v>43</v>
      </c>
      <c r="M5" s="28"/>
      <c r="N5" s="26">
        <v>1481</v>
      </c>
      <c r="O5" s="27"/>
      <c r="P5" s="27"/>
      <c r="Q5" s="27"/>
      <c r="R5" s="28"/>
      <c r="S5" s="14"/>
    </row>
    <row r="6" spans="1:19" ht="16.5" thickBot="1" x14ac:dyDescent="0.3">
      <c r="A6" s="4" t="s">
        <v>4</v>
      </c>
      <c r="B6" s="5">
        <v>3395</v>
      </c>
      <c r="E6" s="8" t="s">
        <v>19</v>
      </c>
      <c r="F6" s="8" t="s">
        <v>20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21</v>
      </c>
      <c r="O6" s="8" t="s">
        <v>11</v>
      </c>
      <c r="P6" s="8" t="s">
        <v>15</v>
      </c>
      <c r="Q6" s="8" t="s">
        <v>18</v>
      </c>
      <c r="R6" s="8" t="s">
        <v>22</v>
      </c>
      <c r="S6" s="8"/>
    </row>
    <row r="7" spans="1:19" ht="16.5" thickBot="1" x14ac:dyDescent="0.3">
      <c r="A7" s="4" t="s">
        <v>5</v>
      </c>
      <c r="B7" s="5">
        <v>3398</v>
      </c>
      <c r="E7" s="8" t="s">
        <v>23</v>
      </c>
      <c r="F7" s="8"/>
      <c r="G7" s="9">
        <v>3391</v>
      </c>
      <c r="H7" s="9">
        <v>3393</v>
      </c>
      <c r="I7" s="9">
        <v>3395</v>
      </c>
      <c r="J7" s="9">
        <v>3398</v>
      </c>
      <c r="K7" s="9">
        <v>3400</v>
      </c>
      <c r="L7" s="9">
        <v>3402</v>
      </c>
      <c r="M7" s="9">
        <v>3405</v>
      </c>
      <c r="N7" s="9">
        <v>3407</v>
      </c>
      <c r="O7" s="9">
        <v>3409</v>
      </c>
      <c r="P7" s="9">
        <v>3412</v>
      </c>
      <c r="Q7" s="9">
        <v>3414</v>
      </c>
      <c r="R7" s="9">
        <v>3416</v>
      </c>
      <c r="S7" s="8">
        <f>SUM(G7:R7)</f>
        <v>40842</v>
      </c>
    </row>
    <row r="8" spans="1:19" ht="16.5" thickBot="1" x14ac:dyDescent="0.3">
      <c r="A8" s="4" t="s">
        <v>6</v>
      </c>
      <c r="B8" s="5">
        <v>3400</v>
      </c>
      <c r="E8" s="8" t="s">
        <v>24</v>
      </c>
      <c r="F8" s="8"/>
      <c r="G8" s="8"/>
      <c r="H8" s="10">
        <v>1</v>
      </c>
      <c r="I8" s="8"/>
      <c r="J8" s="8"/>
      <c r="K8" s="10">
        <v>1</v>
      </c>
      <c r="L8" s="8"/>
      <c r="M8" s="8"/>
      <c r="N8" s="8"/>
      <c r="O8" s="10">
        <v>1</v>
      </c>
      <c r="P8" s="8"/>
      <c r="Q8" s="8"/>
      <c r="R8" s="10">
        <v>1</v>
      </c>
      <c r="S8" s="8">
        <f>SUM(G8:R8)</f>
        <v>4</v>
      </c>
    </row>
    <row r="9" spans="1:19" ht="16.5" thickBot="1" x14ac:dyDescent="0.3">
      <c r="A9" s="4" t="s">
        <v>7</v>
      </c>
      <c r="B9" s="5">
        <v>3402</v>
      </c>
      <c r="E9" s="8" t="s">
        <v>25</v>
      </c>
      <c r="F9" s="11">
        <v>4000</v>
      </c>
      <c r="G9" s="11">
        <f>F9-G7</f>
        <v>609</v>
      </c>
      <c r="H9" s="11">
        <f>H11-H10</f>
        <v>9089.8436670860083</v>
      </c>
      <c r="I9" s="11">
        <f>H9-I7</f>
        <v>5694.8436670860083</v>
      </c>
      <c r="J9" s="11">
        <f>I9-J7</f>
        <v>2296.8436670860083</v>
      </c>
      <c r="K9" s="11">
        <f>K11-K10</f>
        <v>10770.687334172017</v>
      </c>
      <c r="L9" s="11">
        <f>K9-L7</f>
        <v>7368.6873341720166</v>
      </c>
      <c r="M9" s="11">
        <f>L9-M7</f>
        <v>3963.6873341720166</v>
      </c>
      <c r="N9" s="11">
        <f>M9-N7</f>
        <v>556.68733417201656</v>
      </c>
      <c r="O9" s="11">
        <f>O11-O10</f>
        <v>9021.5310012580248</v>
      </c>
      <c r="P9" s="11">
        <f>O9-P7</f>
        <v>5609.5310012580248</v>
      </c>
      <c r="Q9" s="11">
        <f>P9-Q7</f>
        <v>2195.5310012580248</v>
      </c>
      <c r="R9" s="11">
        <f>R11-R10</f>
        <v>3999.5544645822174</v>
      </c>
      <c r="S9" s="11">
        <f>R9</f>
        <v>3999.5544645822174</v>
      </c>
    </row>
    <row r="10" spans="1:19" ht="16.5" thickBot="1" x14ac:dyDescent="0.3">
      <c r="A10" s="4" t="s">
        <v>8</v>
      </c>
      <c r="B10" s="5">
        <v>3405</v>
      </c>
      <c r="E10" s="8" t="s">
        <v>26</v>
      </c>
      <c r="F10" s="11"/>
      <c r="G10" s="11"/>
      <c r="H10" s="12">
        <f>H7-G9</f>
        <v>2784</v>
      </c>
      <c r="I10" s="11"/>
      <c r="J10" s="11"/>
      <c r="K10" s="12">
        <f>K7-J9</f>
        <v>1103.1563329139917</v>
      </c>
      <c r="L10" s="11"/>
      <c r="M10" s="11"/>
      <c r="N10" s="11"/>
      <c r="O10" s="12">
        <f>O7-N9</f>
        <v>2852.3126658279834</v>
      </c>
      <c r="P10" s="11"/>
      <c r="Q10" s="11"/>
      <c r="R10" s="12">
        <f>R7-Q9</f>
        <v>1220.4689987419752</v>
      </c>
      <c r="S10" s="11">
        <f>SUM(G10:R10)</f>
        <v>7959.9379974839503</v>
      </c>
    </row>
    <row r="11" spans="1:19" ht="16.5" thickBot="1" x14ac:dyDescent="0.3">
      <c r="A11" s="4" t="s">
        <v>9</v>
      </c>
      <c r="B11" s="5">
        <v>3407</v>
      </c>
      <c r="E11" s="8" t="s">
        <v>27</v>
      </c>
      <c r="F11" s="11"/>
      <c r="G11" s="11"/>
      <c r="H11" s="11">
        <f>G12</f>
        <v>11873.843667086008</v>
      </c>
      <c r="I11" s="11"/>
      <c r="J11" s="11"/>
      <c r="K11" s="11">
        <f>J12</f>
        <v>11873.843667086008</v>
      </c>
      <c r="L11" s="11"/>
      <c r="M11" s="11"/>
      <c r="N11" s="11"/>
      <c r="O11" s="11">
        <f>K11</f>
        <v>11873.843667086008</v>
      </c>
      <c r="P11" s="11"/>
      <c r="Q11" s="11"/>
      <c r="R11" s="11">
        <f>Q12</f>
        <v>5220.0234633241926</v>
      </c>
      <c r="S11" s="11">
        <f>SUM(H11:R11)</f>
        <v>40841.554464582216</v>
      </c>
    </row>
    <row r="12" spans="1:19" ht="16.5" thickBot="1" x14ac:dyDescent="0.3">
      <c r="A12" s="4" t="s">
        <v>11</v>
      </c>
      <c r="B12" s="5">
        <v>3409</v>
      </c>
      <c r="E12" s="8" t="s">
        <v>28</v>
      </c>
      <c r="F12" s="11"/>
      <c r="G12" s="11">
        <f>'[1]FI 3 GB'!$G$16</f>
        <v>11873.843667086008</v>
      </c>
      <c r="H12" s="11"/>
      <c r="I12" s="11"/>
      <c r="J12" s="11">
        <f>G12</f>
        <v>11873.843667086008</v>
      </c>
      <c r="K12" s="11"/>
      <c r="L12" s="11"/>
      <c r="M12" s="11"/>
      <c r="N12" s="11">
        <f>J12</f>
        <v>11873.843667086008</v>
      </c>
      <c r="O12" s="11"/>
      <c r="P12" s="11"/>
      <c r="Q12" s="11">
        <f>'[2]FI 3 GB'!$H$20</f>
        <v>5220.0234633241926</v>
      </c>
      <c r="R12" s="11"/>
      <c r="S12" s="11">
        <f>S11</f>
        <v>40841.554464582216</v>
      </c>
    </row>
    <row r="13" spans="1:19" ht="16.5" thickBot="1" x14ac:dyDescent="0.3">
      <c r="A13" s="4" t="s">
        <v>15</v>
      </c>
      <c r="B13" s="5">
        <v>3412</v>
      </c>
    </row>
    <row r="14" spans="1:19" ht="16.5" thickBot="1" x14ac:dyDescent="0.3">
      <c r="A14" s="4" t="s">
        <v>18</v>
      </c>
      <c r="B14" s="5">
        <v>3414</v>
      </c>
    </row>
    <row r="15" spans="1:19" ht="16.5" thickBot="1" x14ac:dyDescent="0.3">
      <c r="A15" s="4" t="s">
        <v>22</v>
      </c>
      <c r="B15" s="5">
        <v>3416</v>
      </c>
      <c r="D15" s="16">
        <v>11873.843667086008</v>
      </c>
      <c r="E15" s="18">
        <v>3391</v>
      </c>
      <c r="F15" s="18">
        <v>3393</v>
      </c>
      <c r="G15" s="18">
        <v>3395</v>
      </c>
      <c r="H15" s="18">
        <v>3398</v>
      </c>
      <c r="I15" s="18">
        <v>3400</v>
      </c>
      <c r="J15" s="18">
        <v>3402</v>
      </c>
      <c r="K15" s="18">
        <v>3405</v>
      </c>
      <c r="L15" s="18">
        <v>3407</v>
      </c>
      <c r="M15" s="18">
        <v>3409</v>
      </c>
      <c r="N15" s="18">
        <v>3412</v>
      </c>
      <c r="O15" s="18">
        <v>3414</v>
      </c>
      <c r="P15" s="18">
        <v>3416</v>
      </c>
    </row>
    <row r="16" spans="1:19" x14ac:dyDescent="0.25">
      <c r="E16" s="16"/>
    </row>
    <row r="17" spans="5:19" ht="15.75" x14ac:dyDescent="0.25">
      <c r="E17" s="18" t="s">
        <v>31</v>
      </c>
      <c r="F17" s="18"/>
      <c r="G17" s="18">
        <v>3.4396237317654741</v>
      </c>
      <c r="H17" s="18"/>
      <c r="I17" s="18"/>
      <c r="J17" s="18"/>
      <c r="K17" s="18"/>
      <c r="L17" s="18"/>
      <c r="M17" s="18"/>
      <c r="N17" s="18"/>
      <c r="O17" s="18"/>
      <c r="P17" s="18"/>
      <c r="S17">
        <f>Q12/2</f>
        <v>2610.0117316620963</v>
      </c>
    </row>
    <row r="18" spans="5:19" x14ac:dyDescent="0.25">
      <c r="J18">
        <f>S7/G17</f>
        <v>11873.97319736389</v>
      </c>
    </row>
    <row r="19" spans="5:19" x14ac:dyDescent="0.25">
      <c r="Q19" s="15">
        <f>S9/S7</f>
        <v>9.7927487992317153E-2</v>
      </c>
    </row>
    <row r="20" spans="5:19" x14ac:dyDescent="0.25">
      <c r="N20">
        <f>N12*0.44</f>
        <v>5224.4912135178438</v>
      </c>
    </row>
    <row r="22" spans="5:19" ht="15.75" x14ac:dyDescent="0.25">
      <c r="E22" s="20" t="s">
        <v>42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5:19" ht="15.75" x14ac:dyDescent="0.25">
      <c r="E23" s="14" t="s">
        <v>36</v>
      </c>
      <c r="F23" s="26" t="s">
        <v>35</v>
      </c>
      <c r="G23" s="27"/>
      <c r="H23" s="27"/>
      <c r="I23" s="27"/>
      <c r="J23" s="27"/>
      <c r="K23" s="28"/>
      <c r="L23" s="29" t="s">
        <v>33</v>
      </c>
      <c r="M23" s="30"/>
      <c r="N23" s="26">
        <v>11874</v>
      </c>
      <c r="O23" s="27"/>
      <c r="P23" s="27"/>
      <c r="Q23" s="27"/>
      <c r="R23" s="28"/>
      <c r="S23" s="8" t="s">
        <v>14</v>
      </c>
    </row>
    <row r="24" spans="5:19" ht="15.75" x14ac:dyDescent="0.25">
      <c r="E24" s="14" t="s">
        <v>37</v>
      </c>
      <c r="F24" s="26">
        <v>4000</v>
      </c>
      <c r="G24" s="27"/>
      <c r="H24" s="27"/>
      <c r="I24" s="27"/>
      <c r="J24" s="27"/>
      <c r="K24" s="28"/>
      <c r="L24" s="26" t="s">
        <v>43</v>
      </c>
      <c r="M24" s="28"/>
      <c r="N24" s="26">
        <v>1481</v>
      </c>
      <c r="O24" s="27"/>
      <c r="P24" s="27"/>
      <c r="Q24" s="27"/>
      <c r="R24" s="28"/>
      <c r="S24" s="14"/>
    </row>
    <row r="25" spans="5:19" ht="15.75" x14ac:dyDescent="0.25">
      <c r="E25" s="8" t="s">
        <v>49</v>
      </c>
      <c r="F25" s="8" t="s">
        <v>20</v>
      </c>
      <c r="G25" s="8" t="s">
        <v>2</v>
      </c>
      <c r="H25" s="8" t="s">
        <v>3</v>
      </c>
      <c r="I25" s="8" t="s">
        <v>4</v>
      </c>
      <c r="J25" s="8" t="s">
        <v>5</v>
      </c>
      <c r="K25" s="8" t="s">
        <v>6</v>
      </c>
      <c r="L25" s="8" t="s">
        <v>7</v>
      </c>
      <c r="M25" s="8" t="s">
        <v>8</v>
      </c>
      <c r="N25" s="8" t="s">
        <v>21</v>
      </c>
      <c r="O25" s="8" t="s">
        <v>11</v>
      </c>
      <c r="P25" s="8" t="s">
        <v>15</v>
      </c>
      <c r="Q25" s="8" t="s">
        <v>18</v>
      </c>
      <c r="R25" s="8" t="s">
        <v>22</v>
      </c>
      <c r="S25" s="8"/>
    </row>
    <row r="26" spans="5:19" ht="15.75" x14ac:dyDescent="0.25">
      <c r="E26" s="8" t="s">
        <v>23</v>
      </c>
      <c r="F26" s="8"/>
      <c r="G26" s="9">
        <v>3391</v>
      </c>
      <c r="H26" s="9">
        <v>3393</v>
      </c>
      <c r="I26" s="9">
        <v>3395</v>
      </c>
      <c r="J26" s="9">
        <v>3398</v>
      </c>
      <c r="K26" s="9">
        <v>3400</v>
      </c>
      <c r="L26" s="9">
        <v>3402</v>
      </c>
      <c r="M26" s="9">
        <v>3405</v>
      </c>
      <c r="N26" s="9">
        <v>3407</v>
      </c>
      <c r="O26" s="9">
        <v>3409</v>
      </c>
      <c r="P26" s="9">
        <v>3412</v>
      </c>
      <c r="Q26" s="9">
        <v>3414</v>
      </c>
      <c r="R26" s="9">
        <v>3416</v>
      </c>
      <c r="S26" s="8">
        <f>SUM(G26:R26)</f>
        <v>40842</v>
      </c>
    </row>
    <row r="27" spans="5:19" ht="15.75" x14ac:dyDescent="0.25">
      <c r="E27" s="8" t="s">
        <v>24</v>
      </c>
      <c r="F27" s="8"/>
      <c r="G27" s="8"/>
      <c r="H27" s="10">
        <v>1</v>
      </c>
      <c r="I27" s="8"/>
      <c r="J27" s="8"/>
      <c r="K27" s="10">
        <v>1</v>
      </c>
      <c r="L27" s="8"/>
      <c r="M27" s="8"/>
      <c r="N27" s="10">
        <v>1</v>
      </c>
      <c r="O27" s="8"/>
      <c r="P27" s="8"/>
      <c r="Q27" s="8"/>
      <c r="R27" s="10">
        <v>1</v>
      </c>
      <c r="S27" s="8">
        <f>SUM(G27:R27)</f>
        <v>4</v>
      </c>
    </row>
    <row r="28" spans="5:19" ht="15.75" x14ac:dyDescent="0.25">
      <c r="E28" s="8" t="s">
        <v>25</v>
      </c>
      <c r="F28" s="11">
        <v>4000</v>
      </c>
      <c r="G28" s="11">
        <f>F28-G26</f>
        <v>609</v>
      </c>
      <c r="H28" s="11">
        <f>H31-H30</f>
        <v>9089.8436670860083</v>
      </c>
      <c r="I28" s="11">
        <f>H28-I26</f>
        <v>5694.8436670860083</v>
      </c>
      <c r="J28" s="11">
        <f>I28-J26</f>
        <v>2296.8436670860083</v>
      </c>
      <c r="K28" s="11">
        <f>K31-K30</f>
        <v>9289.6873341720166</v>
      </c>
      <c r="L28" s="11">
        <f>K28-L26</f>
        <v>5887.6873341720166</v>
      </c>
      <c r="M28" s="11">
        <f>L28-N24</f>
        <v>4406.6873341720166</v>
      </c>
      <c r="N28" s="11">
        <f>N31-N30</f>
        <v>11392.531001258025</v>
      </c>
      <c r="O28" s="11">
        <f>N28-O26</f>
        <v>7983.5310012580248</v>
      </c>
      <c r="P28" s="11">
        <f>O28-N24</f>
        <v>6502.5310012580248</v>
      </c>
      <c r="Q28" s="11">
        <f>P28-Q26</f>
        <v>3088.5310012580248</v>
      </c>
      <c r="R28" s="11">
        <f>R31-R30</f>
        <v>10065.374668344033</v>
      </c>
      <c r="S28" s="11">
        <f>R28</f>
        <v>10065.374668344033</v>
      </c>
    </row>
    <row r="29" spans="5:19" ht="15.75" x14ac:dyDescent="0.25">
      <c r="E29" s="8" t="s">
        <v>30</v>
      </c>
      <c r="F29" s="11"/>
      <c r="G29" s="11"/>
      <c r="H29" s="11">
        <f>H28-N24</f>
        <v>7608.8436670860083</v>
      </c>
      <c r="I29" s="11">
        <f>I28-N24</f>
        <v>4213.8436670860083</v>
      </c>
      <c r="J29" s="11">
        <f>J28-N24</f>
        <v>815.84366708600828</v>
      </c>
      <c r="K29" s="11">
        <f>K28-N24</f>
        <v>7808.6873341720166</v>
      </c>
      <c r="L29" s="11">
        <f>L28-N24</f>
        <v>4406.6873341720166</v>
      </c>
      <c r="M29" s="11">
        <f>M28-N24</f>
        <v>2925.6873341720166</v>
      </c>
      <c r="N29" s="11">
        <f>N28-N24</f>
        <v>9911.5310012580248</v>
      </c>
      <c r="O29" s="11">
        <f>O28-N24</f>
        <v>6502.5310012580248</v>
      </c>
      <c r="P29" s="11">
        <f>P28-N24</f>
        <v>5021.5310012580248</v>
      </c>
      <c r="Q29" s="11">
        <f>Q28-N24</f>
        <v>1607.5310012580248</v>
      </c>
      <c r="R29" s="11">
        <f>R28-N24</f>
        <v>8584.3746683440331</v>
      </c>
      <c r="S29" s="11">
        <f>R29</f>
        <v>8584.3746683440331</v>
      </c>
    </row>
    <row r="30" spans="5:19" ht="15.75" x14ac:dyDescent="0.25">
      <c r="E30" s="8" t="s">
        <v>26</v>
      </c>
      <c r="F30" s="11"/>
      <c r="G30" s="11"/>
      <c r="H30" s="12">
        <f>H26-G28</f>
        <v>2784</v>
      </c>
      <c r="I30" s="11"/>
      <c r="J30" s="11"/>
      <c r="K30" s="12">
        <f>K26-J29</f>
        <v>2584.1563329139917</v>
      </c>
      <c r="L30" s="11"/>
      <c r="M30" s="11"/>
      <c r="N30" s="12">
        <f>N26-M29</f>
        <v>481.31266582798344</v>
      </c>
      <c r="O30" s="11"/>
      <c r="P30" s="11"/>
      <c r="Q30" s="11"/>
      <c r="R30" s="12">
        <f>R26-Q29</f>
        <v>1808.4689987419752</v>
      </c>
      <c r="S30" s="11">
        <f>SUM(G30:R30)</f>
        <v>7657.9379974839503</v>
      </c>
    </row>
    <row r="31" spans="5:19" ht="15.75" x14ac:dyDescent="0.25">
      <c r="E31" s="8" t="s">
        <v>27</v>
      </c>
      <c r="F31" s="11"/>
      <c r="G31" s="11"/>
      <c r="H31" s="11">
        <f>G32</f>
        <v>11873.843667086008</v>
      </c>
      <c r="I31" s="11"/>
      <c r="J31" s="11"/>
      <c r="K31" s="11">
        <f>J32</f>
        <v>11873.843667086008</v>
      </c>
      <c r="L31" s="11"/>
      <c r="M31" s="11"/>
      <c r="N31" s="11">
        <f>M32</f>
        <v>11873.843667086008</v>
      </c>
      <c r="O31" s="11"/>
      <c r="P31" s="11"/>
      <c r="Q31" s="11"/>
      <c r="R31" s="11">
        <f>N31</f>
        <v>11873.843667086008</v>
      </c>
      <c r="S31" s="11">
        <f>SUM(H31:R31)</f>
        <v>47495.374668344033</v>
      </c>
    </row>
    <row r="32" spans="5:19" ht="15.75" x14ac:dyDescent="0.25">
      <c r="E32" s="8" t="s">
        <v>28</v>
      </c>
      <c r="F32" s="11"/>
      <c r="G32" s="11">
        <f>'[1]FI 3 GB'!$G$16</f>
        <v>11873.843667086008</v>
      </c>
      <c r="H32" s="11"/>
      <c r="I32" s="11"/>
      <c r="J32" s="11">
        <f>H31</f>
        <v>11873.843667086008</v>
      </c>
      <c r="K32" s="11"/>
      <c r="L32" s="11"/>
      <c r="M32" s="11">
        <f>K31</f>
        <v>11873.843667086008</v>
      </c>
      <c r="N32" s="11"/>
      <c r="O32" s="11"/>
      <c r="P32" s="11"/>
      <c r="Q32" s="11">
        <f>M32</f>
        <v>11873.843667086008</v>
      </c>
      <c r="R32" s="11"/>
      <c r="S32" s="11">
        <f>S31</f>
        <v>47495.374668344033</v>
      </c>
    </row>
  </sheetData>
  <mergeCells count="14">
    <mergeCell ref="F24:K24"/>
    <mergeCell ref="L24:M24"/>
    <mergeCell ref="N24:R24"/>
    <mergeCell ref="E3:S3"/>
    <mergeCell ref="F5:K5"/>
    <mergeCell ref="F4:K4"/>
    <mergeCell ref="N4:R4"/>
    <mergeCell ref="N5:R5"/>
    <mergeCell ref="L5:M5"/>
    <mergeCell ref="L4:M4"/>
    <mergeCell ref="E22:S22"/>
    <mergeCell ref="F23:K23"/>
    <mergeCell ref="L23:M23"/>
    <mergeCell ref="N23:R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4AB19-0146-4DA8-85F1-4D4A1C49A007}">
  <dimension ref="A2:S29"/>
  <sheetViews>
    <sheetView topLeftCell="G10" zoomScaleNormal="100" workbookViewId="0">
      <selection activeCell="S25" sqref="S25"/>
    </sheetView>
  </sheetViews>
  <sheetFormatPr defaultRowHeight="15" x14ac:dyDescent="0.25"/>
  <cols>
    <col min="1" max="1" width="7.7109375" bestFit="1" customWidth="1"/>
    <col min="2" max="2" width="15" bestFit="1" customWidth="1"/>
    <col min="5" max="5" width="23" bestFit="1" customWidth="1"/>
    <col min="6" max="6" width="5.5703125" bestFit="1" customWidth="1"/>
    <col min="7" max="11" width="6.7109375" bestFit="1" customWidth="1"/>
    <col min="12" max="12" width="7.7109375" bestFit="1" customWidth="1"/>
    <col min="13" max="13" width="6.7109375" bestFit="1" customWidth="1"/>
    <col min="14" max="14" width="7.5703125" bestFit="1" customWidth="1"/>
    <col min="15" max="16" width="6.7109375" bestFit="1" customWidth="1"/>
    <col min="17" max="17" width="7.5703125" bestFit="1" customWidth="1"/>
    <col min="18" max="18" width="6.7109375" bestFit="1" customWidth="1"/>
    <col min="19" max="19" width="7.5703125" bestFit="1" customWidth="1"/>
  </cols>
  <sheetData>
    <row r="2" spans="1:19" ht="15.75" thickBot="1" x14ac:dyDescent="0.3"/>
    <row r="3" spans="1:19" ht="16.5" thickBot="1" x14ac:dyDescent="0.3">
      <c r="A3" s="2" t="s">
        <v>0</v>
      </c>
      <c r="B3" s="3" t="s">
        <v>1</v>
      </c>
      <c r="E3" s="20" t="s">
        <v>40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16.5" thickBot="1" x14ac:dyDescent="0.3">
      <c r="A4" s="4" t="s">
        <v>2</v>
      </c>
      <c r="B4" s="5">
        <v>1123</v>
      </c>
      <c r="E4" s="14" t="s">
        <v>36</v>
      </c>
      <c r="F4" s="26" t="s">
        <v>44</v>
      </c>
      <c r="G4" s="27"/>
      <c r="H4" s="27"/>
      <c r="I4" s="27"/>
      <c r="J4" s="27"/>
      <c r="K4" s="28"/>
      <c r="L4" s="29" t="s">
        <v>33</v>
      </c>
      <c r="M4" s="30"/>
      <c r="N4" s="26">
        <v>6566</v>
      </c>
      <c r="O4" s="27"/>
      <c r="P4" s="27"/>
      <c r="Q4" s="27"/>
      <c r="R4" s="28"/>
      <c r="S4" s="8" t="s">
        <v>14</v>
      </c>
    </row>
    <row r="5" spans="1:19" ht="16.5" thickBot="1" x14ac:dyDescent="0.3">
      <c r="A5" s="4" t="s">
        <v>3</v>
      </c>
      <c r="B5" s="5">
        <v>1108</v>
      </c>
      <c r="E5" s="14" t="s">
        <v>37</v>
      </c>
      <c r="F5" s="26">
        <v>2000</v>
      </c>
      <c r="G5" s="27"/>
      <c r="H5" s="27"/>
      <c r="I5" s="27"/>
      <c r="J5" s="27"/>
      <c r="K5" s="28"/>
      <c r="L5" s="14" t="s">
        <v>34</v>
      </c>
      <c r="M5" s="14"/>
      <c r="N5" s="26">
        <v>1026</v>
      </c>
      <c r="O5" s="27"/>
      <c r="P5" s="27"/>
      <c r="Q5" s="27"/>
      <c r="R5" s="28"/>
      <c r="S5" s="14"/>
    </row>
    <row r="6" spans="1:19" ht="16.5" thickBot="1" x14ac:dyDescent="0.3">
      <c r="A6" s="4" t="s">
        <v>4</v>
      </c>
      <c r="B6" s="5">
        <v>1093</v>
      </c>
      <c r="E6" s="8" t="s">
        <v>19</v>
      </c>
      <c r="F6" s="8" t="s">
        <v>20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21</v>
      </c>
      <c r="O6" s="8" t="s">
        <v>11</v>
      </c>
      <c r="P6" s="8" t="s">
        <v>15</v>
      </c>
      <c r="Q6" s="8" t="s">
        <v>18</v>
      </c>
      <c r="R6" s="8" t="s">
        <v>22</v>
      </c>
      <c r="S6" s="8"/>
    </row>
    <row r="7" spans="1:19" ht="16.5" thickBot="1" x14ac:dyDescent="0.3">
      <c r="A7" s="4" t="s">
        <v>5</v>
      </c>
      <c r="B7" s="5">
        <v>1078</v>
      </c>
      <c r="E7" s="8" t="s">
        <v>23</v>
      </c>
      <c r="F7" s="8"/>
      <c r="G7" s="9">
        <v>1123</v>
      </c>
      <c r="H7" s="9">
        <v>1108</v>
      </c>
      <c r="I7" s="9">
        <v>1093</v>
      </c>
      <c r="J7" s="9">
        <v>1078</v>
      </c>
      <c r="K7" s="9">
        <v>1063</v>
      </c>
      <c r="L7" s="9">
        <v>1048</v>
      </c>
      <c r="M7" s="9">
        <v>1033</v>
      </c>
      <c r="N7" s="9">
        <v>1018</v>
      </c>
      <c r="O7" s="9">
        <v>1003</v>
      </c>
      <c r="P7" s="9">
        <v>988</v>
      </c>
      <c r="Q7" s="9">
        <v>973</v>
      </c>
      <c r="R7" s="9">
        <v>958</v>
      </c>
      <c r="S7" s="8">
        <f>SUM(G7:R7)</f>
        <v>12486</v>
      </c>
    </row>
    <row r="8" spans="1:19" ht="16.5" thickBot="1" x14ac:dyDescent="0.3">
      <c r="A8" s="4" t="s">
        <v>6</v>
      </c>
      <c r="B8" s="5">
        <v>1063</v>
      </c>
      <c r="E8" s="8" t="s">
        <v>24</v>
      </c>
      <c r="F8" s="8"/>
      <c r="G8" s="8"/>
      <c r="H8" s="10">
        <v>1</v>
      </c>
      <c r="I8" s="8"/>
      <c r="J8" s="8"/>
      <c r="K8" s="8"/>
      <c r="L8" s="8"/>
      <c r="M8" s="8"/>
      <c r="N8" s="8"/>
      <c r="O8" s="10">
        <v>1</v>
      </c>
      <c r="P8" s="8"/>
      <c r="Q8" s="8"/>
      <c r="R8" s="8"/>
      <c r="S8" s="8">
        <f>SUM(G8:R8)</f>
        <v>2</v>
      </c>
    </row>
    <row r="9" spans="1:19" ht="16.5" thickBot="1" x14ac:dyDescent="0.3">
      <c r="A9" s="4" t="s">
        <v>7</v>
      </c>
      <c r="B9" s="5">
        <v>1048</v>
      </c>
      <c r="E9" s="8" t="s">
        <v>25</v>
      </c>
      <c r="F9" s="11">
        <v>2000</v>
      </c>
      <c r="G9" s="11">
        <f>F9-G7</f>
        <v>877</v>
      </c>
      <c r="H9" s="11">
        <f>H11-H10</f>
        <v>6335</v>
      </c>
      <c r="I9" s="11">
        <f t="shared" ref="I9:Q9" si="0">H9-I7</f>
        <v>5242</v>
      </c>
      <c r="J9" s="11">
        <f t="shared" si="0"/>
        <v>4164</v>
      </c>
      <c r="K9" s="11">
        <f t="shared" si="0"/>
        <v>3101</v>
      </c>
      <c r="L9" s="11">
        <f t="shared" si="0"/>
        <v>2053</v>
      </c>
      <c r="M9" s="11">
        <f t="shared" si="0"/>
        <v>1020</v>
      </c>
      <c r="N9" s="11">
        <f t="shared" si="0"/>
        <v>2</v>
      </c>
      <c r="O9" s="11">
        <f>O11-O10</f>
        <v>4922.1696778150072</v>
      </c>
      <c r="P9" s="11">
        <f t="shared" si="0"/>
        <v>3934.1696778150072</v>
      </c>
      <c r="Q9" s="11">
        <f t="shared" si="0"/>
        <v>2961.1696778150072</v>
      </c>
      <c r="R9" s="11">
        <f>Q9-R7</f>
        <v>2003.1696778150072</v>
      </c>
      <c r="S9" s="11">
        <f>R9</f>
        <v>2003.1696778150072</v>
      </c>
    </row>
    <row r="10" spans="1:19" ht="16.5" thickBot="1" x14ac:dyDescent="0.3">
      <c r="A10" s="4" t="s">
        <v>8</v>
      </c>
      <c r="B10" s="5">
        <v>1033</v>
      </c>
      <c r="E10" s="8" t="s">
        <v>26</v>
      </c>
      <c r="F10" s="11"/>
      <c r="G10" s="11"/>
      <c r="H10" s="12">
        <f>H7-G9</f>
        <v>231</v>
      </c>
      <c r="I10" s="11"/>
      <c r="J10" s="11"/>
      <c r="K10" s="11"/>
      <c r="L10" s="11"/>
      <c r="M10" s="11"/>
      <c r="N10" s="11"/>
      <c r="O10" s="12">
        <f>O7-N9</f>
        <v>1001</v>
      </c>
      <c r="P10" s="11"/>
      <c r="Q10" s="11"/>
      <c r="R10" s="11"/>
      <c r="S10" s="11">
        <f>SUM(G10:R10)</f>
        <v>1232</v>
      </c>
    </row>
    <row r="11" spans="1:19" ht="16.5" thickBot="1" x14ac:dyDescent="0.3">
      <c r="A11" s="4" t="s">
        <v>9</v>
      </c>
      <c r="B11" s="5">
        <v>1018</v>
      </c>
      <c r="E11" s="8" t="s">
        <v>27</v>
      </c>
      <c r="F11" s="11"/>
      <c r="G11" s="11"/>
      <c r="H11" s="11">
        <f>G12</f>
        <v>6566</v>
      </c>
      <c r="I11" s="11"/>
      <c r="J11" s="11"/>
      <c r="K11" s="11"/>
      <c r="L11" s="11"/>
      <c r="M11" s="11"/>
      <c r="N11" s="11"/>
      <c r="O11" s="11">
        <f>N12</f>
        <v>5923.1696778150072</v>
      </c>
      <c r="P11" s="11"/>
      <c r="Q11" s="11"/>
      <c r="R11" s="11"/>
      <c r="S11" s="11">
        <f>SUM(H11:Q11)</f>
        <v>12489.169677815007</v>
      </c>
    </row>
    <row r="12" spans="1:19" ht="16.5" thickBot="1" x14ac:dyDescent="0.3">
      <c r="A12" s="4" t="s">
        <v>11</v>
      </c>
      <c r="B12" s="5">
        <v>1003</v>
      </c>
      <c r="E12" s="8" t="s">
        <v>28</v>
      </c>
      <c r="F12" s="11"/>
      <c r="G12" s="11">
        <f>6566</f>
        <v>6566</v>
      </c>
      <c r="H12" s="11"/>
      <c r="I12" s="11"/>
      <c r="J12" s="11"/>
      <c r="K12" s="11"/>
      <c r="L12" s="11"/>
      <c r="M12" s="11"/>
      <c r="N12" s="11">
        <f>'[2]FI 9 GB'!$H$21</f>
        <v>5923.1696778150072</v>
      </c>
      <c r="O12" s="11"/>
      <c r="P12" s="11"/>
      <c r="Q12" s="11"/>
      <c r="R12" s="11"/>
      <c r="S12" s="11">
        <f>S11</f>
        <v>12489.169677815007</v>
      </c>
    </row>
    <row r="13" spans="1:19" ht="16.5" thickBot="1" x14ac:dyDescent="0.3">
      <c r="A13" s="4" t="s">
        <v>15</v>
      </c>
      <c r="B13" s="5">
        <v>988</v>
      </c>
    </row>
    <row r="14" spans="1:19" ht="16.5" thickBot="1" x14ac:dyDescent="0.3">
      <c r="A14" s="4" t="s">
        <v>18</v>
      </c>
      <c r="B14" s="5">
        <v>973</v>
      </c>
    </row>
    <row r="15" spans="1:19" ht="16.5" thickBot="1" x14ac:dyDescent="0.3">
      <c r="A15" s="4" t="s">
        <v>22</v>
      </c>
      <c r="B15" s="5">
        <v>958</v>
      </c>
      <c r="E15" s="19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9" x14ac:dyDescent="0.25">
      <c r="E16" s="16"/>
      <c r="G16" t="s">
        <v>31</v>
      </c>
      <c r="I16" s="17">
        <v>1.9443535355724899</v>
      </c>
    </row>
    <row r="17" spans="5:19" ht="15.75" x14ac:dyDescent="0.25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5:19" x14ac:dyDescent="0.25">
      <c r="M18" s="15">
        <f>S9/S7</f>
        <v>0.16043325947581349</v>
      </c>
    </row>
    <row r="19" spans="5:19" ht="15.75" x14ac:dyDescent="0.25">
      <c r="E19" s="20" t="s">
        <v>50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5:19" ht="15.75" x14ac:dyDescent="0.25">
      <c r="E20" s="14" t="s">
        <v>36</v>
      </c>
      <c r="F20" s="26" t="s">
        <v>44</v>
      </c>
      <c r="G20" s="27"/>
      <c r="H20" s="27"/>
      <c r="I20" s="27"/>
      <c r="J20" s="27"/>
      <c r="K20" s="28"/>
      <c r="L20" s="29" t="s">
        <v>33</v>
      </c>
      <c r="M20" s="30"/>
      <c r="N20" s="26">
        <v>6566</v>
      </c>
      <c r="O20" s="27"/>
      <c r="P20" s="27"/>
      <c r="Q20" s="27"/>
      <c r="R20" s="28"/>
      <c r="S20" s="8" t="s">
        <v>14</v>
      </c>
    </row>
    <row r="21" spans="5:19" ht="15.75" x14ac:dyDescent="0.25">
      <c r="E21" s="14" t="s">
        <v>37</v>
      </c>
      <c r="F21" s="26">
        <v>2000</v>
      </c>
      <c r="G21" s="27"/>
      <c r="H21" s="27"/>
      <c r="I21" s="27"/>
      <c r="J21" s="27"/>
      <c r="K21" s="28"/>
      <c r="L21" s="14" t="s">
        <v>34</v>
      </c>
      <c r="M21" s="14"/>
      <c r="N21" s="26">
        <v>1026</v>
      </c>
      <c r="O21" s="27"/>
      <c r="P21" s="27"/>
      <c r="Q21" s="27"/>
      <c r="R21" s="28"/>
      <c r="S21" s="14"/>
    </row>
    <row r="22" spans="5:19" ht="15.75" x14ac:dyDescent="0.25">
      <c r="E22" s="8" t="s">
        <v>19</v>
      </c>
      <c r="F22" s="8" t="s">
        <v>20</v>
      </c>
      <c r="G22" s="8" t="s">
        <v>2</v>
      </c>
      <c r="H22" s="8" t="s">
        <v>3</v>
      </c>
      <c r="I22" s="8" t="s">
        <v>4</v>
      </c>
      <c r="J22" s="8" t="s">
        <v>5</v>
      </c>
      <c r="K22" s="8" t="s">
        <v>6</v>
      </c>
      <c r="L22" s="8" t="s">
        <v>7</v>
      </c>
      <c r="M22" s="8" t="s">
        <v>8</v>
      </c>
      <c r="N22" s="8" t="s">
        <v>21</v>
      </c>
      <c r="O22" s="8" t="s">
        <v>11</v>
      </c>
      <c r="P22" s="8" t="s">
        <v>15</v>
      </c>
      <c r="Q22" s="8" t="s">
        <v>18</v>
      </c>
      <c r="R22" s="8" t="s">
        <v>22</v>
      </c>
      <c r="S22" s="8"/>
    </row>
    <row r="23" spans="5:19" ht="15.75" x14ac:dyDescent="0.25">
      <c r="E23" s="8" t="s">
        <v>23</v>
      </c>
      <c r="F23" s="8"/>
      <c r="G23" s="9">
        <v>1123</v>
      </c>
      <c r="H23" s="9">
        <v>1108</v>
      </c>
      <c r="I23" s="9">
        <v>1093</v>
      </c>
      <c r="J23" s="9">
        <v>1078</v>
      </c>
      <c r="K23" s="9">
        <v>1063</v>
      </c>
      <c r="L23" s="9">
        <v>1048</v>
      </c>
      <c r="M23" s="9">
        <v>1033</v>
      </c>
      <c r="N23" s="9">
        <v>1018</v>
      </c>
      <c r="O23" s="9">
        <v>1003</v>
      </c>
      <c r="P23" s="9">
        <v>988</v>
      </c>
      <c r="Q23" s="9">
        <v>973</v>
      </c>
      <c r="R23" s="9">
        <v>958</v>
      </c>
      <c r="S23" s="8">
        <f>SUM(G23:R23)</f>
        <v>12486</v>
      </c>
    </row>
    <row r="24" spans="5:19" ht="15.75" x14ac:dyDescent="0.25">
      <c r="E24" s="8" t="s">
        <v>24</v>
      </c>
      <c r="F24" s="8"/>
      <c r="G24" s="8"/>
      <c r="H24" s="10">
        <v>1</v>
      </c>
      <c r="I24" s="8"/>
      <c r="J24" s="8"/>
      <c r="K24" s="8"/>
      <c r="L24" s="8"/>
      <c r="M24" s="10">
        <v>1</v>
      </c>
      <c r="N24" s="8"/>
      <c r="O24" s="8"/>
      <c r="P24" s="8"/>
      <c r="Q24" s="8"/>
      <c r="R24" s="8"/>
      <c r="S24" s="8">
        <f>SUM(G24:R24)</f>
        <v>2</v>
      </c>
    </row>
    <row r="25" spans="5:19" ht="15.75" x14ac:dyDescent="0.25">
      <c r="E25" s="8" t="s">
        <v>25</v>
      </c>
      <c r="F25" s="11">
        <v>2000</v>
      </c>
      <c r="G25" s="11">
        <f>F25-G23</f>
        <v>877</v>
      </c>
      <c r="H25" s="11">
        <f>H28-H27</f>
        <v>6335</v>
      </c>
      <c r="I25" s="11">
        <f>H25-I23</f>
        <v>5242</v>
      </c>
      <c r="J25" s="11">
        <f>I25-J23</f>
        <v>4164</v>
      </c>
      <c r="K25" s="11">
        <f>J25-K23</f>
        <v>3101</v>
      </c>
      <c r="L25" s="11">
        <f>K25-L23</f>
        <v>2053</v>
      </c>
      <c r="M25" s="11">
        <f>M28-M27</f>
        <v>6560</v>
      </c>
      <c r="N25" s="11">
        <f>M25-N23</f>
        <v>5542</v>
      </c>
      <c r="O25" s="11">
        <f>N25-O23</f>
        <v>4539</v>
      </c>
      <c r="P25" s="11">
        <f>O25-P23</f>
        <v>3551</v>
      </c>
      <c r="Q25" s="11">
        <f>P25-Q23</f>
        <v>2578</v>
      </c>
      <c r="R25" s="11">
        <f>Q25-R23</f>
        <v>1620</v>
      </c>
      <c r="S25" s="11">
        <f>R25</f>
        <v>1620</v>
      </c>
    </row>
    <row r="26" spans="5:19" ht="15.75" x14ac:dyDescent="0.25">
      <c r="E26" s="8" t="s">
        <v>30</v>
      </c>
      <c r="F26" s="11"/>
      <c r="G26" s="11"/>
      <c r="H26" s="11">
        <f>H25-N21</f>
        <v>5309</v>
      </c>
      <c r="I26" s="11">
        <f>I25-N21</f>
        <v>4216</v>
      </c>
      <c r="J26" s="11">
        <f>J25-N21</f>
        <v>3138</v>
      </c>
      <c r="K26" s="11">
        <f>K25-N21</f>
        <v>2075</v>
      </c>
      <c r="L26" s="11">
        <f>L25-N21</f>
        <v>1027</v>
      </c>
      <c r="M26" s="11">
        <f>M25-N21</f>
        <v>5534</v>
      </c>
      <c r="N26" s="11">
        <f>N25-N21</f>
        <v>4516</v>
      </c>
      <c r="O26" s="11">
        <f>O25-N21</f>
        <v>3513</v>
      </c>
      <c r="P26" s="11">
        <f>P25-N21</f>
        <v>2525</v>
      </c>
      <c r="Q26" s="11">
        <f>Q25-N21</f>
        <v>1552</v>
      </c>
      <c r="R26" s="11">
        <f>R25-N21</f>
        <v>594</v>
      </c>
      <c r="S26" s="11">
        <f>R26</f>
        <v>594</v>
      </c>
    </row>
    <row r="27" spans="5:19" ht="15.75" x14ac:dyDescent="0.25">
      <c r="E27" s="8" t="s">
        <v>26</v>
      </c>
      <c r="F27" s="11"/>
      <c r="G27" s="11"/>
      <c r="H27" s="12">
        <f>H23-G25</f>
        <v>231</v>
      </c>
      <c r="I27" s="11"/>
      <c r="J27" s="11"/>
      <c r="K27" s="11"/>
      <c r="L27" s="11"/>
      <c r="M27" s="12">
        <f>M23-L26</f>
        <v>6</v>
      </c>
      <c r="N27" s="11"/>
      <c r="O27" s="11"/>
      <c r="P27" s="11"/>
      <c r="Q27" s="11"/>
      <c r="R27" s="11"/>
      <c r="S27" s="11">
        <f>SUM(G27:R27)</f>
        <v>237</v>
      </c>
    </row>
    <row r="28" spans="5:19" ht="15.75" x14ac:dyDescent="0.25">
      <c r="E28" s="8" t="s">
        <v>27</v>
      </c>
      <c r="F28" s="11"/>
      <c r="G28" s="11"/>
      <c r="H28" s="11">
        <f>G29</f>
        <v>6566</v>
      </c>
      <c r="I28" s="11"/>
      <c r="J28" s="11"/>
      <c r="K28" s="11"/>
      <c r="L28" s="11"/>
      <c r="M28" s="11">
        <f>H28</f>
        <v>6566</v>
      </c>
      <c r="N28" s="11"/>
      <c r="O28" s="11"/>
      <c r="P28" s="11"/>
      <c r="Q28" s="11"/>
      <c r="R28" s="11"/>
      <c r="S28" s="11">
        <f>SUM(H28:Q28)</f>
        <v>13132</v>
      </c>
    </row>
    <row r="29" spans="5:19" ht="15.75" x14ac:dyDescent="0.25">
      <c r="E29" s="8" t="s">
        <v>28</v>
      </c>
      <c r="F29" s="11"/>
      <c r="G29" s="11">
        <f>6566</f>
        <v>6566</v>
      </c>
      <c r="H29" s="11"/>
      <c r="I29" s="11"/>
      <c r="J29" s="11"/>
      <c r="K29" s="11"/>
      <c r="L29" s="11">
        <f>G29</f>
        <v>6566</v>
      </c>
      <c r="M29" s="11"/>
      <c r="N29" s="11"/>
      <c r="O29" s="11"/>
      <c r="P29" s="11"/>
      <c r="Q29" s="11"/>
      <c r="R29" s="11"/>
      <c r="S29" s="11">
        <f>S28</f>
        <v>13132</v>
      </c>
    </row>
  </sheetData>
  <mergeCells count="12">
    <mergeCell ref="E19:S19"/>
    <mergeCell ref="F20:K20"/>
    <mergeCell ref="L20:M20"/>
    <mergeCell ref="N20:R20"/>
    <mergeCell ref="F21:K21"/>
    <mergeCell ref="N21:R21"/>
    <mergeCell ref="E3:S3"/>
    <mergeCell ref="F4:K4"/>
    <mergeCell ref="F5:K5"/>
    <mergeCell ref="N5:R5"/>
    <mergeCell ref="N4:R4"/>
    <mergeCell ref="L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DRP 3 IN 1</vt:lpstr>
      <vt:lpstr>FI 1,5</vt:lpstr>
      <vt:lpstr>FI 2,5</vt:lpstr>
      <vt:lpstr>FI 5,5</vt:lpstr>
      <vt:lpstr>FI 3</vt:lpstr>
      <vt:lpstr>FI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2023-05-06T16:45:28Z</dcterms:created>
  <dcterms:modified xsi:type="dcterms:W3CDTF">2023-05-08T19:49:40Z</dcterms:modified>
</cp:coreProperties>
</file>