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 E5410\Downloads\"/>
    </mc:Choice>
  </mc:AlternateContent>
  <xr:revisionPtr revIDLastSave="0" documentId="13_ncr:1_{7E6D6F05-E18A-41E7-9F43-8E4D8972223C}" xr6:coauthVersionLast="47" xr6:coauthVersionMax="47" xr10:uidLastSave="{00000000-0000-0000-0000-000000000000}"/>
  <bookViews>
    <workbookView xWindow="-120" yWindow="-120" windowWidth="19440" windowHeight="11640" tabRatio="636" activeTab="1" xr2:uid="{0975106C-FA84-485F-B1A9-E72E9062CB27}"/>
  </bookViews>
  <sheets>
    <sheet name="Hasil Seleksi" sheetId="2" r:id="rId1"/>
    <sheet name="nomer 1" sheetId="7" r:id="rId2"/>
    <sheet name="nomer 3" sheetId="6" r:id="rId3"/>
    <sheet name="nomer 4" sheetId="5" r:id="rId4"/>
    <sheet name="Tabul Data 1" sheetId="8" r:id="rId5"/>
    <sheet name="Tabul Data 2" sheetId="22" r:id="rId6"/>
    <sheet name="Tabul Data 3" sheetId="24" r:id="rId7"/>
    <sheet name="WOB" sheetId="9" r:id="rId8"/>
    <sheet name="VA" sheetId="20" r:id="rId9"/>
    <sheet name="VACA" sheetId="11" r:id="rId10"/>
    <sheet name="VAHU" sheetId="12" r:id="rId11"/>
    <sheet name="STVA" sheetId="13" r:id="rId12"/>
    <sheet name="VAICTM" sheetId="15" r:id="rId13"/>
    <sheet name="IOS" sheetId="17" r:id="rId14"/>
    <sheet name="NIPER" sheetId="18" r:id="rId15"/>
    <sheet name="NIPER Tobins" sheetId="21" r:id="rId16"/>
    <sheet name="KK" sheetId="19" r:id="rId17"/>
    <sheet name="KK ROE" sheetId="23" r:id="rId1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3" l="1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27" i="23"/>
  <c r="E28" i="23"/>
  <c r="E29" i="23"/>
  <c r="E30" i="23"/>
  <c r="E31" i="23"/>
  <c r="E32" i="23"/>
  <c r="E33" i="23"/>
  <c r="E34" i="23"/>
  <c r="E35" i="23"/>
  <c r="E36" i="23"/>
  <c r="E37" i="23"/>
  <c r="E38" i="23"/>
  <c r="E39" i="23"/>
  <c r="E40" i="23"/>
  <c r="E41" i="23"/>
  <c r="E42" i="23"/>
  <c r="E43" i="23"/>
  <c r="E44" i="23"/>
  <c r="E45" i="23"/>
  <c r="E46" i="23"/>
  <c r="E47" i="23"/>
  <c r="E48" i="23"/>
  <c r="E49" i="23"/>
  <c r="E50" i="23"/>
  <c r="E51" i="23"/>
  <c r="E52" i="23"/>
  <c r="E53" i="23"/>
  <c r="E54" i="23"/>
  <c r="E55" i="23"/>
  <c r="E56" i="23"/>
  <c r="E57" i="23"/>
  <c r="E58" i="23"/>
  <c r="E59" i="23"/>
  <c r="E60" i="23"/>
  <c r="E61" i="23"/>
  <c r="E62" i="23"/>
  <c r="E63" i="23"/>
  <c r="E64" i="23"/>
  <c r="E65" i="23"/>
  <c r="E66" i="23"/>
  <c r="E67" i="23"/>
  <c r="E68" i="23"/>
  <c r="E69" i="23"/>
  <c r="E70" i="23"/>
  <c r="E71" i="23"/>
  <c r="E72" i="23"/>
  <c r="E73" i="23"/>
  <c r="E74" i="23"/>
  <c r="E75" i="23"/>
  <c r="E76" i="23"/>
  <c r="E77" i="23"/>
  <c r="E78" i="23"/>
  <c r="E79" i="23"/>
  <c r="E80" i="23"/>
  <c r="E81" i="23"/>
  <c r="E82" i="23"/>
  <c r="E83" i="23"/>
  <c r="E84" i="23"/>
  <c r="E85" i="23"/>
  <c r="E86" i="23"/>
  <c r="E87" i="23"/>
  <c r="E88" i="23"/>
  <c r="E89" i="23"/>
  <c r="E90" i="23"/>
  <c r="E91" i="23"/>
  <c r="E92" i="23"/>
  <c r="E93" i="23"/>
  <c r="E94" i="23"/>
  <c r="E95" i="23"/>
  <c r="E96" i="23"/>
  <c r="E97" i="23"/>
  <c r="E98" i="23"/>
  <c r="E99" i="23"/>
  <c r="E100" i="23"/>
  <c r="E101" i="23"/>
  <c r="E102" i="23"/>
  <c r="E103" i="23"/>
  <c r="E104" i="23"/>
  <c r="E105" i="23"/>
  <c r="E8" i="23"/>
  <c r="E7" i="23"/>
  <c r="E6" i="23"/>
  <c r="F105" i="23"/>
  <c r="H101" i="24" s="1"/>
  <c r="F104" i="23"/>
  <c r="H100" i="24" s="1"/>
  <c r="F103" i="23"/>
  <c r="H99" i="24" s="1"/>
  <c r="F102" i="23"/>
  <c r="H98" i="24" s="1"/>
  <c r="F101" i="23"/>
  <c r="H97" i="24" s="1"/>
  <c r="F100" i="23"/>
  <c r="H96" i="24" s="1"/>
  <c r="F99" i="23"/>
  <c r="H95" i="24" s="1"/>
  <c r="F98" i="23"/>
  <c r="H94" i="24" s="1"/>
  <c r="F97" i="23"/>
  <c r="H93" i="24" s="1"/>
  <c r="F96" i="23"/>
  <c r="H92" i="24" s="1"/>
  <c r="F95" i="23"/>
  <c r="H91" i="24" s="1"/>
  <c r="F94" i="23"/>
  <c r="H90" i="24" s="1"/>
  <c r="F93" i="23"/>
  <c r="H89" i="24" s="1"/>
  <c r="F92" i="23"/>
  <c r="H88" i="24" s="1"/>
  <c r="F91" i="23"/>
  <c r="H87" i="24" s="1"/>
  <c r="F90" i="23"/>
  <c r="H86" i="24" s="1"/>
  <c r="F89" i="23"/>
  <c r="H85" i="24" s="1"/>
  <c r="F88" i="23"/>
  <c r="H84" i="24" s="1"/>
  <c r="F87" i="23"/>
  <c r="H83" i="24" s="1"/>
  <c r="F86" i="23"/>
  <c r="H82" i="24" s="1"/>
  <c r="F85" i="23"/>
  <c r="H81" i="24" s="1"/>
  <c r="F84" i="23"/>
  <c r="H80" i="24" s="1"/>
  <c r="F83" i="23"/>
  <c r="H79" i="24" s="1"/>
  <c r="F82" i="23"/>
  <c r="H78" i="24" s="1"/>
  <c r="F81" i="23"/>
  <c r="H77" i="24" s="1"/>
  <c r="F80" i="23"/>
  <c r="H76" i="24" s="1"/>
  <c r="F79" i="23"/>
  <c r="H75" i="24" s="1"/>
  <c r="F78" i="23"/>
  <c r="H74" i="24" s="1"/>
  <c r="F77" i="23"/>
  <c r="H73" i="24" s="1"/>
  <c r="F76" i="23"/>
  <c r="H72" i="24" s="1"/>
  <c r="F75" i="23"/>
  <c r="H71" i="24" s="1"/>
  <c r="F74" i="23"/>
  <c r="H70" i="24" s="1"/>
  <c r="F73" i="23"/>
  <c r="H69" i="24" s="1"/>
  <c r="F72" i="23"/>
  <c r="H68" i="24" s="1"/>
  <c r="F71" i="23"/>
  <c r="H67" i="24" s="1"/>
  <c r="F70" i="23"/>
  <c r="H66" i="24" s="1"/>
  <c r="F69" i="23"/>
  <c r="H65" i="24" s="1"/>
  <c r="F68" i="23"/>
  <c r="H64" i="24" s="1"/>
  <c r="F67" i="23"/>
  <c r="H63" i="24" s="1"/>
  <c r="F66" i="23"/>
  <c r="H62" i="24" s="1"/>
  <c r="F65" i="23"/>
  <c r="H61" i="24" s="1"/>
  <c r="F64" i="23"/>
  <c r="H60" i="24" s="1"/>
  <c r="F63" i="23"/>
  <c r="H59" i="24" s="1"/>
  <c r="F62" i="23"/>
  <c r="H58" i="24" s="1"/>
  <c r="F61" i="23"/>
  <c r="H57" i="24" s="1"/>
  <c r="F60" i="23"/>
  <c r="H56" i="24" s="1"/>
  <c r="F59" i="23"/>
  <c r="H55" i="24" s="1"/>
  <c r="F58" i="23"/>
  <c r="H54" i="24" s="1"/>
  <c r="F57" i="23"/>
  <c r="H53" i="24" s="1"/>
  <c r="F56" i="23"/>
  <c r="H52" i="24" s="1"/>
  <c r="F55" i="23"/>
  <c r="H51" i="24" s="1"/>
  <c r="F54" i="23"/>
  <c r="H50" i="24" s="1"/>
  <c r="F53" i="23"/>
  <c r="H49" i="24" s="1"/>
  <c r="F52" i="23"/>
  <c r="H48" i="24" s="1"/>
  <c r="F51" i="23"/>
  <c r="H47" i="24" s="1"/>
  <c r="F50" i="23"/>
  <c r="H46" i="24" s="1"/>
  <c r="F49" i="23"/>
  <c r="H45" i="24" s="1"/>
  <c r="F48" i="23"/>
  <c r="H44" i="24" s="1"/>
  <c r="F47" i="23"/>
  <c r="H43" i="24" s="1"/>
  <c r="F46" i="23"/>
  <c r="H42" i="24" s="1"/>
  <c r="F45" i="23"/>
  <c r="H41" i="24" s="1"/>
  <c r="F44" i="23"/>
  <c r="H40" i="24" s="1"/>
  <c r="F43" i="23"/>
  <c r="H39" i="24" s="1"/>
  <c r="F42" i="23"/>
  <c r="H38" i="24" s="1"/>
  <c r="F41" i="23"/>
  <c r="H37" i="24" s="1"/>
  <c r="F40" i="23"/>
  <c r="H36" i="24" s="1"/>
  <c r="F39" i="23"/>
  <c r="H35" i="24" s="1"/>
  <c r="F38" i="23"/>
  <c r="H34" i="24" s="1"/>
  <c r="F37" i="23"/>
  <c r="H33" i="24" s="1"/>
  <c r="F36" i="23"/>
  <c r="H32" i="24" s="1"/>
  <c r="F35" i="23"/>
  <c r="H31" i="24" s="1"/>
  <c r="F34" i="23"/>
  <c r="H30" i="24" s="1"/>
  <c r="F33" i="23"/>
  <c r="H29" i="24" s="1"/>
  <c r="F32" i="23"/>
  <c r="H28" i="24" s="1"/>
  <c r="F31" i="23"/>
  <c r="H27" i="24" s="1"/>
  <c r="F30" i="23"/>
  <c r="H26" i="24" s="1"/>
  <c r="F29" i="23"/>
  <c r="H25" i="24" s="1"/>
  <c r="F28" i="23"/>
  <c r="H24" i="24" s="1"/>
  <c r="F27" i="23"/>
  <c r="H23" i="24" s="1"/>
  <c r="F26" i="23"/>
  <c r="H22" i="24" s="1"/>
  <c r="F25" i="23"/>
  <c r="H21" i="24" s="1"/>
  <c r="F24" i="23"/>
  <c r="H20" i="24" s="1"/>
  <c r="F23" i="23"/>
  <c r="H19" i="24" s="1"/>
  <c r="F22" i="23"/>
  <c r="H18" i="24" s="1"/>
  <c r="F21" i="23"/>
  <c r="H17" i="24" s="1"/>
  <c r="F20" i="23"/>
  <c r="H16" i="24" s="1"/>
  <c r="F19" i="23"/>
  <c r="H15" i="24" s="1"/>
  <c r="F18" i="23"/>
  <c r="H14" i="24" s="1"/>
  <c r="F17" i="23"/>
  <c r="H13" i="24" s="1"/>
  <c r="F16" i="23"/>
  <c r="H12" i="24" s="1"/>
  <c r="F15" i="23"/>
  <c r="H11" i="24" s="1"/>
  <c r="F14" i="23"/>
  <c r="H10" i="24" s="1"/>
  <c r="F13" i="23"/>
  <c r="H9" i="24" s="1"/>
  <c r="F12" i="23"/>
  <c r="H8" i="24" s="1"/>
  <c r="F11" i="23"/>
  <c r="H7" i="24" s="1"/>
  <c r="F10" i="23"/>
  <c r="H6" i="24" s="1"/>
  <c r="F9" i="23"/>
  <c r="H5" i="24" s="1"/>
  <c r="F8" i="23"/>
  <c r="H4" i="24" s="1"/>
  <c r="F7" i="23"/>
  <c r="H3" i="24" s="1"/>
  <c r="F6" i="23"/>
  <c r="H2" i="24" s="1"/>
  <c r="H45" i="21"/>
  <c r="J45" i="21" s="1"/>
  <c r="H61" i="21"/>
  <c r="J61" i="21" s="1"/>
  <c r="H77" i="21"/>
  <c r="J77" i="21" s="1"/>
  <c r="H93" i="21"/>
  <c r="J93" i="21" s="1"/>
  <c r="F5" i="22"/>
  <c r="I9" i="21"/>
  <c r="I10" i="21"/>
  <c r="I11" i="21"/>
  <c r="I12" i="21"/>
  <c r="I13" i="21"/>
  <c r="I14" i="21"/>
  <c r="I15" i="21"/>
  <c r="I16" i="21"/>
  <c r="I17" i="21"/>
  <c r="I18" i="21"/>
  <c r="I19" i="21"/>
  <c r="I20" i="21"/>
  <c r="I21" i="21"/>
  <c r="I22" i="21"/>
  <c r="I23" i="21"/>
  <c r="I24" i="21"/>
  <c r="I25" i="21"/>
  <c r="I26" i="21"/>
  <c r="I27" i="21"/>
  <c r="I28" i="21"/>
  <c r="I29" i="21"/>
  <c r="I30" i="21"/>
  <c r="I31" i="21"/>
  <c r="I32" i="21"/>
  <c r="I33" i="21"/>
  <c r="I34" i="21"/>
  <c r="I35" i="21"/>
  <c r="I36" i="21"/>
  <c r="I37" i="21"/>
  <c r="I38" i="21"/>
  <c r="I39" i="21"/>
  <c r="I40" i="21"/>
  <c r="I41" i="21"/>
  <c r="I42" i="21"/>
  <c r="I43" i="21"/>
  <c r="I44" i="21"/>
  <c r="I45" i="21"/>
  <c r="I46" i="21"/>
  <c r="I47" i="21"/>
  <c r="I48" i="21"/>
  <c r="I49" i="21"/>
  <c r="I50" i="21"/>
  <c r="I51" i="21"/>
  <c r="I52" i="21"/>
  <c r="I53" i="21"/>
  <c r="I54" i="21"/>
  <c r="I55" i="21"/>
  <c r="I56" i="21"/>
  <c r="I57" i="21"/>
  <c r="I58" i="21"/>
  <c r="I59" i="21"/>
  <c r="I60" i="21"/>
  <c r="I61" i="21"/>
  <c r="I62" i="21"/>
  <c r="I63" i="21"/>
  <c r="I64" i="21"/>
  <c r="I65" i="21"/>
  <c r="I66" i="21"/>
  <c r="I67" i="21"/>
  <c r="I68" i="21"/>
  <c r="I69" i="21"/>
  <c r="I70" i="21"/>
  <c r="I71" i="21"/>
  <c r="I72" i="21"/>
  <c r="I73" i="21"/>
  <c r="I74" i="21"/>
  <c r="I75" i="21"/>
  <c r="I76" i="21"/>
  <c r="I77" i="21"/>
  <c r="I78" i="21"/>
  <c r="I79" i="21"/>
  <c r="I80" i="21"/>
  <c r="I81" i="21"/>
  <c r="I82" i="21"/>
  <c r="I83" i="21"/>
  <c r="I84" i="21"/>
  <c r="I85" i="21"/>
  <c r="I86" i="21"/>
  <c r="I87" i="21"/>
  <c r="I88" i="21"/>
  <c r="I89" i="21"/>
  <c r="I90" i="21"/>
  <c r="I91" i="21"/>
  <c r="I92" i="21"/>
  <c r="I93" i="21"/>
  <c r="I94" i="21"/>
  <c r="I95" i="21"/>
  <c r="I96" i="21"/>
  <c r="I97" i="21"/>
  <c r="I98" i="21"/>
  <c r="I99" i="21"/>
  <c r="I100" i="21"/>
  <c r="I101" i="21"/>
  <c r="I102" i="21"/>
  <c r="I103" i="21"/>
  <c r="I104" i="21"/>
  <c r="I105" i="21"/>
  <c r="I8" i="21"/>
  <c r="I7" i="21"/>
  <c r="I6" i="21"/>
  <c r="E105" i="21"/>
  <c r="D105" i="21"/>
  <c r="F105" i="21" s="1"/>
  <c r="H105" i="21" s="1"/>
  <c r="J105" i="21" s="1"/>
  <c r="E104" i="21"/>
  <c r="D104" i="21"/>
  <c r="E103" i="21"/>
  <c r="D103" i="21"/>
  <c r="F103" i="21" s="1"/>
  <c r="H103" i="21" s="1"/>
  <c r="J103" i="21" s="1"/>
  <c r="E102" i="21"/>
  <c r="D102" i="21"/>
  <c r="E101" i="21"/>
  <c r="D101" i="21"/>
  <c r="F101" i="21" s="1"/>
  <c r="H101" i="21" s="1"/>
  <c r="J101" i="21" s="1"/>
  <c r="E100" i="21"/>
  <c r="D100" i="21"/>
  <c r="E99" i="21"/>
  <c r="D99" i="21"/>
  <c r="F99" i="21" s="1"/>
  <c r="H99" i="21" s="1"/>
  <c r="J99" i="21" s="1"/>
  <c r="E98" i="21"/>
  <c r="D98" i="21"/>
  <c r="E97" i="21"/>
  <c r="D97" i="21"/>
  <c r="F97" i="21" s="1"/>
  <c r="H97" i="21" s="1"/>
  <c r="J97" i="21" s="1"/>
  <c r="E96" i="21"/>
  <c r="D96" i="21"/>
  <c r="E95" i="21"/>
  <c r="D95" i="21"/>
  <c r="F95" i="21" s="1"/>
  <c r="H95" i="21" s="1"/>
  <c r="J95" i="21" s="1"/>
  <c r="E94" i="21"/>
  <c r="D94" i="21"/>
  <c r="E93" i="21"/>
  <c r="D93" i="21"/>
  <c r="F93" i="21" s="1"/>
  <c r="E92" i="21"/>
  <c r="D92" i="21"/>
  <c r="E91" i="21"/>
  <c r="D91" i="21"/>
  <c r="F91" i="21" s="1"/>
  <c r="H91" i="21" s="1"/>
  <c r="J91" i="21" s="1"/>
  <c r="E90" i="21"/>
  <c r="D90" i="21"/>
  <c r="E89" i="21"/>
  <c r="D89" i="21"/>
  <c r="F89" i="21" s="1"/>
  <c r="H89" i="21" s="1"/>
  <c r="J89" i="21" s="1"/>
  <c r="E88" i="21"/>
  <c r="D88" i="21"/>
  <c r="E87" i="21"/>
  <c r="D87" i="21"/>
  <c r="F87" i="21" s="1"/>
  <c r="H87" i="21" s="1"/>
  <c r="J87" i="21" s="1"/>
  <c r="E86" i="21"/>
  <c r="D86" i="21"/>
  <c r="E85" i="21"/>
  <c r="D85" i="21"/>
  <c r="F85" i="21" s="1"/>
  <c r="H85" i="21" s="1"/>
  <c r="J85" i="21" s="1"/>
  <c r="E84" i="21"/>
  <c r="D84" i="21"/>
  <c r="E83" i="21"/>
  <c r="D83" i="21"/>
  <c r="F83" i="21" s="1"/>
  <c r="H83" i="21" s="1"/>
  <c r="J83" i="21" s="1"/>
  <c r="E82" i="21"/>
  <c r="D82" i="21"/>
  <c r="E81" i="21"/>
  <c r="D81" i="21"/>
  <c r="F81" i="21" s="1"/>
  <c r="H81" i="21" s="1"/>
  <c r="J81" i="21" s="1"/>
  <c r="E80" i="21"/>
  <c r="D80" i="21"/>
  <c r="E79" i="21"/>
  <c r="D79" i="21"/>
  <c r="F79" i="21" s="1"/>
  <c r="H79" i="21" s="1"/>
  <c r="J79" i="21" s="1"/>
  <c r="E78" i="21"/>
  <c r="D78" i="21"/>
  <c r="E77" i="21"/>
  <c r="D77" i="21"/>
  <c r="F77" i="21" s="1"/>
  <c r="E76" i="21"/>
  <c r="D76" i="21"/>
  <c r="E75" i="21"/>
  <c r="D75" i="21"/>
  <c r="F75" i="21" s="1"/>
  <c r="H75" i="21" s="1"/>
  <c r="J75" i="21" s="1"/>
  <c r="E74" i="21"/>
  <c r="D74" i="21"/>
  <c r="E73" i="21"/>
  <c r="D73" i="21"/>
  <c r="F73" i="21" s="1"/>
  <c r="H73" i="21" s="1"/>
  <c r="J73" i="21" s="1"/>
  <c r="E72" i="21"/>
  <c r="D72" i="21"/>
  <c r="E71" i="21"/>
  <c r="D71" i="21"/>
  <c r="F71" i="21" s="1"/>
  <c r="H71" i="21" s="1"/>
  <c r="J71" i="21" s="1"/>
  <c r="E70" i="21"/>
  <c r="D70" i="21"/>
  <c r="E69" i="21"/>
  <c r="D69" i="21"/>
  <c r="F69" i="21" s="1"/>
  <c r="H69" i="21" s="1"/>
  <c r="J69" i="21" s="1"/>
  <c r="E68" i="21"/>
  <c r="D68" i="21"/>
  <c r="E67" i="21"/>
  <c r="D67" i="21"/>
  <c r="F67" i="21" s="1"/>
  <c r="H67" i="21" s="1"/>
  <c r="J67" i="21" s="1"/>
  <c r="E66" i="21"/>
  <c r="D66" i="21"/>
  <c r="E65" i="21"/>
  <c r="D65" i="21"/>
  <c r="F65" i="21" s="1"/>
  <c r="H65" i="21" s="1"/>
  <c r="J65" i="21" s="1"/>
  <c r="E64" i="21"/>
  <c r="D64" i="21"/>
  <c r="E63" i="21"/>
  <c r="D63" i="21"/>
  <c r="F63" i="21" s="1"/>
  <c r="H63" i="21" s="1"/>
  <c r="J63" i="21" s="1"/>
  <c r="E62" i="21"/>
  <c r="D62" i="21"/>
  <c r="E61" i="21"/>
  <c r="D61" i="21"/>
  <c r="F61" i="21" s="1"/>
  <c r="E60" i="21"/>
  <c r="D60" i="21"/>
  <c r="E59" i="21"/>
  <c r="D59" i="21"/>
  <c r="F59" i="21" s="1"/>
  <c r="H59" i="21" s="1"/>
  <c r="J59" i="21" s="1"/>
  <c r="E58" i="21"/>
  <c r="D58" i="21"/>
  <c r="E57" i="21"/>
  <c r="D57" i="21"/>
  <c r="F57" i="21" s="1"/>
  <c r="H57" i="21" s="1"/>
  <c r="J57" i="21" s="1"/>
  <c r="E56" i="21"/>
  <c r="D56" i="21"/>
  <c r="E55" i="21"/>
  <c r="D55" i="21"/>
  <c r="F55" i="21" s="1"/>
  <c r="H55" i="21" s="1"/>
  <c r="J55" i="21" s="1"/>
  <c r="E54" i="21"/>
  <c r="D54" i="21"/>
  <c r="E53" i="21"/>
  <c r="D53" i="21"/>
  <c r="F53" i="21" s="1"/>
  <c r="H53" i="21" s="1"/>
  <c r="J53" i="21" s="1"/>
  <c r="E52" i="21"/>
  <c r="D52" i="21"/>
  <c r="E51" i="21"/>
  <c r="D51" i="21"/>
  <c r="F51" i="21" s="1"/>
  <c r="H51" i="21" s="1"/>
  <c r="J51" i="21" s="1"/>
  <c r="E50" i="21"/>
  <c r="D50" i="21"/>
  <c r="E49" i="21"/>
  <c r="D49" i="21"/>
  <c r="F49" i="21" s="1"/>
  <c r="H49" i="21" s="1"/>
  <c r="J49" i="21" s="1"/>
  <c r="E48" i="21"/>
  <c r="D48" i="21"/>
  <c r="E47" i="21"/>
  <c r="D47" i="21"/>
  <c r="F47" i="21" s="1"/>
  <c r="H47" i="21" s="1"/>
  <c r="J47" i="21" s="1"/>
  <c r="E46" i="21"/>
  <c r="D46" i="21"/>
  <c r="E45" i="21"/>
  <c r="D45" i="21"/>
  <c r="F45" i="21" s="1"/>
  <c r="E44" i="21"/>
  <c r="D44" i="21"/>
  <c r="E43" i="21"/>
  <c r="D43" i="21"/>
  <c r="F43" i="21" s="1"/>
  <c r="H43" i="21" s="1"/>
  <c r="J43" i="21" s="1"/>
  <c r="E42" i="21"/>
  <c r="D42" i="21"/>
  <c r="E41" i="21"/>
  <c r="D41" i="21"/>
  <c r="F41" i="21" s="1"/>
  <c r="H41" i="21" s="1"/>
  <c r="J41" i="21" s="1"/>
  <c r="E40" i="21"/>
  <c r="D40" i="21"/>
  <c r="E39" i="21"/>
  <c r="D39" i="21"/>
  <c r="F39" i="21" s="1"/>
  <c r="H39" i="21" s="1"/>
  <c r="J39" i="21" s="1"/>
  <c r="E38" i="21"/>
  <c r="D38" i="21"/>
  <c r="E37" i="21"/>
  <c r="D37" i="21"/>
  <c r="F37" i="21" s="1"/>
  <c r="H37" i="21" s="1"/>
  <c r="J37" i="21" s="1"/>
  <c r="E36" i="21"/>
  <c r="D36" i="21"/>
  <c r="E35" i="21"/>
  <c r="D35" i="21"/>
  <c r="F35" i="21" s="1"/>
  <c r="H35" i="21" s="1"/>
  <c r="J35" i="21" s="1"/>
  <c r="E34" i="21"/>
  <c r="D34" i="21"/>
  <c r="E33" i="21"/>
  <c r="D33" i="21"/>
  <c r="E32" i="21"/>
  <c r="D32" i="21"/>
  <c r="E31" i="21"/>
  <c r="D31" i="21"/>
  <c r="E30" i="21"/>
  <c r="D30" i="21"/>
  <c r="E29" i="21"/>
  <c r="D29" i="21"/>
  <c r="E28" i="21"/>
  <c r="D28" i="21"/>
  <c r="E27" i="21"/>
  <c r="D27" i="21"/>
  <c r="E26" i="21"/>
  <c r="D26" i="21"/>
  <c r="E25" i="21"/>
  <c r="D25" i="21"/>
  <c r="E24" i="21"/>
  <c r="D24" i="21"/>
  <c r="E23" i="21"/>
  <c r="D23" i="21"/>
  <c r="E22" i="21"/>
  <c r="D22" i="21"/>
  <c r="E21" i="21"/>
  <c r="D21" i="21"/>
  <c r="E20" i="21"/>
  <c r="D20" i="21"/>
  <c r="E19" i="21"/>
  <c r="D19" i="21"/>
  <c r="E18" i="21"/>
  <c r="D18" i="21"/>
  <c r="E17" i="21"/>
  <c r="D17" i="21"/>
  <c r="E16" i="21"/>
  <c r="D16" i="21"/>
  <c r="E15" i="21"/>
  <c r="D15" i="21"/>
  <c r="E14" i="21"/>
  <c r="D14" i="21"/>
  <c r="E13" i="21"/>
  <c r="D13" i="21"/>
  <c r="E12" i="21"/>
  <c r="D12" i="21"/>
  <c r="E11" i="21"/>
  <c r="D11" i="21"/>
  <c r="E10" i="21"/>
  <c r="D10" i="21"/>
  <c r="E9" i="21"/>
  <c r="D9" i="21"/>
  <c r="E8" i="21"/>
  <c r="D8" i="21"/>
  <c r="E7" i="21"/>
  <c r="D7" i="21"/>
  <c r="E6" i="21"/>
  <c r="D6" i="21"/>
  <c r="H95" i="8"/>
  <c r="H99" i="8"/>
  <c r="D96" i="18"/>
  <c r="D97" i="18"/>
  <c r="D98" i="18"/>
  <c r="D99" i="18"/>
  <c r="D100" i="18"/>
  <c r="D101" i="18"/>
  <c r="D102" i="18"/>
  <c r="D103" i="18"/>
  <c r="D104" i="18"/>
  <c r="D105" i="18"/>
  <c r="F101" i="18"/>
  <c r="F102" i="18"/>
  <c r="F103" i="18"/>
  <c r="F104" i="18"/>
  <c r="F105" i="18"/>
  <c r="F101" i="17"/>
  <c r="E101" i="18" s="1"/>
  <c r="F102" i="17"/>
  <c r="G102" i="17" s="1"/>
  <c r="F98" i="22" s="1"/>
  <c r="F103" i="17"/>
  <c r="E103" i="18" s="1"/>
  <c r="G103" i="18" s="1"/>
  <c r="F104" i="17"/>
  <c r="E104" i="18" s="1"/>
  <c r="G104" i="18" s="1"/>
  <c r="F105" i="17"/>
  <c r="E105" i="18" s="1"/>
  <c r="F105" i="9"/>
  <c r="F104" i="9"/>
  <c r="F103" i="9"/>
  <c r="F102" i="9"/>
  <c r="F101" i="9"/>
  <c r="F96" i="19"/>
  <c r="F97" i="19"/>
  <c r="F98" i="19"/>
  <c r="F99" i="19"/>
  <c r="H95" i="22" s="1"/>
  <c r="F100" i="19"/>
  <c r="F101" i="19"/>
  <c r="F102" i="19"/>
  <c r="F103" i="19"/>
  <c r="H99" i="22" s="1"/>
  <c r="F104" i="19"/>
  <c r="F105" i="19"/>
  <c r="F96" i="18"/>
  <c r="F97" i="18"/>
  <c r="F98" i="18"/>
  <c r="F99" i="18"/>
  <c r="F100" i="18"/>
  <c r="F96" i="17"/>
  <c r="E96" i="18" s="1"/>
  <c r="F97" i="17"/>
  <c r="E97" i="18" s="1"/>
  <c r="G97" i="18" s="1"/>
  <c r="F98" i="17"/>
  <c r="G98" i="17" s="1"/>
  <c r="F94" i="22" s="1"/>
  <c r="F99" i="17"/>
  <c r="E99" i="18" s="1"/>
  <c r="F100" i="17"/>
  <c r="E100" i="18" s="1"/>
  <c r="E96" i="12"/>
  <c r="E97" i="12"/>
  <c r="E98" i="12"/>
  <c r="E99" i="12"/>
  <c r="D99" i="13" s="1"/>
  <c r="E100" i="12"/>
  <c r="E101" i="12"/>
  <c r="E102" i="12"/>
  <c r="E103" i="12"/>
  <c r="E104" i="12"/>
  <c r="E105" i="12"/>
  <c r="I96" i="20"/>
  <c r="J96" i="20" s="1"/>
  <c r="I97" i="20"/>
  <c r="J97" i="20" s="1"/>
  <c r="I98" i="20"/>
  <c r="J98" i="20" s="1"/>
  <c r="I99" i="20"/>
  <c r="J99" i="20" s="1"/>
  <c r="I100" i="20"/>
  <c r="J100" i="20" s="1"/>
  <c r="I101" i="20"/>
  <c r="J101" i="20" s="1"/>
  <c r="D101" i="12" s="1"/>
  <c r="F101" i="12" s="1"/>
  <c r="E101" i="15" s="1"/>
  <c r="I102" i="20"/>
  <c r="J102" i="20" s="1"/>
  <c r="D102" i="11" s="1"/>
  <c r="F102" i="11" s="1"/>
  <c r="D102" i="15" s="1"/>
  <c r="I103" i="20"/>
  <c r="J103" i="20" s="1"/>
  <c r="I104" i="20"/>
  <c r="J104" i="20" s="1"/>
  <c r="I105" i="20"/>
  <c r="J105" i="20" s="1"/>
  <c r="E105" i="13" s="1"/>
  <c r="F100" i="9"/>
  <c r="F99" i="9"/>
  <c r="F98" i="9"/>
  <c r="F97" i="9"/>
  <c r="F96" i="9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8" i="12"/>
  <c r="E7" i="12"/>
  <c r="E6" i="12"/>
  <c r="D30" i="12"/>
  <c r="F30" i="12" s="1"/>
  <c r="E30" i="15" s="1"/>
  <c r="D69" i="12"/>
  <c r="D74" i="11"/>
  <c r="F74" i="11" s="1"/>
  <c r="D74" i="15" s="1"/>
  <c r="J16" i="20"/>
  <c r="I8" i="20"/>
  <c r="J8" i="20" s="1"/>
  <c r="I9" i="20"/>
  <c r="J9" i="20" s="1"/>
  <c r="I10" i="20"/>
  <c r="J10" i="20" s="1"/>
  <c r="I11" i="20"/>
  <c r="J11" i="20" s="1"/>
  <c r="I12" i="20"/>
  <c r="J12" i="20" s="1"/>
  <c r="I13" i="20"/>
  <c r="J13" i="20" s="1"/>
  <c r="E13" i="13" s="1"/>
  <c r="I14" i="20"/>
  <c r="J14" i="20" s="1"/>
  <c r="I15" i="20"/>
  <c r="J15" i="20" s="1"/>
  <c r="I16" i="20"/>
  <c r="I17" i="20"/>
  <c r="J17" i="20" s="1"/>
  <c r="I18" i="20"/>
  <c r="J18" i="20" s="1"/>
  <c r="D18" i="11" s="1"/>
  <c r="F18" i="11" s="1"/>
  <c r="D18" i="15" s="1"/>
  <c r="I19" i="20"/>
  <c r="J19" i="20" s="1"/>
  <c r="E19" i="13" s="1"/>
  <c r="I20" i="20"/>
  <c r="J20" i="20" s="1"/>
  <c r="I21" i="20"/>
  <c r="J21" i="20" s="1"/>
  <c r="I22" i="20"/>
  <c r="J22" i="20" s="1"/>
  <c r="I23" i="20"/>
  <c r="J23" i="20" s="1"/>
  <c r="D23" i="11" s="1"/>
  <c r="F23" i="11" s="1"/>
  <c r="D23" i="15" s="1"/>
  <c r="I24" i="20"/>
  <c r="J24" i="20" s="1"/>
  <c r="D24" i="12" s="1"/>
  <c r="F24" i="12" s="1"/>
  <c r="E24" i="15" s="1"/>
  <c r="I25" i="20"/>
  <c r="J25" i="20" s="1"/>
  <c r="I26" i="20"/>
  <c r="J26" i="20" s="1"/>
  <c r="I27" i="20"/>
  <c r="J27" i="20" s="1"/>
  <c r="I28" i="20"/>
  <c r="J28" i="20" s="1"/>
  <c r="I29" i="20"/>
  <c r="J29" i="20" s="1"/>
  <c r="I30" i="20"/>
  <c r="J30" i="20" s="1"/>
  <c r="I31" i="20"/>
  <c r="J31" i="20" s="1"/>
  <c r="I32" i="20"/>
  <c r="J32" i="20" s="1"/>
  <c r="I33" i="20"/>
  <c r="J33" i="20" s="1"/>
  <c r="I34" i="20"/>
  <c r="J34" i="20" s="1"/>
  <c r="I35" i="20"/>
  <c r="J35" i="20" s="1"/>
  <c r="E35" i="13" s="1"/>
  <c r="I36" i="20"/>
  <c r="J36" i="20" s="1"/>
  <c r="I37" i="20"/>
  <c r="J37" i="20" s="1"/>
  <c r="I38" i="20"/>
  <c r="J38" i="20" s="1"/>
  <c r="I39" i="20"/>
  <c r="J39" i="20" s="1"/>
  <c r="I40" i="20"/>
  <c r="J40" i="20" s="1"/>
  <c r="I41" i="20"/>
  <c r="J41" i="20" s="1"/>
  <c r="I42" i="20"/>
  <c r="J42" i="20" s="1"/>
  <c r="I43" i="20"/>
  <c r="J43" i="20" s="1"/>
  <c r="D43" i="12" s="1"/>
  <c r="F43" i="12" s="1"/>
  <c r="E43" i="15" s="1"/>
  <c r="I44" i="20"/>
  <c r="J44" i="20" s="1"/>
  <c r="I45" i="20"/>
  <c r="J45" i="20" s="1"/>
  <c r="I46" i="20"/>
  <c r="J46" i="20" s="1"/>
  <c r="I47" i="20"/>
  <c r="J47" i="20" s="1"/>
  <c r="I48" i="20"/>
  <c r="J48" i="20" s="1"/>
  <c r="I49" i="20"/>
  <c r="J49" i="20" s="1"/>
  <c r="E49" i="13" s="1"/>
  <c r="I50" i="20"/>
  <c r="J50" i="20" s="1"/>
  <c r="I51" i="20"/>
  <c r="J51" i="20" s="1"/>
  <c r="D51" i="11" s="1"/>
  <c r="F51" i="11" s="1"/>
  <c r="D51" i="15" s="1"/>
  <c r="I52" i="20"/>
  <c r="J52" i="20" s="1"/>
  <c r="I53" i="20"/>
  <c r="J53" i="20" s="1"/>
  <c r="I54" i="20"/>
  <c r="J54" i="20" s="1"/>
  <c r="I55" i="20"/>
  <c r="J55" i="20" s="1"/>
  <c r="I56" i="20"/>
  <c r="J56" i="20" s="1"/>
  <c r="I57" i="20"/>
  <c r="J57" i="20" s="1"/>
  <c r="I58" i="20"/>
  <c r="J58" i="20" s="1"/>
  <c r="I59" i="20"/>
  <c r="J59" i="20" s="1"/>
  <c r="D59" i="13" s="1"/>
  <c r="I60" i="20"/>
  <c r="J60" i="20" s="1"/>
  <c r="I61" i="20"/>
  <c r="J61" i="20" s="1"/>
  <c r="I62" i="20"/>
  <c r="J62" i="20" s="1"/>
  <c r="E62" i="13" s="1"/>
  <c r="I63" i="20"/>
  <c r="J63" i="20" s="1"/>
  <c r="I64" i="20"/>
  <c r="J64" i="20" s="1"/>
  <c r="I65" i="20"/>
  <c r="J65" i="20" s="1"/>
  <c r="I66" i="20"/>
  <c r="J66" i="20" s="1"/>
  <c r="I67" i="20"/>
  <c r="J67" i="20" s="1"/>
  <c r="I68" i="20"/>
  <c r="J68" i="20" s="1"/>
  <c r="I69" i="20"/>
  <c r="J69" i="20" s="1"/>
  <c r="D69" i="11" s="1"/>
  <c r="F69" i="11" s="1"/>
  <c r="D69" i="15" s="1"/>
  <c r="I70" i="20"/>
  <c r="J70" i="20" s="1"/>
  <c r="I71" i="20"/>
  <c r="J71" i="20" s="1"/>
  <c r="I72" i="20"/>
  <c r="J72" i="20" s="1"/>
  <c r="I73" i="20"/>
  <c r="J73" i="20" s="1"/>
  <c r="I74" i="20"/>
  <c r="J74" i="20" s="1"/>
  <c r="I75" i="20"/>
  <c r="J75" i="20" s="1"/>
  <c r="I76" i="20"/>
  <c r="J76" i="20" s="1"/>
  <c r="I77" i="20"/>
  <c r="J77" i="20" s="1"/>
  <c r="E77" i="13" s="1"/>
  <c r="I78" i="20"/>
  <c r="J78" i="20" s="1"/>
  <c r="I79" i="20"/>
  <c r="J79" i="20" s="1"/>
  <c r="I80" i="20"/>
  <c r="J80" i="20" s="1"/>
  <c r="I81" i="20"/>
  <c r="J81" i="20" s="1"/>
  <c r="I82" i="20"/>
  <c r="J82" i="20" s="1"/>
  <c r="I83" i="20"/>
  <c r="J83" i="20" s="1"/>
  <c r="E83" i="13" s="1"/>
  <c r="I84" i="20"/>
  <c r="J84" i="20" s="1"/>
  <c r="I85" i="20"/>
  <c r="J85" i="20" s="1"/>
  <c r="D85" i="11" s="1"/>
  <c r="F85" i="11" s="1"/>
  <c r="D85" i="15" s="1"/>
  <c r="I86" i="20"/>
  <c r="J86" i="20" s="1"/>
  <c r="I87" i="20"/>
  <c r="J87" i="20" s="1"/>
  <c r="I88" i="20"/>
  <c r="J88" i="20" s="1"/>
  <c r="I89" i="20"/>
  <c r="J89" i="20" s="1"/>
  <c r="D89" i="11" s="1"/>
  <c r="F89" i="11" s="1"/>
  <c r="D89" i="15" s="1"/>
  <c r="I90" i="20"/>
  <c r="J90" i="20" s="1"/>
  <c r="D90" i="11" s="1"/>
  <c r="F90" i="11" s="1"/>
  <c r="D90" i="15" s="1"/>
  <c r="I91" i="20"/>
  <c r="J91" i="20" s="1"/>
  <c r="I92" i="20"/>
  <c r="J92" i="20" s="1"/>
  <c r="I93" i="20"/>
  <c r="J93" i="20" s="1"/>
  <c r="I94" i="20"/>
  <c r="J94" i="20" s="1"/>
  <c r="I95" i="20"/>
  <c r="J95" i="20" s="1"/>
  <c r="D95" i="13" s="1"/>
  <c r="I7" i="20"/>
  <c r="J7" i="20" s="1"/>
  <c r="I6" i="20"/>
  <c r="J6" i="20" s="1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F60" i="18"/>
  <c r="F61" i="18"/>
  <c r="F62" i="18"/>
  <c r="F63" i="18"/>
  <c r="F64" i="18"/>
  <c r="F65" i="18"/>
  <c r="F66" i="18"/>
  <c r="F67" i="18"/>
  <c r="F68" i="18"/>
  <c r="F69" i="18"/>
  <c r="F70" i="18"/>
  <c r="F71" i="18"/>
  <c r="F72" i="18"/>
  <c r="F73" i="18"/>
  <c r="F74" i="18"/>
  <c r="F75" i="18"/>
  <c r="F76" i="18"/>
  <c r="F77" i="18"/>
  <c r="F78" i="18"/>
  <c r="F79" i="18"/>
  <c r="F80" i="18"/>
  <c r="F81" i="18"/>
  <c r="F82" i="18"/>
  <c r="F83" i="18"/>
  <c r="F84" i="18"/>
  <c r="F85" i="18"/>
  <c r="F86" i="18"/>
  <c r="F87" i="18"/>
  <c r="F88" i="18"/>
  <c r="F89" i="18"/>
  <c r="F90" i="18"/>
  <c r="F91" i="18"/>
  <c r="F92" i="18"/>
  <c r="F93" i="18"/>
  <c r="F94" i="18"/>
  <c r="F95" i="18"/>
  <c r="F7" i="18"/>
  <c r="F6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D80" i="18"/>
  <c r="D81" i="18"/>
  <c r="D82" i="18"/>
  <c r="D83" i="18"/>
  <c r="D84" i="18"/>
  <c r="D85" i="18"/>
  <c r="D86" i="18"/>
  <c r="D87" i="18"/>
  <c r="D88" i="18"/>
  <c r="D89" i="18"/>
  <c r="D90" i="18"/>
  <c r="D91" i="18"/>
  <c r="D92" i="18"/>
  <c r="D93" i="18"/>
  <c r="D94" i="18"/>
  <c r="D95" i="18"/>
  <c r="D7" i="18"/>
  <c r="D6" i="18"/>
  <c r="F15" i="19"/>
  <c r="H11" i="22" s="1"/>
  <c r="F13" i="19"/>
  <c r="F11" i="19"/>
  <c r="H7" i="22" s="1"/>
  <c r="F12" i="19"/>
  <c r="F14" i="19"/>
  <c r="F16" i="19"/>
  <c r="F17" i="19"/>
  <c r="F18" i="19"/>
  <c r="F19" i="19"/>
  <c r="H15" i="22" s="1"/>
  <c r="F20" i="19"/>
  <c r="F21" i="19"/>
  <c r="F22" i="19"/>
  <c r="F23" i="19"/>
  <c r="H19" i="22" s="1"/>
  <c r="F24" i="19"/>
  <c r="F25" i="19"/>
  <c r="F26" i="19"/>
  <c r="F27" i="19"/>
  <c r="H23" i="22" s="1"/>
  <c r="F28" i="19"/>
  <c r="F29" i="19"/>
  <c r="F30" i="19"/>
  <c r="F31" i="19"/>
  <c r="H27" i="22" s="1"/>
  <c r="F32" i="19"/>
  <c r="F33" i="19"/>
  <c r="F34" i="19"/>
  <c r="F35" i="19"/>
  <c r="H31" i="22" s="1"/>
  <c r="F36" i="19"/>
  <c r="F37" i="19"/>
  <c r="F38" i="19"/>
  <c r="F39" i="19"/>
  <c r="H35" i="22" s="1"/>
  <c r="F40" i="19"/>
  <c r="F41" i="19"/>
  <c r="F42" i="19"/>
  <c r="F43" i="19"/>
  <c r="F44" i="19"/>
  <c r="F45" i="19"/>
  <c r="F46" i="19"/>
  <c r="F47" i="19"/>
  <c r="F48" i="19"/>
  <c r="F49" i="19"/>
  <c r="F50" i="19"/>
  <c r="F51" i="19"/>
  <c r="F52" i="19"/>
  <c r="F53" i="19"/>
  <c r="F54" i="19"/>
  <c r="F55" i="19"/>
  <c r="F56" i="19"/>
  <c r="F57" i="19"/>
  <c r="F58" i="19"/>
  <c r="F59" i="19"/>
  <c r="F60" i="19"/>
  <c r="F61" i="19"/>
  <c r="F62" i="19"/>
  <c r="F63" i="19"/>
  <c r="F64" i="19"/>
  <c r="F65" i="19"/>
  <c r="F66" i="19"/>
  <c r="F67" i="19"/>
  <c r="F68" i="19"/>
  <c r="F69" i="19"/>
  <c r="F70" i="19"/>
  <c r="F71" i="19"/>
  <c r="F72" i="19"/>
  <c r="F73" i="19"/>
  <c r="F74" i="19"/>
  <c r="F75" i="19"/>
  <c r="F76" i="19"/>
  <c r="F77" i="19"/>
  <c r="F78" i="19"/>
  <c r="F79" i="19"/>
  <c r="F80" i="19"/>
  <c r="F81" i="19"/>
  <c r="F82" i="19"/>
  <c r="F83" i="19"/>
  <c r="F84" i="19"/>
  <c r="F85" i="19"/>
  <c r="F86" i="19"/>
  <c r="F87" i="19"/>
  <c r="F88" i="19"/>
  <c r="F89" i="19"/>
  <c r="F90" i="19"/>
  <c r="F91" i="19"/>
  <c r="F92" i="19"/>
  <c r="F93" i="19"/>
  <c r="F94" i="19"/>
  <c r="F95" i="19"/>
  <c r="F6" i="19"/>
  <c r="H2" i="22" s="1"/>
  <c r="F7" i="19"/>
  <c r="F8" i="19"/>
  <c r="F9" i="19"/>
  <c r="F10" i="1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10" i="17"/>
  <c r="F11" i="17"/>
  <c r="G11" i="17" s="1"/>
  <c r="F12" i="17"/>
  <c r="G12" i="17" s="1"/>
  <c r="F13" i="17"/>
  <c r="G13" i="17" s="1"/>
  <c r="F14" i="17"/>
  <c r="F15" i="17"/>
  <c r="G15" i="17" s="1"/>
  <c r="F16" i="17"/>
  <c r="G16" i="17" s="1"/>
  <c r="F17" i="17"/>
  <c r="G17" i="17" s="1"/>
  <c r="F13" i="22" s="1"/>
  <c r="F18" i="17"/>
  <c r="F19" i="17"/>
  <c r="G19" i="17" s="1"/>
  <c r="F20" i="17"/>
  <c r="G20" i="17" s="1"/>
  <c r="F21" i="17"/>
  <c r="G21" i="17" s="1"/>
  <c r="F22" i="17"/>
  <c r="E22" i="18" s="1"/>
  <c r="G22" i="18" s="1"/>
  <c r="F23" i="17"/>
  <c r="G23" i="17" s="1"/>
  <c r="F24" i="17"/>
  <c r="G24" i="17" s="1"/>
  <c r="F25" i="17"/>
  <c r="G25" i="17" s="1"/>
  <c r="F21" i="22" s="1"/>
  <c r="F26" i="17"/>
  <c r="F27" i="17"/>
  <c r="G27" i="17" s="1"/>
  <c r="F28" i="17"/>
  <c r="G28" i="17" s="1"/>
  <c r="F29" i="17"/>
  <c r="G29" i="17" s="1"/>
  <c r="F30" i="17"/>
  <c r="F31" i="17"/>
  <c r="G31" i="17" s="1"/>
  <c r="F32" i="17"/>
  <c r="G32" i="17" s="1"/>
  <c r="F33" i="17"/>
  <c r="G33" i="17" s="1"/>
  <c r="F34" i="17"/>
  <c r="F35" i="17"/>
  <c r="G35" i="17" s="1"/>
  <c r="F36" i="17"/>
  <c r="G36" i="17" s="1"/>
  <c r="F37" i="17"/>
  <c r="G37" i="17" s="1"/>
  <c r="F33" i="22" s="1"/>
  <c r="F38" i="17"/>
  <c r="E38" i="18" s="1"/>
  <c r="G38" i="18" s="1"/>
  <c r="F39" i="17"/>
  <c r="G39" i="17" s="1"/>
  <c r="F40" i="17"/>
  <c r="G40" i="17" s="1"/>
  <c r="F41" i="17"/>
  <c r="F42" i="17"/>
  <c r="G42" i="17" s="1"/>
  <c r="F38" i="22" s="1"/>
  <c r="F43" i="17"/>
  <c r="G43" i="17" s="1"/>
  <c r="F44" i="17"/>
  <c r="G44" i="17" s="1"/>
  <c r="F45" i="17"/>
  <c r="F46" i="17"/>
  <c r="G46" i="17" s="1"/>
  <c r="F42" i="22" s="1"/>
  <c r="F47" i="17"/>
  <c r="G47" i="17" s="1"/>
  <c r="F48" i="17"/>
  <c r="G48" i="17" s="1"/>
  <c r="F49" i="17"/>
  <c r="E49" i="18" s="1"/>
  <c r="G49" i="18" s="1"/>
  <c r="F50" i="17"/>
  <c r="G50" i="17" s="1"/>
  <c r="F46" i="22" s="1"/>
  <c r="F51" i="17"/>
  <c r="G51" i="17" s="1"/>
  <c r="F52" i="17"/>
  <c r="G52" i="17" s="1"/>
  <c r="F53" i="17"/>
  <c r="F54" i="17"/>
  <c r="G54" i="17" s="1"/>
  <c r="F50" i="22" s="1"/>
  <c r="F55" i="17"/>
  <c r="G55" i="17" s="1"/>
  <c r="F56" i="17"/>
  <c r="G56" i="17" s="1"/>
  <c r="F57" i="17"/>
  <c r="F58" i="17"/>
  <c r="G58" i="17" s="1"/>
  <c r="F54" i="22" s="1"/>
  <c r="F59" i="17"/>
  <c r="G59" i="17" s="1"/>
  <c r="F60" i="17"/>
  <c r="G60" i="17" s="1"/>
  <c r="F61" i="17"/>
  <c r="F62" i="17"/>
  <c r="G62" i="17" s="1"/>
  <c r="F58" i="22" s="1"/>
  <c r="F63" i="17"/>
  <c r="G63" i="17" s="1"/>
  <c r="F64" i="17"/>
  <c r="G64" i="17" s="1"/>
  <c r="F65" i="17"/>
  <c r="E65" i="18" s="1"/>
  <c r="G65" i="18" s="1"/>
  <c r="F66" i="17"/>
  <c r="G66" i="17" s="1"/>
  <c r="F62" i="22" s="1"/>
  <c r="F67" i="17"/>
  <c r="G67" i="17" s="1"/>
  <c r="F68" i="17"/>
  <c r="G68" i="17" s="1"/>
  <c r="F69" i="17"/>
  <c r="F70" i="17"/>
  <c r="G70" i="17" s="1"/>
  <c r="F66" i="22" s="1"/>
  <c r="F71" i="17"/>
  <c r="G71" i="17" s="1"/>
  <c r="F72" i="17"/>
  <c r="G72" i="17" s="1"/>
  <c r="F73" i="17"/>
  <c r="F74" i="17"/>
  <c r="G74" i="17" s="1"/>
  <c r="F70" i="22" s="1"/>
  <c r="F75" i="17"/>
  <c r="G75" i="17" s="1"/>
  <c r="F76" i="17"/>
  <c r="G76" i="17" s="1"/>
  <c r="F77" i="17"/>
  <c r="F78" i="17"/>
  <c r="G78" i="17" s="1"/>
  <c r="F74" i="22" s="1"/>
  <c r="F79" i="17"/>
  <c r="G79" i="17" s="1"/>
  <c r="F80" i="17"/>
  <c r="G80" i="17" s="1"/>
  <c r="F81" i="17"/>
  <c r="E81" i="18" s="1"/>
  <c r="G81" i="18" s="1"/>
  <c r="F82" i="17"/>
  <c r="G82" i="17" s="1"/>
  <c r="F78" i="22" s="1"/>
  <c r="F83" i="17"/>
  <c r="G83" i="17" s="1"/>
  <c r="F84" i="17"/>
  <c r="G84" i="17" s="1"/>
  <c r="F85" i="17"/>
  <c r="F86" i="17"/>
  <c r="G86" i="17" s="1"/>
  <c r="F82" i="22" s="1"/>
  <c r="F87" i="17"/>
  <c r="G87" i="17" s="1"/>
  <c r="F88" i="17"/>
  <c r="G88" i="17" s="1"/>
  <c r="F89" i="17"/>
  <c r="F90" i="17"/>
  <c r="G90" i="17" s="1"/>
  <c r="F86" i="22" s="1"/>
  <c r="F91" i="17"/>
  <c r="G91" i="17" s="1"/>
  <c r="F92" i="17"/>
  <c r="G92" i="17" s="1"/>
  <c r="F93" i="17"/>
  <c r="F94" i="17"/>
  <c r="G94" i="17" s="1"/>
  <c r="F90" i="22" s="1"/>
  <c r="F95" i="17"/>
  <c r="G95" i="17" s="1"/>
  <c r="F9" i="17"/>
  <c r="G9" i="17" s="1"/>
  <c r="F8" i="17"/>
  <c r="G8" i="17" s="1"/>
  <c r="F7" i="17"/>
  <c r="G7" i="17" s="1"/>
  <c r="F3" i="22" s="1"/>
  <c r="F6" i="17"/>
  <c r="F20" i="9"/>
  <c r="F19" i="9"/>
  <c r="F18" i="9"/>
  <c r="F17" i="9"/>
  <c r="F16" i="9"/>
  <c r="F15" i="9"/>
  <c r="F14" i="9"/>
  <c r="F13" i="9"/>
  <c r="F12" i="9"/>
  <c r="F11" i="9"/>
  <c r="F8" i="9"/>
  <c r="F9" i="9"/>
  <c r="F10" i="9"/>
  <c r="F7" i="9"/>
  <c r="F6" i="9"/>
  <c r="B9" i="2"/>
  <c r="B10" i="2" s="1"/>
  <c r="D100" i="12" l="1"/>
  <c r="E100" i="13"/>
  <c r="E96" i="13"/>
  <c r="D96" i="12"/>
  <c r="G33" i="24"/>
  <c r="G33" i="22"/>
  <c r="G37" i="24"/>
  <c r="G37" i="22"/>
  <c r="G45" i="22"/>
  <c r="G45" i="24"/>
  <c r="G49" i="24"/>
  <c r="G49" i="22"/>
  <c r="G53" i="24"/>
  <c r="G53" i="22"/>
  <c r="G61" i="24"/>
  <c r="G61" i="22"/>
  <c r="G65" i="24"/>
  <c r="G65" i="22"/>
  <c r="G69" i="24"/>
  <c r="G69" i="22"/>
  <c r="G77" i="24"/>
  <c r="G77" i="22"/>
  <c r="G81" i="24"/>
  <c r="G81" i="22"/>
  <c r="G85" i="24"/>
  <c r="G85" i="22"/>
  <c r="G93" i="24"/>
  <c r="G93" i="22"/>
  <c r="G97" i="24"/>
  <c r="G97" i="22"/>
  <c r="G101" i="24"/>
  <c r="G101" i="22"/>
  <c r="G89" i="24"/>
  <c r="G89" i="22"/>
  <c r="D11" i="8"/>
  <c r="D11" i="24"/>
  <c r="D11" i="22"/>
  <c r="F29" i="8"/>
  <c r="F29" i="24"/>
  <c r="F9" i="8"/>
  <c r="F9" i="24"/>
  <c r="D25" i="8"/>
  <c r="D25" i="24"/>
  <c r="D25" i="22"/>
  <c r="D91" i="8"/>
  <c r="D91" i="24"/>
  <c r="D91" i="22"/>
  <c r="D79" i="8"/>
  <c r="D79" i="24"/>
  <c r="D79" i="22"/>
  <c r="D67" i="8"/>
  <c r="D67" i="24"/>
  <c r="D67" i="22"/>
  <c r="D47" i="8"/>
  <c r="D47" i="24"/>
  <c r="D47" i="22"/>
  <c r="H5" i="8"/>
  <c r="H5" i="22"/>
  <c r="H83" i="8"/>
  <c r="H83" i="22"/>
  <c r="H71" i="8"/>
  <c r="H71" i="22"/>
  <c r="H59" i="8"/>
  <c r="H59" i="22"/>
  <c r="H47" i="8"/>
  <c r="H47" i="22"/>
  <c r="H10" i="8"/>
  <c r="H10" i="22"/>
  <c r="H11" i="8"/>
  <c r="H101" i="8"/>
  <c r="H101" i="22"/>
  <c r="H93" i="8"/>
  <c r="H93" i="22"/>
  <c r="G73" i="24"/>
  <c r="G73" i="22"/>
  <c r="D6" i="8"/>
  <c r="D6" i="24"/>
  <c r="D6" i="22"/>
  <c r="D8" i="8"/>
  <c r="D8" i="24"/>
  <c r="D8" i="22"/>
  <c r="D12" i="8"/>
  <c r="D12" i="24"/>
  <c r="D12" i="22"/>
  <c r="D16" i="8"/>
  <c r="D16" i="24"/>
  <c r="D16" i="22"/>
  <c r="F5" i="8"/>
  <c r="F5" i="24"/>
  <c r="F88" i="8"/>
  <c r="F88" i="24"/>
  <c r="F84" i="8"/>
  <c r="F84" i="24"/>
  <c r="F80" i="8"/>
  <c r="F80" i="24"/>
  <c r="F76" i="8"/>
  <c r="F76" i="24"/>
  <c r="F72" i="8"/>
  <c r="F72" i="24"/>
  <c r="F68" i="8"/>
  <c r="F68" i="24"/>
  <c r="F64" i="8"/>
  <c r="F64" i="24"/>
  <c r="F60" i="8"/>
  <c r="F60" i="24"/>
  <c r="F56" i="8"/>
  <c r="F56" i="24"/>
  <c r="F52" i="8"/>
  <c r="F52" i="24"/>
  <c r="F48" i="8"/>
  <c r="F48" i="24"/>
  <c r="F44" i="8"/>
  <c r="F44" i="24"/>
  <c r="F40" i="8"/>
  <c r="F40" i="24"/>
  <c r="F36" i="8"/>
  <c r="F36" i="24"/>
  <c r="F32" i="8"/>
  <c r="F32" i="24"/>
  <c r="F28" i="8"/>
  <c r="F28" i="24"/>
  <c r="F24" i="8"/>
  <c r="F24" i="24"/>
  <c r="F20" i="8"/>
  <c r="F20" i="24"/>
  <c r="F16" i="8"/>
  <c r="F16" i="24"/>
  <c r="F12" i="8"/>
  <c r="F12" i="24"/>
  <c r="F8" i="8"/>
  <c r="F8" i="24"/>
  <c r="D18" i="8"/>
  <c r="D18" i="24"/>
  <c r="D18" i="22"/>
  <c r="D22" i="8"/>
  <c r="D22" i="24"/>
  <c r="D22" i="22"/>
  <c r="D26" i="8"/>
  <c r="D26" i="24"/>
  <c r="D26" i="22"/>
  <c r="D30" i="8"/>
  <c r="D30" i="24"/>
  <c r="D30" i="22"/>
  <c r="D34" i="8"/>
  <c r="D34" i="24"/>
  <c r="D34" i="22"/>
  <c r="D90" i="8"/>
  <c r="D90" i="24"/>
  <c r="D90" i="22"/>
  <c r="D86" i="8"/>
  <c r="D86" i="24"/>
  <c r="D86" i="22"/>
  <c r="D82" i="8"/>
  <c r="D82" i="24"/>
  <c r="D82" i="22"/>
  <c r="D78" i="8"/>
  <c r="D78" i="24"/>
  <c r="D78" i="22"/>
  <c r="D74" i="8"/>
  <c r="D74" i="24"/>
  <c r="D74" i="22"/>
  <c r="D70" i="8"/>
  <c r="D70" i="24"/>
  <c r="D70" i="22"/>
  <c r="D66" i="8"/>
  <c r="D66" i="24"/>
  <c r="D66" i="22"/>
  <c r="D62" i="8"/>
  <c r="D62" i="24"/>
  <c r="D62" i="22"/>
  <c r="D58" i="8"/>
  <c r="D58" i="24"/>
  <c r="D58" i="22"/>
  <c r="D54" i="8"/>
  <c r="D54" i="24"/>
  <c r="D54" i="22"/>
  <c r="D50" i="8"/>
  <c r="D50" i="24"/>
  <c r="D50" i="22"/>
  <c r="D46" i="8"/>
  <c r="D46" i="24"/>
  <c r="D46" i="22"/>
  <c r="D42" i="8"/>
  <c r="D42" i="24"/>
  <c r="D42" i="22"/>
  <c r="D38" i="8"/>
  <c r="D38" i="24"/>
  <c r="D38" i="22"/>
  <c r="H4" i="8"/>
  <c r="H4" i="22"/>
  <c r="H90" i="8"/>
  <c r="H90" i="22"/>
  <c r="H86" i="8"/>
  <c r="H86" i="22"/>
  <c r="H82" i="8"/>
  <c r="H82" i="22"/>
  <c r="H78" i="8"/>
  <c r="H78" i="22"/>
  <c r="H74" i="8"/>
  <c r="H74" i="22"/>
  <c r="H70" i="8"/>
  <c r="H70" i="22"/>
  <c r="H66" i="8"/>
  <c r="H66" i="22"/>
  <c r="H62" i="8"/>
  <c r="H62" i="22"/>
  <c r="H58" i="8"/>
  <c r="H58" i="22"/>
  <c r="H54" i="8"/>
  <c r="H54" i="22"/>
  <c r="H50" i="8"/>
  <c r="H50" i="22"/>
  <c r="H46" i="8"/>
  <c r="H46" i="22"/>
  <c r="H42" i="8"/>
  <c r="H42" i="22"/>
  <c r="H38" i="8"/>
  <c r="H38" i="22"/>
  <c r="H34" i="8"/>
  <c r="H34" i="22"/>
  <c r="H30" i="8"/>
  <c r="H30" i="22"/>
  <c r="H26" i="8"/>
  <c r="H26" i="22"/>
  <c r="H22" i="8"/>
  <c r="H22" i="22"/>
  <c r="H18" i="8"/>
  <c r="H18" i="22"/>
  <c r="H14" i="8"/>
  <c r="H14" i="22"/>
  <c r="H8" i="8"/>
  <c r="H8" i="22"/>
  <c r="H2" i="8"/>
  <c r="H23" i="8"/>
  <c r="H7" i="8"/>
  <c r="D95" i="8"/>
  <c r="D95" i="24"/>
  <c r="D95" i="22"/>
  <c r="H100" i="8"/>
  <c r="H100" i="22"/>
  <c r="H96" i="8"/>
  <c r="H96" i="22"/>
  <c r="H92" i="8"/>
  <c r="H92" i="22"/>
  <c r="D100" i="8"/>
  <c r="D100" i="24"/>
  <c r="D100" i="22"/>
  <c r="H103" i="18"/>
  <c r="G99" i="8" s="1"/>
  <c r="F6" i="21"/>
  <c r="H6" i="21" s="1"/>
  <c r="J6" i="21" s="1"/>
  <c r="F8" i="21"/>
  <c r="H8" i="21" s="1"/>
  <c r="J8" i="21" s="1"/>
  <c r="F10" i="21"/>
  <c r="H10" i="21" s="1"/>
  <c r="J10" i="21" s="1"/>
  <c r="F12" i="21"/>
  <c r="H12" i="21" s="1"/>
  <c r="J12" i="21" s="1"/>
  <c r="F14" i="21"/>
  <c r="H14" i="21" s="1"/>
  <c r="J14" i="21" s="1"/>
  <c r="F16" i="21"/>
  <c r="H16" i="21" s="1"/>
  <c r="J16" i="21" s="1"/>
  <c r="F18" i="21"/>
  <c r="H18" i="21" s="1"/>
  <c r="J18" i="21" s="1"/>
  <c r="F20" i="21"/>
  <c r="H20" i="21" s="1"/>
  <c r="J20" i="21" s="1"/>
  <c r="F22" i="21"/>
  <c r="H22" i="21" s="1"/>
  <c r="J22" i="21" s="1"/>
  <c r="F24" i="21"/>
  <c r="H24" i="21" s="1"/>
  <c r="J24" i="21" s="1"/>
  <c r="F26" i="21"/>
  <c r="H26" i="21" s="1"/>
  <c r="J26" i="21" s="1"/>
  <c r="F28" i="21"/>
  <c r="H28" i="21" s="1"/>
  <c r="J28" i="21" s="1"/>
  <c r="F30" i="21"/>
  <c r="H30" i="21" s="1"/>
  <c r="J30" i="21" s="1"/>
  <c r="F32" i="21"/>
  <c r="H32" i="21" s="1"/>
  <c r="J32" i="21" s="1"/>
  <c r="F34" i="21"/>
  <c r="H34" i="21" s="1"/>
  <c r="J34" i="21" s="1"/>
  <c r="F36" i="21"/>
  <c r="H36" i="21" s="1"/>
  <c r="J36" i="21" s="1"/>
  <c r="F38" i="21"/>
  <c r="H38" i="21" s="1"/>
  <c r="J38" i="21" s="1"/>
  <c r="F40" i="21"/>
  <c r="H40" i="21" s="1"/>
  <c r="J40" i="21" s="1"/>
  <c r="F42" i="21"/>
  <c r="H42" i="21" s="1"/>
  <c r="J42" i="21" s="1"/>
  <c r="F44" i="21"/>
  <c r="H44" i="21" s="1"/>
  <c r="J44" i="21" s="1"/>
  <c r="F46" i="21"/>
  <c r="H46" i="21" s="1"/>
  <c r="J46" i="21" s="1"/>
  <c r="F48" i="21"/>
  <c r="H48" i="21" s="1"/>
  <c r="J48" i="21" s="1"/>
  <c r="F50" i="21"/>
  <c r="H50" i="21" s="1"/>
  <c r="J50" i="21" s="1"/>
  <c r="F52" i="21"/>
  <c r="H52" i="21" s="1"/>
  <c r="J52" i="21" s="1"/>
  <c r="D3" i="8"/>
  <c r="D3" i="24"/>
  <c r="D3" i="22"/>
  <c r="F4" i="8"/>
  <c r="F4" i="24"/>
  <c r="F33" i="8"/>
  <c r="F33" i="24"/>
  <c r="F25" i="8"/>
  <c r="F25" i="24"/>
  <c r="F17" i="8"/>
  <c r="F17" i="24"/>
  <c r="D21" i="8"/>
  <c r="D21" i="24"/>
  <c r="D21" i="22"/>
  <c r="D33" i="8"/>
  <c r="D33" i="24"/>
  <c r="D33" i="22"/>
  <c r="D83" i="8"/>
  <c r="D83" i="24"/>
  <c r="D83" i="22"/>
  <c r="D71" i="8"/>
  <c r="D71" i="24"/>
  <c r="D71" i="22"/>
  <c r="D63" i="8"/>
  <c r="D63" i="24"/>
  <c r="D63" i="22"/>
  <c r="D55" i="8"/>
  <c r="D55" i="24"/>
  <c r="D55" i="22"/>
  <c r="D39" i="8"/>
  <c r="D39" i="24"/>
  <c r="D39" i="22"/>
  <c r="H91" i="8"/>
  <c r="H91" i="22"/>
  <c r="H75" i="8"/>
  <c r="H75" i="22"/>
  <c r="H63" i="8"/>
  <c r="H63" i="22"/>
  <c r="H51" i="8"/>
  <c r="H51" i="22"/>
  <c r="H27" i="8"/>
  <c r="D94" i="8"/>
  <c r="D94" i="24"/>
  <c r="D94" i="22"/>
  <c r="F94" i="8"/>
  <c r="F94" i="24"/>
  <c r="F29" i="22"/>
  <c r="G41" i="24"/>
  <c r="G41" i="22"/>
  <c r="D5" i="8"/>
  <c r="D5" i="24"/>
  <c r="D5" i="22"/>
  <c r="D9" i="8"/>
  <c r="D9" i="24"/>
  <c r="D9" i="22"/>
  <c r="D13" i="8"/>
  <c r="D13" i="24"/>
  <c r="D13" i="22"/>
  <c r="F91" i="8"/>
  <c r="F91" i="24"/>
  <c r="F87" i="8"/>
  <c r="F87" i="24"/>
  <c r="F83" i="8"/>
  <c r="F83" i="24"/>
  <c r="F79" i="8"/>
  <c r="F79" i="24"/>
  <c r="F75" i="8"/>
  <c r="F75" i="24"/>
  <c r="F71" i="8"/>
  <c r="F71" i="24"/>
  <c r="F67" i="8"/>
  <c r="F67" i="24"/>
  <c r="F63" i="8"/>
  <c r="F63" i="24"/>
  <c r="F59" i="8"/>
  <c r="F59" i="24"/>
  <c r="F55" i="8"/>
  <c r="F55" i="24"/>
  <c r="F51" i="8"/>
  <c r="F51" i="24"/>
  <c r="F47" i="8"/>
  <c r="F47" i="24"/>
  <c r="F43" i="8"/>
  <c r="F43" i="24"/>
  <c r="F39" i="8"/>
  <c r="F39" i="24"/>
  <c r="F35" i="8"/>
  <c r="F35" i="24"/>
  <c r="F31" i="8"/>
  <c r="F31" i="24"/>
  <c r="F27" i="8"/>
  <c r="F27" i="24"/>
  <c r="F23" i="8"/>
  <c r="F23" i="24"/>
  <c r="F19" i="8"/>
  <c r="F19" i="24"/>
  <c r="F15" i="8"/>
  <c r="F15" i="24"/>
  <c r="F11" i="8"/>
  <c r="F11" i="24"/>
  <c r="F7" i="8"/>
  <c r="F7" i="24"/>
  <c r="D19" i="8"/>
  <c r="D19" i="24"/>
  <c r="D19" i="22"/>
  <c r="D23" i="8"/>
  <c r="D23" i="24"/>
  <c r="D23" i="22"/>
  <c r="D27" i="8"/>
  <c r="D27" i="24"/>
  <c r="D27" i="22"/>
  <c r="D31" i="8"/>
  <c r="D31" i="24"/>
  <c r="D31" i="22"/>
  <c r="D35" i="8"/>
  <c r="D35" i="24"/>
  <c r="D35" i="22"/>
  <c r="D89" i="8"/>
  <c r="D89" i="24"/>
  <c r="D89" i="22"/>
  <c r="D85" i="8"/>
  <c r="D85" i="24"/>
  <c r="D85" i="22"/>
  <c r="D81" i="8"/>
  <c r="D81" i="24"/>
  <c r="D81" i="22"/>
  <c r="D77" i="8"/>
  <c r="D77" i="24"/>
  <c r="D77" i="22"/>
  <c r="D73" i="8"/>
  <c r="D73" i="24"/>
  <c r="D73" i="22"/>
  <c r="D69" i="8"/>
  <c r="D69" i="24"/>
  <c r="D69" i="22"/>
  <c r="D65" i="8"/>
  <c r="D65" i="24"/>
  <c r="D65" i="22"/>
  <c r="D61" i="8"/>
  <c r="D61" i="24"/>
  <c r="D61" i="22"/>
  <c r="D57" i="8"/>
  <c r="D57" i="24"/>
  <c r="D57" i="22"/>
  <c r="D53" i="8"/>
  <c r="D53" i="24"/>
  <c r="D53" i="22"/>
  <c r="D49" i="8"/>
  <c r="D49" i="24"/>
  <c r="D49" i="22"/>
  <c r="D45" i="8"/>
  <c r="D45" i="24"/>
  <c r="D45" i="22"/>
  <c r="D41" i="8"/>
  <c r="D41" i="24"/>
  <c r="D41" i="22"/>
  <c r="D37" i="8"/>
  <c r="D37" i="24"/>
  <c r="D37" i="22"/>
  <c r="H3" i="8"/>
  <c r="H3" i="22"/>
  <c r="H89" i="8"/>
  <c r="H89" i="22"/>
  <c r="H85" i="8"/>
  <c r="H85" i="22"/>
  <c r="H81" i="8"/>
  <c r="H81" i="22"/>
  <c r="H77" i="8"/>
  <c r="H77" i="22"/>
  <c r="H73" i="8"/>
  <c r="H73" i="22"/>
  <c r="H69" i="8"/>
  <c r="H69" i="22"/>
  <c r="H65" i="8"/>
  <c r="H65" i="22"/>
  <c r="H61" i="8"/>
  <c r="H61" i="22"/>
  <c r="H57" i="8"/>
  <c r="H57" i="22"/>
  <c r="H53" i="8"/>
  <c r="H53" i="22"/>
  <c r="H49" i="8"/>
  <c r="H49" i="22"/>
  <c r="H45" i="8"/>
  <c r="H45" i="22"/>
  <c r="H41" i="8"/>
  <c r="H41" i="22"/>
  <c r="H37" i="8"/>
  <c r="H37" i="22"/>
  <c r="H33" i="8"/>
  <c r="H33" i="22"/>
  <c r="H29" i="8"/>
  <c r="H29" i="22"/>
  <c r="H25" i="8"/>
  <c r="H25" i="22"/>
  <c r="H21" i="8"/>
  <c r="H21" i="22"/>
  <c r="H17" i="8"/>
  <c r="H17" i="22"/>
  <c r="H13" i="8"/>
  <c r="H13" i="22"/>
  <c r="D33" i="13"/>
  <c r="H35" i="8"/>
  <c r="H19" i="8"/>
  <c r="D92" i="8"/>
  <c r="D92" i="24"/>
  <c r="D92" i="22"/>
  <c r="D96" i="8"/>
  <c r="D96" i="24"/>
  <c r="D96" i="22"/>
  <c r="D97" i="8"/>
  <c r="D97" i="24"/>
  <c r="D97" i="22"/>
  <c r="D101" i="8"/>
  <c r="D101" i="24"/>
  <c r="D101" i="22"/>
  <c r="F98" i="8"/>
  <c r="F98" i="24"/>
  <c r="F7" i="22"/>
  <c r="F11" i="22"/>
  <c r="F15" i="22"/>
  <c r="F19" i="22"/>
  <c r="F23" i="22"/>
  <c r="F27" i="22"/>
  <c r="F31" i="22"/>
  <c r="F35" i="22"/>
  <c r="F39" i="22"/>
  <c r="F43" i="22"/>
  <c r="F47" i="22"/>
  <c r="F51" i="22"/>
  <c r="F55" i="22"/>
  <c r="F59" i="22"/>
  <c r="F63" i="22"/>
  <c r="F67" i="22"/>
  <c r="F71" i="22"/>
  <c r="F75" i="22"/>
  <c r="F79" i="22"/>
  <c r="F83" i="22"/>
  <c r="F87" i="22"/>
  <c r="F91" i="22"/>
  <c r="D7" i="8"/>
  <c r="D7" i="24"/>
  <c r="D7" i="22"/>
  <c r="D15" i="8"/>
  <c r="D15" i="24"/>
  <c r="D15" i="22"/>
  <c r="F21" i="8"/>
  <c r="F21" i="24"/>
  <c r="F13" i="8"/>
  <c r="F13" i="24"/>
  <c r="D17" i="8"/>
  <c r="D17" i="24"/>
  <c r="D17" i="22"/>
  <c r="D29" i="8"/>
  <c r="D29" i="24"/>
  <c r="D29" i="22"/>
  <c r="D87" i="8"/>
  <c r="D87" i="24"/>
  <c r="D87" i="22"/>
  <c r="D75" i="8"/>
  <c r="D75" i="24"/>
  <c r="D75" i="22"/>
  <c r="D59" i="8"/>
  <c r="D59" i="24"/>
  <c r="D59" i="22"/>
  <c r="D51" i="8"/>
  <c r="D51" i="24"/>
  <c r="D51" i="22"/>
  <c r="D43" i="8"/>
  <c r="D43" i="24"/>
  <c r="D43" i="22"/>
  <c r="H87" i="8"/>
  <c r="H87" i="22"/>
  <c r="H79" i="8"/>
  <c r="H79" i="22"/>
  <c r="H67" i="8"/>
  <c r="H67" i="22"/>
  <c r="H55" i="8"/>
  <c r="H55" i="22"/>
  <c r="H43" i="8"/>
  <c r="H43" i="22"/>
  <c r="H39" i="8"/>
  <c r="H39" i="22"/>
  <c r="H97" i="8"/>
  <c r="H97" i="22"/>
  <c r="D99" i="8"/>
  <c r="D99" i="24"/>
  <c r="D99" i="22"/>
  <c r="F9" i="22"/>
  <c r="F17" i="22"/>
  <c r="F25" i="22"/>
  <c r="G57" i="24"/>
  <c r="G57" i="22"/>
  <c r="D2" i="8"/>
  <c r="D2" i="24"/>
  <c r="D2" i="22"/>
  <c r="D4" i="8"/>
  <c r="D4" i="24"/>
  <c r="D4" i="22"/>
  <c r="D10" i="8"/>
  <c r="D10" i="24"/>
  <c r="D10" i="22"/>
  <c r="D14" i="8"/>
  <c r="D14" i="24"/>
  <c r="D14" i="22"/>
  <c r="F3" i="8"/>
  <c r="F3" i="24"/>
  <c r="F90" i="8"/>
  <c r="F90" i="24"/>
  <c r="F86" i="8"/>
  <c r="F86" i="24"/>
  <c r="F82" i="8"/>
  <c r="F82" i="24"/>
  <c r="F78" i="8"/>
  <c r="F78" i="24"/>
  <c r="F74" i="8"/>
  <c r="F74" i="24"/>
  <c r="F70" i="8"/>
  <c r="F70" i="24"/>
  <c r="F66" i="8"/>
  <c r="F66" i="24"/>
  <c r="F62" i="8"/>
  <c r="F62" i="24"/>
  <c r="F58" i="8"/>
  <c r="F58" i="24"/>
  <c r="F54" i="8"/>
  <c r="F54" i="24"/>
  <c r="F50" i="8"/>
  <c r="F50" i="24"/>
  <c r="F46" i="8"/>
  <c r="F46" i="24"/>
  <c r="F42" i="8"/>
  <c r="F42" i="24"/>
  <c r="F38" i="8"/>
  <c r="F38" i="24"/>
  <c r="D20" i="8"/>
  <c r="D20" i="24"/>
  <c r="D20" i="22"/>
  <c r="D24" i="8"/>
  <c r="D24" i="24"/>
  <c r="D24" i="22"/>
  <c r="D28" i="8"/>
  <c r="D28" i="24"/>
  <c r="D28" i="22"/>
  <c r="D32" i="8"/>
  <c r="D32" i="24"/>
  <c r="D32" i="22"/>
  <c r="D36" i="8"/>
  <c r="D36" i="24"/>
  <c r="D36" i="22"/>
  <c r="D88" i="8"/>
  <c r="D88" i="24"/>
  <c r="D88" i="22"/>
  <c r="D84" i="8"/>
  <c r="D84" i="24"/>
  <c r="D84" i="22"/>
  <c r="D80" i="8"/>
  <c r="D80" i="24"/>
  <c r="D80" i="22"/>
  <c r="D76" i="8"/>
  <c r="D76" i="24"/>
  <c r="D76" i="22"/>
  <c r="D72" i="8"/>
  <c r="D72" i="24"/>
  <c r="D72" i="22"/>
  <c r="D68" i="8"/>
  <c r="D68" i="24"/>
  <c r="D68" i="22"/>
  <c r="D64" i="8"/>
  <c r="D64" i="24"/>
  <c r="D64" i="22"/>
  <c r="D60" i="8"/>
  <c r="D60" i="24"/>
  <c r="D60" i="22"/>
  <c r="D56" i="8"/>
  <c r="D56" i="24"/>
  <c r="D56" i="22"/>
  <c r="D52" i="8"/>
  <c r="D52" i="24"/>
  <c r="D52" i="22"/>
  <c r="D48" i="8"/>
  <c r="D48" i="24"/>
  <c r="D48" i="22"/>
  <c r="D44" i="8"/>
  <c r="D44" i="24"/>
  <c r="D44" i="22"/>
  <c r="D40" i="8"/>
  <c r="D40" i="24"/>
  <c r="D40" i="22"/>
  <c r="H6" i="8"/>
  <c r="H6" i="22"/>
  <c r="H88" i="8"/>
  <c r="H88" i="22"/>
  <c r="H84" i="8"/>
  <c r="H84" i="22"/>
  <c r="H80" i="8"/>
  <c r="H80" i="22"/>
  <c r="H76" i="8"/>
  <c r="H76" i="22"/>
  <c r="H72" i="8"/>
  <c r="H72" i="22"/>
  <c r="H68" i="8"/>
  <c r="H68" i="22"/>
  <c r="H64" i="8"/>
  <c r="H64" i="22"/>
  <c r="H60" i="8"/>
  <c r="H60" i="22"/>
  <c r="H56" i="8"/>
  <c r="H56" i="22"/>
  <c r="H52" i="8"/>
  <c r="H52" i="22"/>
  <c r="H48" i="8"/>
  <c r="H48" i="22"/>
  <c r="H44" i="8"/>
  <c r="H44" i="22"/>
  <c r="H40" i="8"/>
  <c r="H40" i="22"/>
  <c r="H36" i="8"/>
  <c r="H36" i="22"/>
  <c r="H32" i="8"/>
  <c r="H32" i="22"/>
  <c r="H28" i="8"/>
  <c r="H28" i="22"/>
  <c r="H24" i="8"/>
  <c r="H24" i="22"/>
  <c r="H20" i="8"/>
  <c r="H20" i="22"/>
  <c r="H16" i="8"/>
  <c r="H16" i="22"/>
  <c r="H12" i="8"/>
  <c r="H12" i="22"/>
  <c r="H9" i="8"/>
  <c r="H9" i="22"/>
  <c r="E76" i="18"/>
  <c r="G76" i="18" s="1"/>
  <c r="F69" i="12"/>
  <c r="E69" i="15" s="1"/>
  <c r="H31" i="8"/>
  <c r="H15" i="8"/>
  <c r="D93" i="8"/>
  <c r="D93" i="24"/>
  <c r="D93" i="22"/>
  <c r="G99" i="18"/>
  <c r="H98" i="8"/>
  <c r="H98" i="22"/>
  <c r="H94" i="8"/>
  <c r="H94" i="22"/>
  <c r="D98" i="8"/>
  <c r="D98" i="24"/>
  <c r="D98" i="22"/>
  <c r="G105" i="18"/>
  <c r="G101" i="18"/>
  <c r="F7" i="21"/>
  <c r="H7" i="21" s="1"/>
  <c r="J7" i="21" s="1"/>
  <c r="F9" i="21"/>
  <c r="H9" i="21" s="1"/>
  <c r="J9" i="21" s="1"/>
  <c r="F11" i="21"/>
  <c r="H11" i="21" s="1"/>
  <c r="J11" i="21" s="1"/>
  <c r="F13" i="21"/>
  <c r="H13" i="21" s="1"/>
  <c r="J13" i="21" s="1"/>
  <c r="F15" i="21"/>
  <c r="H15" i="21" s="1"/>
  <c r="J15" i="21" s="1"/>
  <c r="F17" i="21"/>
  <c r="H17" i="21" s="1"/>
  <c r="J17" i="21" s="1"/>
  <c r="F19" i="21"/>
  <c r="H19" i="21" s="1"/>
  <c r="J19" i="21" s="1"/>
  <c r="F21" i="21"/>
  <c r="H21" i="21" s="1"/>
  <c r="J21" i="21" s="1"/>
  <c r="F23" i="21"/>
  <c r="H23" i="21" s="1"/>
  <c r="J23" i="21" s="1"/>
  <c r="F25" i="21"/>
  <c r="H25" i="21" s="1"/>
  <c r="J25" i="21" s="1"/>
  <c r="F27" i="21"/>
  <c r="H27" i="21" s="1"/>
  <c r="J27" i="21" s="1"/>
  <c r="F29" i="21"/>
  <c r="H29" i="21" s="1"/>
  <c r="J29" i="21" s="1"/>
  <c r="F31" i="21"/>
  <c r="H31" i="21" s="1"/>
  <c r="J31" i="21" s="1"/>
  <c r="F33" i="21"/>
  <c r="H33" i="21" s="1"/>
  <c r="J33" i="21" s="1"/>
  <c r="G31" i="22"/>
  <c r="G31" i="24"/>
  <c r="G35" i="22"/>
  <c r="G35" i="24"/>
  <c r="G39" i="22"/>
  <c r="G39" i="24"/>
  <c r="G43" i="22"/>
  <c r="G43" i="24"/>
  <c r="G47" i="22"/>
  <c r="G47" i="24"/>
  <c r="G51" i="24"/>
  <c r="G51" i="22"/>
  <c r="G55" i="24"/>
  <c r="G55" i="22"/>
  <c r="G59" i="24"/>
  <c r="G59" i="22"/>
  <c r="G63" i="24"/>
  <c r="G63" i="22"/>
  <c r="G67" i="24"/>
  <c r="G67" i="22"/>
  <c r="G71" i="24"/>
  <c r="G71" i="22"/>
  <c r="G75" i="24"/>
  <c r="G75" i="22"/>
  <c r="G79" i="24"/>
  <c r="G79" i="22"/>
  <c r="G83" i="24"/>
  <c r="G83" i="22"/>
  <c r="G87" i="24"/>
  <c r="G87" i="22"/>
  <c r="G91" i="24"/>
  <c r="G91" i="22"/>
  <c r="G95" i="24"/>
  <c r="G95" i="22"/>
  <c r="G99" i="24"/>
  <c r="G99" i="22"/>
  <c r="F4" i="22"/>
  <c r="F8" i="22"/>
  <c r="F12" i="22"/>
  <c r="F16" i="22"/>
  <c r="F20" i="22"/>
  <c r="F24" i="22"/>
  <c r="F28" i="22"/>
  <c r="F32" i="22"/>
  <c r="F36" i="22"/>
  <c r="F40" i="22"/>
  <c r="F44" i="22"/>
  <c r="F48" i="22"/>
  <c r="F52" i="22"/>
  <c r="F56" i="22"/>
  <c r="F60" i="22"/>
  <c r="F64" i="22"/>
  <c r="F68" i="22"/>
  <c r="F72" i="22"/>
  <c r="F76" i="22"/>
  <c r="F80" i="22"/>
  <c r="F84" i="22"/>
  <c r="F88" i="22"/>
  <c r="F54" i="21"/>
  <c r="H54" i="21" s="1"/>
  <c r="J54" i="21" s="1"/>
  <c r="F56" i="21"/>
  <c r="H56" i="21" s="1"/>
  <c r="J56" i="21" s="1"/>
  <c r="F58" i="21"/>
  <c r="H58" i="21" s="1"/>
  <c r="J58" i="21" s="1"/>
  <c r="F60" i="21"/>
  <c r="H60" i="21" s="1"/>
  <c r="J60" i="21" s="1"/>
  <c r="F62" i="21"/>
  <c r="H62" i="21" s="1"/>
  <c r="J62" i="21" s="1"/>
  <c r="F64" i="21"/>
  <c r="H64" i="21" s="1"/>
  <c r="J64" i="21" s="1"/>
  <c r="F66" i="21"/>
  <c r="H66" i="21" s="1"/>
  <c r="J66" i="21" s="1"/>
  <c r="F68" i="21"/>
  <c r="H68" i="21" s="1"/>
  <c r="J68" i="21" s="1"/>
  <c r="F70" i="21"/>
  <c r="H70" i="21" s="1"/>
  <c r="J70" i="21" s="1"/>
  <c r="F72" i="21"/>
  <c r="H72" i="21" s="1"/>
  <c r="J72" i="21" s="1"/>
  <c r="F74" i="21"/>
  <c r="H74" i="21" s="1"/>
  <c r="J74" i="21" s="1"/>
  <c r="F76" i="21"/>
  <c r="H76" i="21" s="1"/>
  <c r="J76" i="21" s="1"/>
  <c r="F78" i="21"/>
  <c r="H78" i="21" s="1"/>
  <c r="J78" i="21" s="1"/>
  <c r="F80" i="21"/>
  <c r="H80" i="21" s="1"/>
  <c r="J80" i="21" s="1"/>
  <c r="F82" i="21"/>
  <c r="H82" i="21" s="1"/>
  <c r="J82" i="21" s="1"/>
  <c r="F84" i="21"/>
  <c r="H84" i="21" s="1"/>
  <c r="J84" i="21" s="1"/>
  <c r="F86" i="21"/>
  <c r="H86" i="21" s="1"/>
  <c r="J86" i="21" s="1"/>
  <c r="F88" i="21"/>
  <c r="H88" i="21" s="1"/>
  <c r="J88" i="21" s="1"/>
  <c r="F90" i="21"/>
  <c r="H90" i="21" s="1"/>
  <c r="J90" i="21" s="1"/>
  <c r="F92" i="21"/>
  <c r="H92" i="21" s="1"/>
  <c r="J92" i="21" s="1"/>
  <c r="F94" i="21"/>
  <c r="H94" i="21" s="1"/>
  <c r="J94" i="21" s="1"/>
  <c r="F96" i="21"/>
  <c r="H96" i="21" s="1"/>
  <c r="J96" i="21" s="1"/>
  <c r="F98" i="21"/>
  <c r="H98" i="21" s="1"/>
  <c r="J98" i="21" s="1"/>
  <c r="F100" i="21"/>
  <c r="H100" i="21" s="1"/>
  <c r="J100" i="21" s="1"/>
  <c r="F102" i="21"/>
  <c r="H102" i="21" s="1"/>
  <c r="J102" i="21" s="1"/>
  <c r="F104" i="21"/>
  <c r="H104" i="21" s="1"/>
  <c r="J104" i="21" s="1"/>
  <c r="E8" i="18"/>
  <c r="E67" i="18"/>
  <c r="G104" i="17"/>
  <c r="E55" i="18"/>
  <c r="G55" i="18" s="1"/>
  <c r="H55" i="18" s="1"/>
  <c r="G51" i="8" s="1"/>
  <c r="G99" i="17"/>
  <c r="G49" i="17"/>
  <c r="E91" i="18"/>
  <c r="G91" i="18" s="1"/>
  <c r="H91" i="18" s="1"/>
  <c r="G87" i="8" s="1"/>
  <c r="E32" i="18"/>
  <c r="G32" i="18" s="1"/>
  <c r="H32" i="18" s="1"/>
  <c r="G28" i="8" s="1"/>
  <c r="D96" i="13"/>
  <c r="F100" i="12"/>
  <c r="E100" i="15" s="1"/>
  <c r="D100" i="13"/>
  <c r="F100" i="13" s="1"/>
  <c r="F100" i="15" s="1"/>
  <c r="F96" i="12"/>
  <c r="E96" i="15" s="1"/>
  <c r="G100" i="18"/>
  <c r="H99" i="18"/>
  <c r="G95" i="8" s="1"/>
  <c r="E88" i="18"/>
  <c r="G88" i="18" s="1"/>
  <c r="E75" i="18"/>
  <c r="G75" i="18" s="1"/>
  <c r="H75" i="18" s="1"/>
  <c r="G71" i="8" s="1"/>
  <c r="E60" i="18"/>
  <c r="G60" i="18" s="1"/>
  <c r="E51" i="18"/>
  <c r="G51" i="18" s="1"/>
  <c r="H51" i="18" s="1"/>
  <c r="G47" i="8" s="1"/>
  <c r="E29" i="18"/>
  <c r="G29" i="18" s="1"/>
  <c r="E16" i="18"/>
  <c r="G16" i="18" s="1"/>
  <c r="H16" i="18" s="1"/>
  <c r="G12" i="8" s="1"/>
  <c r="G105" i="17"/>
  <c r="G97" i="17"/>
  <c r="E87" i="18"/>
  <c r="G87" i="18" s="1"/>
  <c r="H87" i="18" s="1"/>
  <c r="G83" i="8" s="1"/>
  <c r="E72" i="18"/>
  <c r="G72" i="18" s="1"/>
  <c r="H72" i="18" s="1"/>
  <c r="G68" i="8" s="1"/>
  <c r="E59" i="18"/>
  <c r="E44" i="18"/>
  <c r="G44" i="18" s="1"/>
  <c r="H44" i="18" s="1"/>
  <c r="G40" i="8" s="1"/>
  <c r="E40" i="18"/>
  <c r="G40" i="18" s="1"/>
  <c r="H40" i="18" s="1"/>
  <c r="G36" i="8" s="1"/>
  <c r="E28" i="18"/>
  <c r="G28" i="18" s="1"/>
  <c r="H28" i="18" s="1"/>
  <c r="G24" i="8" s="1"/>
  <c r="E13" i="18"/>
  <c r="G13" i="18" s="1"/>
  <c r="G96" i="18"/>
  <c r="H96" i="18" s="1"/>
  <c r="G92" i="8" s="1"/>
  <c r="E17" i="18"/>
  <c r="G17" i="18" s="1"/>
  <c r="H17" i="18" s="1"/>
  <c r="G13" i="8" s="1"/>
  <c r="E92" i="18"/>
  <c r="G92" i="18" s="1"/>
  <c r="E83" i="18"/>
  <c r="E71" i="18"/>
  <c r="G71" i="18" s="1"/>
  <c r="H71" i="18" s="1"/>
  <c r="G67" i="8" s="1"/>
  <c r="E56" i="18"/>
  <c r="G56" i="18" s="1"/>
  <c r="H56" i="18" s="1"/>
  <c r="G52" i="8" s="1"/>
  <c r="E43" i="18"/>
  <c r="G43" i="18" s="1"/>
  <c r="H43" i="18" s="1"/>
  <c r="G39" i="8" s="1"/>
  <c r="E33" i="18"/>
  <c r="G33" i="18" s="1"/>
  <c r="E24" i="18"/>
  <c r="G24" i="18" s="1"/>
  <c r="H24" i="18" s="1"/>
  <c r="G20" i="8" s="1"/>
  <c r="E12" i="18"/>
  <c r="G12" i="18" s="1"/>
  <c r="H12" i="18" s="1"/>
  <c r="G8" i="8" s="1"/>
  <c r="G101" i="17"/>
  <c r="F96" i="13"/>
  <c r="F96" i="15" s="1"/>
  <c r="D51" i="13"/>
  <c r="E78" i="18"/>
  <c r="G78" i="18" s="1"/>
  <c r="H78" i="18" s="1"/>
  <c r="G74" i="8" s="1"/>
  <c r="E46" i="18"/>
  <c r="G46" i="18" s="1"/>
  <c r="H46" i="18" s="1"/>
  <c r="G42" i="8" s="1"/>
  <c r="E35" i="18"/>
  <c r="G35" i="18" s="1"/>
  <c r="H35" i="18" s="1"/>
  <c r="G31" i="8" s="1"/>
  <c r="E19" i="18"/>
  <c r="G19" i="18" s="1"/>
  <c r="H19" i="18" s="1"/>
  <c r="G15" i="8" s="1"/>
  <c r="G77" i="17"/>
  <c r="E77" i="18"/>
  <c r="G77" i="18" s="1"/>
  <c r="H77" i="18" s="1"/>
  <c r="G73" i="8" s="1"/>
  <c r="G73" i="17"/>
  <c r="E73" i="18"/>
  <c r="G73" i="18" s="1"/>
  <c r="H73" i="18" s="1"/>
  <c r="G69" i="8" s="1"/>
  <c r="G69" i="17"/>
  <c r="E69" i="18"/>
  <c r="G69" i="18" s="1"/>
  <c r="H69" i="18" s="1"/>
  <c r="G65" i="8" s="1"/>
  <c r="G61" i="17"/>
  <c r="E61" i="18"/>
  <c r="G61" i="18" s="1"/>
  <c r="H61" i="18" s="1"/>
  <c r="G57" i="8" s="1"/>
  <c r="G57" i="17"/>
  <c r="E57" i="18"/>
  <c r="G57" i="18" s="1"/>
  <c r="H57" i="18" s="1"/>
  <c r="G53" i="8" s="1"/>
  <c r="G53" i="17"/>
  <c r="E53" i="18"/>
  <c r="G53" i="18" s="1"/>
  <c r="H53" i="18" s="1"/>
  <c r="G49" i="8" s="1"/>
  <c r="G14" i="17"/>
  <c r="E14" i="18"/>
  <c r="G14" i="18" s="1"/>
  <c r="H14" i="18" s="1"/>
  <c r="G10" i="8" s="1"/>
  <c r="G38" i="17"/>
  <c r="E50" i="18"/>
  <c r="G50" i="18" s="1"/>
  <c r="H50" i="18" s="1"/>
  <c r="G46" i="8" s="1"/>
  <c r="E39" i="18"/>
  <c r="G39" i="18" s="1"/>
  <c r="H39" i="18" s="1"/>
  <c r="G35" i="8" s="1"/>
  <c r="E23" i="18"/>
  <c r="G23" i="18" s="1"/>
  <c r="G103" i="17"/>
  <c r="E102" i="18"/>
  <c r="G102" i="18" s="1"/>
  <c r="H102" i="18" s="1"/>
  <c r="G98" i="8" s="1"/>
  <c r="G96" i="17"/>
  <c r="E94" i="18"/>
  <c r="G94" i="18" s="1"/>
  <c r="H94" i="18" s="1"/>
  <c r="G90" i="8" s="1"/>
  <c r="E62" i="18"/>
  <c r="G62" i="18" s="1"/>
  <c r="H62" i="18" s="1"/>
  <c r="G58" i="8" s="1"/>
  <c r="G93" i="17"/>
  <c r="E93" i="18"/>
  <c r="G93" i="18" s="1"/>
  <c r="H93" i="18" s="1"/>
  <c r="G89" i="8" s="1"/>
  <c r="G89" i="17"/>
  <c r="E89" i="18"/>
  <c r="G89" i="18" s="1"/>
  <c r="H89" i="18" s="1"/>
  <c r="G85" i="8" s="1"/>
  <c r="G85" i="17"/>
  <c r="E85" i="18"/>
  <c r="G85" i="18" s="1"/>
  <c r="H85" i="18" s="1"/>
  <c r="G81" i="8" s="1"/>
  <c r="G45" i="17"/>
  <c r="E45" i="18"/>
  <c r="G45" i="18" s="1"/>
  <c r="H45" i="18" s="1"/>
  <c r="G41" i="8" s="1"/>
  <c r="G41" i="17"/>
  <c r="E41" i="18"/>
  <c r="G41" i="18" s="1"/>
  <c r="H41" i="18" s="1"/>
  <c r="G37" i="8" s="1"/>
  <c r="G34" i="17"/>
  <c r="E34" i="18"/>
  <c r="G34" i="18" s="1"/>
  <c r="H34" i="18" s="1"/>
  <c r="G30" i="8" s="1"/>
  <c r="G30" i="17"/>
  <c r="E30" i="18"/>
  <c r="G30" i="18" s="1"/>
  <c r="H30" i="18" s="1"/>
  <c r="G26" i="8" s="1"/>
  <c r="G26" i="17"/>
  <c r="E26" i="18"/>
  <c r="G26" i="18" s="1"/>
  <c r="H26" i="18" s="1"/>
  <c r="G22" i="8" s="1"/>
  <c r="G18" i="17"/>
  <c r="E18" i="18"/>
  <c r="G18" i="18" s="1"/>
  <c r="H18" i="18" s="1"/>
  <c r="G14" i="8" s="1"/>
  <c r="G10" i="17"/>
  <c r="E10" i="18"/>
  <c r="G10" i="18" s="1"/>
  <c r="E82" i="18"/>
  <c r="G82" i="18" s="1"/>
  <c r="E66" i="18"/>
  <c r="G66" i="18" s="1"/>
  <c r="H66" i="18" s="1"/>
  <c r="G62" i="8" s="1"/>
  <c r="E98" i="18"/>
  <c r="G98" i="18" s="1"/>
  <c r="H98" i="18" s="1"/>
  <c r="G94" i="8" s="1"/>
  <c r="G81" i="17"/>
  <c r="G22" i="17"/>
  <c r="H82" i="18"/>
  <c r="G78" i="8" s="1"/>
  <c r="E7" i="18"/>
  <c r="G7" i="18" s="1"/>
  <c r="H7" i="18" s="1"/>
  <c r="G3" i="8" s="1"/>
  <c r="E86" i="18"/>
  <c r="G86" i="18" s="1"/>
  <c r="H86" i="18" s="1"/>
  <c r="G82" i="8" s="1"/>
  <c r="E80" i="18"/>
  <c r="G80" i="18" s="1"/>
  <c r="H80" i="18" s="1"/>
  <c r="G76" i="8" s="1"/>
  <c r="E70" i="18"/>
  <c r="G70" i="18" s="1"/>
  <c r="H70" i="18" s="1"/>
  <c r="G66" i="8" s="1"/>
  <c r="E64" i="18"/>
  <c r="G64" i="18" s="1"/>
  <c r="E54" i="18"/>
  <c r="G54" i="18" s="1"/>
  <c r="H54" i="18" s="1"/>
  <c r="G50" i="8" s="1"/>
  <c r="E48" i="18"/>
  <c r="G48" i="18" s="1"/>
  <c r="H48" i="18" s="1"/>
  <c r="G44" i="8" s="1"/>
  <c r="E37" i="18"/>
  <c r="G37" i="18" s="1"/>
  <c r="E27" i="18"/>
  <c r="G27" i="18" s="1"/>
  <c r="H27" i="18" s="1"/>
  <c r="G23" i="8" s="1"/>
  <c r="E21" i="18"/>
  <c r="G21" i="18" s="1"/>
  <c r="H21" i="18" s="1"/>
  <c r="G17" i="8" s="1"/>
  <c r="E11" i="18"/>
  <c r="G11" i="18" s="1"/>
  <c r="H11" i="18" s="1"/>
  <c r="G7" i="8" s="1"/>
  <c r="G6" i="17"/>
  <c r="E6" i="18"/>
  <c r="G6" i="18" s="1"/>
  <c r="H6" i="18" s="1"/>
  <c r="G2" i="8" s="1"/>
  <c r="G65" i="17"/>
  <c r="H81" i="18"/>
  <c r="G77" i="8" s="1"/>
  <c r="H65" i="18"/>
  <c r="G61" i="8" s="1"/>
  <c r="H49" i="18"/>
  <c r="G45" i="8" s="1"/>
  <c r="H38" i="18"/>
  <c r="G34" i="8" s="1"/>
  <c r="E95" i="18"/>
  <c r="E90" i="18"/>
  <c r="G90" i="18" s="1"/>
  <c r="H90" i="18" s="1"/>
  <c r="G86" i="8" s="1"/>
  <c r="E84" i="18"/>
  <c r="G84" i="18" s="1"/>
  <c r="H84" i="18" s="1"/>
  <c r="G80" i="8" s="1"/>
  <c r="E79" i="18"/>
  <c r="G79" i="18" s="1"/>
  <c r="H79" i="18" s="1"/>
  <c r="G75" i="8" s="1"/>
  <c r="E74" i="18"/>
  <c r="G74" i="18" s="1"/>
  <c r="H74" i="18" s="1"/>
  <c r="G70" i="8" s="1"/>
  <c r="E68" i="18"/>
  <c r="G68" i="18" s="1"/>
  <c r="H68" i="18" s="1"/>
  <c r="G64" i="8" s="1"/>
  <c r="E63" i="18"/>
  <c r="G63" i="18" s="1"/>
  <c r="H63" i="18" s="1"/>
  <c r="G59" i="8" s="1"/>
  <c r="E58" i="18"/>
  <c r="G58" i="18" s="1"/>
  <c r="H58" i="18" s="1"/>
  <c r="G54" i="8" s="1"/>
  <c r="E52" i="18"/>
  <c r="G52" i="18" s="1"/>
  <c r="E47" i="18"/>
  <c r="G47" i="18" s="1"/>
  <c r="H47" i="18" s="1"/>
  <c r="G43" i="8" s="1"/>
  <c r="E42" i="18"/>
  <c r="G42" i="18" s="1"/>
  <c r="H42" i="18" s="1"/>
  <c r="G38" i="8" s="1"/>
  <c r="E36" i="18"/>
  <c r="G36" i="18" s="1"/>
  <c r="H36" i="18" s="1"/>
  <c r="G32" i="8" s="1"/>
  <c r="E31" i="18"/>
  <c r="G31" i="18" s="1"/>
  <c r="H31" i="18" s="1"/>
  <c r="G27" i="8" s="1"/>
  <c r="E25" i="18"/>
  <c r="G25" i="18" s="1"/>
  <c r="H25" i="18" s="1"/>
  <c r="G21" i="8" s="1"/>
  <c r="E20" i="18"/>
  <c r="G20" i="18" s="1"/>
  <c r="H20" i="18" s="1"/>
  <c r="G16" i="8" s="1"/>
  <c r="E15" i="18"/>
  <c r="G15" i="18" s="1"/>
  <c r="H15" i="18" s="1"/>
  <c r="G11" i="8" s="1"/>
  <c r="E9" i="18"/>
  <c r="G9" i="18" s="1"/>
  <c r="H9" i="18" s="1"/>
  <c r="G5" i="8" s="1"/>
  <c r="G100" i="17"/>
  <c r="H105" i="18"/>
  <c r="G101" i="8" s="1"/>
  <c r="H101" i="18"/>
  <c r="G97" i="8" s="1"/>
  <c r="H97" i="18"/>
  <c r="G93" i="8" s="1"/>
  <c r="H23" i="18"/>
  <c r="G19" i="8" s="1"/>
  <c r="H104" i="18"/>
  <c r="G100" i="8" s="1"/>
  <c r="H100" i="18"/>
  <c r="G96" i="8" s="1"/>
  <c r="D53" i="13"/>
  <c r="E53" i="13"/>
  <c r="D53" i="12"/>
  <c r="F53" i="12" s="1"/>
  <c r="E53" i="15" s="1"/>
  <c r="D53" i="11"/>
  <c r="F53" i="11" s="1"/>
  <c r="D53" i="15" s="1"/>
  <c r="D41" i="13"/>
  <c r="D41" i="12"/>
  <c r="F41" i="12" s="1"/>
  <c r="E41" i="15" s="1"/>
  <c r="D41" i="11"/>
  <c r="F41" i="11" s="1"/>
  <c r="D41" i="15" s="1"/>
  <c r="E41" i="13"/>
  <c r="E25" i="13"/>
  <c r="D25" i="13"/>
  <c r="D25" i="11"/>
  <c r="F25" i="11" s="1"/>
  <c r="D25" i="15" s="1"/>
  <c r="D25" i="12"/>
  <c r="F25" i="12" s="1"/>
  <c r="E25" i="15" s="1"/>
  <c r="E21" i="13"/>
  <c r="D21" i="11"/>
  <c r="F21" i="11" s="1"/>
  <c r="D21" i="15" s="1"/>
  <c r="D21" i="13"/>
  <c r="D21" i="12"/>
  <c r="F21" i="12" s="1"/>
  <c r="E21" i="15" s="1"/>
  <c r="D9" i="13"/>
  <c r="E9" i="13"/>
  <c r="D9" i="11"/>
  <c r="F9" i="11" s="1"/>
  <c r="D9" i="15" s="1"/>
  <c r="D9" i="12"/>
  <c r="F9" i="12" s="1"/>
  <c r="E9" i="15" s="1"/>
  <c r="D7" i="13"/>
  <c r="E7" i="13"/>
  <c r="D7" i="11"/>
  <c r="F7" i="11" s="1"/>
  <c r="D7" i="15" s="1"/>
  <c r="D7" i="12"/>
  <c r="F7" i="12" s="1"/>
  <c r="E7" i="15" s="1"/>
  <c r="E92" i="13"/>
  <c r="D92" i="11"/>
  <c r="F92" i="11" s="1"/>
  <c r="D92" i="15" s="1"/>
  <c r="D92" i="13"/>
  <c r="D92" i="12"/>
  <c r="F92" i="12" s="1"/>
  <c r="E92" i="15" s="1"/>
  <c r="D88" i="13"/>
  <c r="E88" i="13"/>
  <c r="D88" i="11"/>
  <c r="F88" i="11" s="1"/>
  <c r="D88" i="15" s="1"/>
  <c r="D88" i="12"/>
  <c r="F88" i="12" s="1"/>
  <c r="E88" i="15" s="1"/>
  <c r="E84" i="13"/>
  <c r="D84" i="13"/>
  <c r="F84" i="13" s="1"/>
  <c r="F84" i="15" s="1"/>
  <c r="D84" i="11"/>
  <c r="F84" i="11" s="1"/>
  <c r="D84" i="15" s="1"/>
  <c r="D84" i="12"/>
  <c r="F84" i="12" s="1"/>
  <c r="E84" i="15" s="1"/>
  <c r="E80" i="13"/>
  <c r="D80" i="11"/>
  <c r="F80" i="11" s="1"/>
  <c r="D80" i="15" s="1"/>
  <c r="D80" i="13"/>
  <c r="D80" i="12"/>
  <c r="F80" i="12" s="1"/>
  <c r="E80" i="15" s="1"/>
  <c r="E76" i="13"/>
  <c r="D76" i="11"/>
  <c r="F76" i="11" s="1"/>
  <c r="D76" i="15" s="1"/>
  <c r="D76" i="13"/>
  <c r="D76" i="12"/>
  <c r="F76" i="12" s="1"/>
  <c r="E76" i="15" s="1"/>
  <c r="D72" i="13"/>
  <c r="E72" i="13"/>
  <c r="D72" i="11"/>
  <c r="F72" i="11" s="1"/>
  <c r="D72" i="15" s="1"/>
  <c r="D72" i="12"/>
  <c r="F72" i="12" s="1"/>
  <c r="E72" i="15" s="1"/>
  <c r="E68" i="13"/>
  <c r="D68" i="13"/>
  <c r="F68" i="13" s="1"/>
  <c r="F68" i="15" s="1"/>
  <c r="D68" i="11"/>
  <c r="F68" i="11" s="1"/>
  <c r="D68" i="15" s="1"/>
  <c r="D68" i="12"/>
  <c r="F68" i="12" s="1"/>
  <c r="E68" i="15" s="1"/>
  <c r="E64" i="13"/>
  <c r="D64" i="13"/>
  <c r="F64" i="13" s="1"/>
  <c r="F64" i="15" s="1"/>
  <c r="D64" i="11"/>
  <c r="F64" i="11" s="1"/>
  <c r="D64" i="15" s="1"/>
  <c r="D64" i="12"/>
  <c r="F64" i="12" s="1"/>
  <c r="E64" i="15" s="1"/>
  <c r="E52" i="13"/>
  <c r="D52" i="13"/>
  <c r="F52" i="13" s="1"/>
  <c r="F52" i="15" s="1"/>
  <c r="D52" i="11"/>
  <c r="F52" i="11" s="1"/>
  <c r="D52" i="15" s="1"/>
  <c r="D52" i="12"/>
  <c r="F52" i="12" s="1"/>
  <c r="E52" i="15" s="1"/>
  <c r="E48" i="13"/>
  <c r="D48" i="11"/>
  <c r="F48" i="11" s="1"/>
  <c r="D48" i="15" s="1"/>
  <c r="D48" i="13"/>
  <c r="D48" i="12"/>
  <c r="F48" i="12" s="1"/>
  <c r="E48" i="15" s="1"/>
  <c r="D36" i="13"/>
  <c r="D36" i="11"/>
  <c r="F36" i="11" s="1"/>
  <c r="D36" i="15" s="1"/>
  <c r="D36" i="12"/>
  <c r="F36" i="12" s="1"/>
  <c r="E36" i="15" s="1"/>
  <c r="E36" i="13"/>
  <c r="D32" i="13"/>
  <c r="D32" i="12"/>
  <c r="F32" i="12" s="1"/>
  <c r="E32" i="15" s="1"/>
  <c r="E32" i="13"/>
  <c r="D32" i="11"/>
  <c r="F32" i="11" s="1"/>
  <c r="D32" i="15" s="1"/>
  <c r="D91" i="13"/>
  <c r="D91" i="11"/>
  <c r="F91" i="11" s="1"/>
  <c r="D91" i="15" s="1"/>
  <c r="D55" i="13"/>
  <c r="D55" i="12"/>
  <c r="F55" i="12" s="1"/>
  <c r="E55" i="15" s="1"/>
  <c r="D55" i="11"/>
  <c r="F55" i="11" s="1"/>
  <c r="D55" i="15" s="1"/>
  <c r="D39" i="12"/>
  <c r="F39" i="12" s="1"/>
  <c r="E39" i="15" s="1"/>
  <c r="D39" i="13"/>
  <c r="E39" i="13"/>
  <c r="D23" i="12"/>
  <c r="F23" i="12" s="1"/>
  <c r="E23" i="15" s="1"/>
  <c r="E23" i="13"/>
  <c r="D23" i="13"/>
  <c r="D47" i="13"/>
  <c r="E47" i="13"/>
  <c r="D47" i="12"/>
  <c r="F47" i="12" s="1"/>
  <c r="E47" i="15" s="1"/>
  <c r="D27" i="12"/>
  <c r="F27" i="12" s="1"/>
  <c r="E27" i="15" s="1"/>
  <c r="D27" i="13"/>
  <c r="E27" i="13"/>
  <c r="D27" i="11"/>
  <c r="F27" i="11" s="1"/>
  <c r="D27" i="15" s="1"/>
  <c r="D39" i="11"/>
  <c r="F39" i="11" s="1"/>
  <c r="D39" i="15" s="1"/>
  <c r="D85" i="12"/>
  <c r="F85" i="12" s="1"/>
  <c r="E85" i="15" s="1"/>
  <c r="E55" i="13"/>
  <c r="E60" i="13"/>
  <c r="D60" i="13"/>
  <c r="D60" i="11"/>
  <c r="F60" i="11" s="1"/>
  <c r="D60" i="15" s="1"/>
  <c r="D60" i="12"/>
  <c r="F60" i="12" s="1"/>
  <c r="E60" i="15" s="1"/>
  <c r="D40" i="13"/>
  <c r="D40" i="12"/>
  <c r="F40" i="12" s="1"/>
  <c r="E40" i="15" s="1"/>
  <c r="D40" i="11"/>
  <c r="F40" i="11" s="1"/>
  <c r="D40" i="15" s="1"/>
  <c r="E40" i="13"/>
  <c r="D28" i="13"/>
  <c r="E28" i="13"/>
  <c r="D28" i="12"/>
  <c r="F28" i="12" s="1"/>
  <c r="E28" i="15" s="1"/>
  <c r="E12" i="13"/>
  <c r="D12" i="12"/>
  <c r="F12" i="12" s="1"/>
  <c r="E12" i="15" s="1"/>
  <c r="D12" i="13"/>
  <c r="D83" i="13"/>
  <c r="F83" i="13" s="1"/>
  <c r="F83" i="15" s="1"/>
  <c r="D83" i="12"/>
  <c r="F83" i="12" s="1"/>
  <c r="E83" i="15" s="1"/>
  <c r="D83" i="11"/>
  <c r="F83" i="11" s="1"/>
  <c r="D83" i="15" s="1"/>
  <c r="D67" i="13"/>
  <c r="D67" i="12"/>
  <c r="F67" i="12" s="1"/>
  <c r="E67" i="15" s="1"/>
  <c r="E67" i="13"/>
  <c r="D67" i="11"/>
  <c r="F67" i="11" s="1"/>
  <c r="D67" i="15" s="1"/>
  <c r="D31" i="12"/>
  <c r="F31" i="12" s="1"/>
  <c r="E31" i="15" s="1"/>
  <c r="D31" i="13"/>
  <c r="E31" i="13"/>
  <c r="D31" i="11"/>
  <c r="F31" i="11" s="1"/>
  <c r="D31" i="15" s="1"/>
  <c r="D11" i="12"/>
  <c r="F11" i="12" s="1"/>
  <c r="E11" i="15" s="1"/>
  <c r="D11" i="13"/>
  <c r="E11" i="13"/>
  <c r="D11" i="11"/>
  <c r="F11" i="11" s="1"/>
  <c r="D11" i="15" s="1"/>
  <c r="D94" i="13"/>
  <c r="D94" i="12"/>
  <c r="F94" i="12" s="1"/>
  <c r="E94" i="15" s="1"/>
  <c r="E94" i="13"/>
  <c r="D90" i="13"/>
  <c r="E90" i="13"/>
  <c r="D90" i="12"/>
  <c r="F90" i="12" s="1"/>
  <c r="E90" i="15" s="1"/>
  <c r="D86" i="12"/>
  <c r="F86" i="12" s="1"/>
  <c r="E86" i="15" s="1"/>
  <c r="D86" i="13"/>
  <c r="F86" i="13" s="1"/>
  <c r="F86" i="15" s="1"/>
  <c r="E86" i="13"/>
  <c r="D86" i="11"/>
  <c r="F86" i="11" s="1"/>
  <c r="D86" i="15" s="1"/>
  <c r="D82" i="13"/>
  <c r="D82" i="12"/>
  <c r="F82" i="12" s="1"/>
  <c r="E82" i="15" s="1"/>
  <c r="D82" i="11"/>
  <c r="F82" i="11" s="1"/>
  <c r="D82" i="15" s="1"/>
  <c r="E82" i="13"/>
  <c r="D78" i="13"/>
  <c r="D78" i="12"/>
  <c r="F78" i="12" s="1"/>
  <c r="E78" i="15" s="1"/>
  <c r="E78" i="13"/>
  <c r="D78" i="11"/>
  <c r="F78" i="11" s="1"/>
  <c r="D78" i="15" s="1"/>
  <c r="D74" i="13"/>
  <c r="E74" i="13"/>
  <c r="D74" i="12"/>
  <c r="F74" i="12" s="1"/>
  <c r="E74" i="15" s="1"/>
  <c r="D70" i="12"/>
  <c r="F70" i="12" s="1"/>
  <c r="E70" i="15" s="1"/>
  <c r="D70" i="13"/>
  <c r="D70" i="11"/>
  <c r="F70" i="11" s="1"/>
  <c r="D70" i="15" s="1"/>
  <c r="D66" i="12"/>
  <c r="F66" i="12" s="1"/>
  <c r="E66" i="15" s="1"/>
  <c r="D66" i="13"/>
  <c r="E66" i="13"/>
  <c r="D66" i="11"/>
  <c r="F66" i="11" s="1"/>
  <c r="D66" i="15" s="1"/>
  <c r="D62" i="13"/>
  <c r="F62" i="13" s="1"/>
  <c r="F62" i="15" s="1"/>
  <c r="D62" i="12"/>
  <c r="F62" i="12" s="1"/>
  <c r="E62" i="15" s="1"/>
  <c r="D62" i="11"/>
  <c r="F62" i="11" s="1"/>
  <c r="D62" i="15" s="1"/>
  <c r="D58" i="13"/>
  <c r="F58" i="13" s="1"/>
  <c r="F58" i="15" s="1"/>
  <c r="E58" i="13"/>
  <c r="D58" i="12"/>
  <c r="F58" i="12" s="1"/>
  <c r="E58" i="15" s="1"/>
  <c r="D54" i="13"/>
  <c r="D54" i="12"/>
  <c r="F54" i="12" s="1"/>
  <c r="E54" i="15" s="1"/>
  <c r="D54" i="11"/>
  <c r="F54" i="11" s="1"/>
  <c r="D54" i="15" s="1"/>
  <c r="E54" i="13"/>
  <c r="D50" i="13"/>
  <c r="D50" i="12"/>
  <c r="F50" i="12" s="1"/>
  <c r="E50" i="15" s="1"/>
  <c r="E50" i="13"/>
  <c r="D50" i="11"/>
  <c r="F50" i="11" s="1"/>
  <c r="D50" i="15" s="1"/>
  <c r="D46" i="13"/>
  <c r="D46" i="12"/>
  <c r="F46" i="12" s="1"/>
  <c r="E46" i="15" s="1"/>
  <c r="E46" i="13"/>
  <c r="D46" i="11"/>
  <c r="F46" i="11" s="1"/>
  <c r="D46" i="15" s="1"/>
  <c r="D42" i="13"/>
  <c r="E42" i="13"/>
  <c r="D42" i="12"/>
  <c r="F42" i="12" s="1"/>
  <c r="E42" i="15" s="1"/>
  <c r="D38" i="13"/>
  <c r="D38" i="12"/>
  <c r="F38" i="12" s="1"/>
  <c r="E38" i="15" s="1"/>
  <c r="E38" i="13"/>
  <c r="D38" i="11"/>
  <c r="F38" i="11" s="1"/>
  <c r="D38" i="15" s="1"/>
  <c r="D34" i="13"/>
  <c r="E34" i="13"/>
  <c r="D34" i="12"/>
  <c r="F34" i="12" s="1"/>
  <c r="E34" i="15" s="1"/>
  <c r="D30" i="13"/>
  <c r="D30" i="11"/>
  <c r="F30" i="11" s="1"/>
  <c r="D30" i="15" s="1"/>
  <c r="D26" i="13"/>
  <c r="E26" i="13"/>
  <c r="D26" i="12"/>
  <c r="F26" i="12" s="1"/>
  <c r="E26" i="15" s="1"/>
  <c r="D26" i="11"/>
  <c r="F26" i="11" s="1"/>
  <c r="D26" i="15" s="1"/>
  <c r="D22" i="13"/>
  <c r="D22" i="12"/>
  <c r="F22" i="12" s="1"/>
  <c r="E22" i="15" s="1"/>
  <c r="D22" i="11"/>
  <c r="F22" i="11" s="1"/>
  <c r="D22" i="15" s="1"/>
  <c r="D18" i="13"/>
  <c r="D18" i="12"/>
  <c r="F18" i="12" s="1"/>
  <c r="E18" i="15" s="1"/>
  <c r="E18" i="13"/>
  <c r="D14" i="13"/>
  <c r="E14" i="13"/>
  <c r="D14" i="11"/>
  <c r="F14" i="11" s="1"/>
  <c r="D14" i="15" s="1"/>
  <c r="D14" i="12"/>
  <c r="F14" i="12" s="1"/>
  <c r="E14" i="15" s="1"/>
  <c r="D10" i="13"/>
  <c r="E10" i="13"/>
  <c r="D10" i="12"/>
  <c r="F10" i="12" s="1"/>
  <c r="E10" i="15" s="1"/>
  <c r="D10" i="11"/>
  <c r="F10" i="11" s="1"/>
  <c r="D10" i="15" s="1"/>
  <c r="E95" i="13"/>
  <c r="F95" i="13" s="1"/>
  <c r="F95" i="15" s="1"/>
  <c r="D95" i="12"/>
  <c r="F95" i="12" s="1"/>
  <c r="E95" i="15" s="1"/>
  <c r="D87" i="12"/>
  <c r="F87" i="12" s="1"/>
  <c r="E87" i="15" s="1"/>
  <c r="E87" i="13"/>
  <c r="D87" i="11"/>
  <c r="F87" i="11" s="1"/>
  <c r="D87" i="15" s="1"/>
  <c r="D87" i="13"/>
  <c r="D79" i="13"/>
  <c r="E79" i="13"/>
  <c r="D79" i="12"/>
  <c r="F79" i="12" s="1"/>
  <c r="E79" i="15" s="1"/>
  <c r="D71" i="13"/>
  <c r="E71" i="13"/>
  <c r="D71" i="12"/>
  <c r="F71" i="12" s="1"/>
  <c r="E71" i="15" s="1"/>
  <c r="D71" i="11"/>
  <c r="F71" i="11" s="1"/>
  <c r="D71" i="15" s="1"/>
  <c r="D63" i="13"/>
  <c r="E63" i="13"/>
  <c r="D63" i="12"/>
  <c r="F63" i="12" s="1"/>
  <c r="E63" i="15" s="1"/>
  <c r="D43" i="13"/>
  <c r="E43" i="13"/>
  <c r="D43" i="11"/>
  <c r="F43" i="11" s="1"/>
  <c r="D43" i="15" s="1"/>
  <c r="E16" i="13"/>
  <c r="D16" i="13"/>
  <c r="D16" i="11"/>
  <c r="F16" i="11" s="1"/>
  <c r="D16" i="15" s="1"/>
  <c r="D95" i="11"/>
  <c r="F95" i="11" s="1"/>
  <c r="D95" i="15" s="1"/>
  <c r="D63" i="11"/>
  <c r="F63" i="11" s="1"/>
  <c r="D63" i="15" s="1"/>
  <c r="D47" i="11"/>
  <c r="F47" i="11" s="1"/>
  <c r="D47" i="15" s="1"/>
  <c r="D34" i="11"/>
  <c r="F34" i="11" s="1"/>
  <c r="D34" i="15" s="1"/>
  <c r="D12" i="11"/>
  <c r="F12" i="11" s="1"/>
  <c r="D12" i="15" s="1"/>
  <c r="D59" i="12"/>
  <c r="F59" i="12" s="1"/>
  <c r="E59" i="15" s="1"/>
  <c r="D16" i="12"/>
  <c r="F16" i="12" s="1"/>
  <c r="E16" i="15" s="1"/>
  <c r="E30" i="13"/>
  <c r="D56" i="13"/>
  <c r="E56" i="13"/>
  <c r="D56" i="11"/>
  <c r="F56" i="11" s="1"/>
  <c r="D56" i="15" s="1"/>
  <c r="D56" i="12"/>
  <c r="F56" i="12" s="1"/>
  <c r="E56" i="15" s="1"/>
  <c r="E44" i="13"/>
  <c r="D44" i="11"/>
  <c r="F44" i="11" s="1"/>
  <c r="D44" i="15" s="1"/>
  <c r="D44" i="13"/>
  <c r="D44" i="12"/>
  <c r="F44" i="12" s="1"/>
  <c r="E44" i="15" s="1"/>
  <c r="D24" i="13"/>
  <c r="E24" i="13"/>
  <c r="D24" i="11"/>
  <c r="F24" i="11" s="1"/>
  <c r="D24" i="15" s="1"/>
  <c r="E8" i="13"/>
  <c r="D8" i="13"/>
  <c r="D8" i="12"/>
  <c r="F8" i="12" s="1"/>
  <c r="E8" i="15" s="1"/>
  <c r="D8" i="11"/>
  <c r="F8" i="11" s="1"/>
  <c r="D8" i="15" s="1"/>
  <c r="D75" i="13"/>
  <c r="D75" i="11"/>
  <c r="F75" i="11" s="1"/>
  <c r="D75" i="15" s="1"/>
  <c r="E75" i="13"/>
  <c r="D57" i="13"/>
  <c r="E57" i="13"/>
  <c r="D57" i="12"/>
  <c r="F57" i="12" s="1"/>
  <c r="E57" i="15" s="1"/>
  <c r="D57" i="11"/>
  <c r="F57" i="11" s="1"/>
  <c r="D57" i="15" s="1"/>
  <c r="E37" i="13"/>
  <c r="D37" i="13"/>
  <c r="D37" i="11"/>
  <c r="F37" i="11" s="1"/>
  <c r="D37" i="15" s="1"/>
  <c r="E20" i="13"/>
  <c r="D20" i="13"/>
  <c r="D20" i="12"/>
  <c r="F20" i="12" s="1"/>
  <c r="E20" i="15" s="1"/>
  <c r="D20" i="11"/>
  <c r="F20" i="11" s="1"/>
  <c r="D20" i="15" s="1"/>
  <c r="D91" i="12"/>
  <c r="F91" i="12" s="1"/>
  <c r="E91" i="15" s="1"/>
  <c r="E91" i="13"/>
  <c r="D6" i="13"/>
  <c r="D6" i="12"/>
  <c r="F6" i="12" s="1"/>
  <c r="E6" i="15" s="1"/>
  <c r="D6" i="11"/>
  <c r="F6" i="11" s="1"/>
  <c r="D6" i="15" s="1"/>
  <c r="E6" i="13"/>
  <c r="D93" i="13"/>
  <c r="E93" i="13"/>
  <c r="D93" i="12"/>
  <c r="F93" i="12" s="1"/>
  <c r="E93" i="15" s="1"/>
  <c r="D93" i="11"/>
  <c r="F93" i="11" s="1"/>
  <c r="D93" i="15" s="1"/>
  <c r="D89" i="13"/>
  <c r="E89" i="13"/>
  <c r="D89" i="12"/>
  <c r="F89" i="12" s="1"/>
  <c r="E89" i="15" s="1"/>
  <c r="D85" i="13"/>
  <c r="E85" i="13"/>
  <c r="D81" i="13"/>
  <c r="D81" i="12"/>
  <c r="F81" i="12" s="1"/>
  <c r="E81" i="15" s="1"/>
  <c r="D81" i="11"/>
  <c r="F81" i="11" s="1"/>
  <c r="D81" i="15" s="1"/>
  <c r="E81" i="13"/>
  <c r="D77" i="13"/>
  <c r="F77" i="13" s="1"/>
  <c r="F77" i="15" s="1"/>
  <c r="D77" i="12"/>
  <c r="F77" i="12" s="1"/>
  <c r="E77" i="15" s="1"/>
  <c r="D77" i="11"/>
  <c r="F77" i="11" s="1"/>
  <c r="D77" i="15" s="1"/>
  <c r="D73" i="13"/>
  <c r="E73" i="13"/>
  <c r="D73" i="12"/>
  <c r="F73" i="12" s="1"/>
  <c r="E73" i="15" s="1"/>
  <c r="D73" i="11"/>
  <c r="F73" i="11" s="1"/>
  <c r="D73" i="15" s="1"/>
  <c r="D69" i="13"/>
  <c r="E69" i="13"/>
  <c r="D65" i="13"/>
  <c r="E65" i="13"/>
  <c r="D65" i="12"/>
  <c r="F65" i="12" s="1"/>
  <c r="E65" i="15" s="1"/>
  <c r="D65" i="11"/>
  <c r="F65" i="11" s="1"/>
  <c r="D65" i="15" s="1"/>
  <c r="D61" i="13"/>
  <c r="D61" i="12"/>
  <c r="F61" i="12" s="1"/>
  <c r="E61" i="15" s="1"/>
  <c r="D61" i="11"/>
  <c r="F61" i="11" s="1"/>
  <c r="D61" i="15" s="1"/>
  <c r="E61" i="13"/>
  <c r="D49" i="13"/>
  <c r="F49" i="13" s="1"/>
  <c r="F49" i="15" s="1"/>
  <c r="D49" i="12"/>
  <c r="F49" i="12" s="1"/>
  <c r="E49" i="15" s="1"/>
  <c r="D49" i="11"/>
  <c r="F49" i="11" s="1"/>
  <c r="D49" i="15" s="1"/>
  <c r="D45" i="13"/>
  <c r="E45" i="13"/>
  <c r="D45" i="12"/>
  <c r="F45" i="12" s="1"/>
  <c r="E45" i="15" s="1"/>
  <c r="D45" i="11"/>
  <c r="F45" i="11" s="1"/>
  <c r="D45" i="15" s="1"/>
  <c r="E33" i="13"/>
  <c r="F33" i="13" s="1"/>
  <c r="F33" i="15" s="1"/>
  <c r="D33" i="12"/>
  <c r="F33" i="12" s="1"/>
  <c r="E33" i="15" s="1"/>
  <c r="D33" i="11"/>
  <c r="F33" i="11" s="1"/>
  <c r="D33" i="15" s="1"/>
  <c r="D29" i="13"/>
  <c r="E29" i="13"/>
  <c r="D29" i="11"/>
  <c r="F29" i="11" s="1"/>
  <c r="D29" i="15" s="1"/>
  <c r="D29" i="12"/>
  <c r="F29" i="12" s="1"/>
  <c r="E29" i="15" s="1"/>
  <c r="D17" i="13"/>
  <c r="E17" i="13"/>
  <c r="D17" i="12"/>
  <c r="F17" i="12" s="1"/>
  <c r="E17" i="15" s="1"/>
  <c r="D17" i="11"/>
  <c r="F17" i="11" s="1"/>
  <c r="D17" i="15" s="1"/>
  <c r="D13" i="13"/>
  <c r="F13" i="13" s="1"/>
  <c r="F13" i="15" s="1"/>
  <c r="D13" i="11"/>
  <c r="F13" i="11" s="1"/>
  <c r="D13" i="15" s="1"/>
  <c r="D13" i="12"/>
  <c r="F13" i="12" s="1"/>
  <c r="E13" i="15" s="1"/>
  <c r="D59" i="11"/>
  <c r="F59" i="11" s="1"/>
  <c r="D59" i="15" s="1"/>
  <c r="E59" i="13"/>
  <c r="F59" i="13" s="1"/>
  <c r="F59" i="15" s="1"/>
  <c r="E15" i="13"/>
  <c r="D15" i="12"/>
  <c r="F15" i="12" s="1"/>
  <c r="E15" i="15" s="1"/>
  <c r="D15" i="13"/>
  <c r="D15" i="11"/>
  <c r="F15" i="11" s="1"/>
  <c r="D15" i="15" s="1"/>
  <c r="D94" i="11"/>
  <c r="F94" i="11" s="1"/>
  <c r="D94" i="15" s="1"/>
  <c r="D79" i="11"/>
  <c r="F79" i="11" s="1"/>
  <c r="D79" i="15" s="1"/>
  <c r="D58" i="11"/>
  <c r="F58" i="11" s="1"/>
  <c r="D58" i="15" s="1"/>
  <c r="D42" i="11"/>
  <c r="F42" i="11" s="1"/>
  <c r="D42" i="15" s="1"/>
  <c r="D28" i="11"/>
  <c r="F28" i="11" s="1"/>
  <c r="D28" i="15" s="1"/>
  <c r="D75" i="12"/>
  <c r="F75" i="12" s="1"/>
  <c r="E75" i="15" s="1"/>
  <c r="D37" i="12"/>
  <c r="F37" i="12" s="1"/>
  <c r="E37" i="15" s="1"/>
  <c r="E70" i="13"/>
  <c r="E22" i="13"/>
  <c r="D35" i="13"/>
  <c r="F35" i="13" s="1"/>
  <c r="F35" i="15" s="1"/>
  <c r="D35" i="12"/>
  <c r="F35" i="12" s="1"/>
  <c r="E35" i="15" s="1"/>
  <c r="D19" i="13"/>
  <c r="F19" i="13" s="1"/>
  <c r="F19" i="15" s="1"/>
  <c r="D19" i="12"/>
  <c r="F19" i="12" s="1"/>
  <c r="E19" i="15" s="1"/>
  <c r="D51" i="12"/>
  <c r="F51" i="12" s="1"/>
  <c r="E51" i="15" s="1"/>
  <c r="E51" i="13"/>
  <c r="E99" i="13"/>
  <c r="F99" i="13" s="1"/>
  <c r="F99" i="15" s="1"/>
  <c r="D99" i="12"/>
  <c r="F99" i="12" s="1"/>
  <c r="E99" i="15" s="1"/>
  <c r="D99" i="11"/>
  <c r="F99" i="11" s="1"/>
  <c r="D99" i="15" s="1"/>
  <c r="D35" i="11"/>
  <c r="F35" i="11" s="1"/>
  <c r="D35" i="15" s="1"/>
  <c r="D19" i="11"/>
  <c r="F19" i="11" s="1"/>
  <c r="D19" i="15" s="1"/>
  <c r="E98" i="13"/>
  <c r="D98" i="12"/>
  <c r="F98" i="12" s="1"/>
  <c r="E98" i="15" s="1"/>
  <c r="D98" i="13"/>
  <c r="D98" i="11"/>
  <c r="F98" i="11" s="1"/>
  <c r="D98" i="15" s="1"/>
  <c r="E97" i="13"/>
  <c r="D97" i="12"/>
  <c r="F97" i="12" s="1"/>
  <c r="E97" i="15" s="1"/>
  <c r="D97" i="13"/>
  <c r="D97" i="11"/>
  <c r="F97" i="11" s="1"/>
  <c r="D97" i="15" s="1"/>
  <c r="D100" i="11"/>
  <c r="F100" i="11" s="1"/>
  <c r="D100" i="15" s="1"/>
  <c r="D96" i="11"/>
  <c r="F96" i="11" s="1"/>
  <c r="D96" i="15" s="1"/>
  <c r="D105" i="12"/>
  <c r="F105" i="12" s="1"/>
  <c r="E105" i="15" s="1"/>
  <c r="D105" i="11"/>
  <c r="F105" i="11" s="1"/>
  <c r="D105" i="15" s="1"/>
  <c r="D105" i="13"/>
  <c r="F105" i="13" s="1"/>
  <c r="F105" i="15" s="1"/>
  <c r="E104" i="13"/>
  <c r="D104" i="12"/>
  <c r="F104" i="12" s="1"/>
  <c r="E104" i="15" s="1"/>
  <c r="D104" i="11"/>
  <c r="F104" i="11" s="1"/>
  <c r="D104" i="15" s="1"/>
  <c r="D103" i="13"/>
  <c r="D103" i="12"/>
  <c r="F103" i="12" s="1"/>
  <c r="E103" i="15" s="1"/>
  <c r="E103" i="13"/>
  <c r="D102" i="12"/>
  <c r="F102" i="12" s="1"/>
  <c r="E102" i="15" s="1"/>
  <c r="E102" i="13"/>
  <c r="D102" i="13"/>
  <c r="D104" i="13"/>
  <c r="D103" i="11"/>
  <c r="F103" i="11" s="1"/>
  <c r="D103" i="15" s="1"/>
  <c r="D101" i="13"/>
  <c r="E101" i="13"/>
  <c r="D101" i="11"/>
  <c r="F101" i="11" s="1"/>
  <c r="D101" i="15" s="1"/>
  <c r="H10" i="18"/>
  <c r="G6" i="8" s="1"/>
  <c r="H22" i="18"/>
  <c r="G18" i="8" s="1"/>
  <c r="H92" i="18"/>
  <c r="G88" i="8" s="1"/>
  <c r="H76" i="18"/>
  <c r="G72" i="8" s="1"/>
  <c r="H64" i="18"/>
  <c r="G60" i="8" s="1"/>
  <c r="H60" i="18"/>
  <c r="G56" i="8" s="1"/>
  <c r="H52" i="18"/>
  <c r="G48" i="8" s="1"/>
  <c r="H37" i="18"/>
  <c r="G33" i="8" s="1"/>
  <c r="H33" i="18"/>
  <c r="G29" i="8" s="1"/>
  <c r="H29" i="18"/>
  <c r="G25" i="8" s="1"/>
  <c r="H13" i="18"/>
  <c r="G9" i="8" s="1"/>
  <c r="G95" i="18"/>
  <c r="H95" i="18" s="1"/>
  <c r="G91" i="8" s="1"/>
  <c r="G83" i="18"/>
  <c r="H83" i="18" s="1"/>
  <c r="G79" i="8" s="1"/>
  <c r="G67" i="18"/>
  <c r="H67" i="18" s="1"/>
  <c r="G63" i="8" s="1"/>
  <c r="G59" i="18"/>
  <c r="H59" i="18" s="1"/>
  <c r="G55" i="8" s="1"/>
  <c r="G8" i="18"/>
  <c r="H8" i="18" s="1"/>
  <c r="G4" i="8" s="1"/>
  <c r="H88" i="18"/>
  <c r="G84" i="8" s="1"/>
  <c r="F22" i="8" l="1"/>
  <c r="F22" i="24"/>
  <c r="F22" i="22"/>
  <c r="F97" i="8"/>
  <c r="F97" i="24"/>
  <c r="F97" i="22"/>
  <c r="G92" i="24"/>
  <c r="G92" i="22"/>
  <c r="G68" i="24"/>
  <c r="G68" i="22"/>
  <c r="G5" i="24"/>
  <c r="G5" i="22"/>
  <c r="G40" i="24"/>
  <c r="G40" i="22"/>
  <c r="G8" i="24"/>
  <c r="G8" i="22"/>
  <c r="F96" i="8"/>
  <c r="F96" i="24"/>
  <c r="F96" i="22"/>
  <c r="F61" i="8"/>
  <c r="F61" i="24"/>
  <c r="F61" i="22"/>
  <c r="F92" i="8"/>
  <c r="F92" i="24"/>
  <c r="F92" i="22"/>
  <c r="F10" i="8"/>
  <c r="F10" i="24"/>
  <c r="F10" i="22"/>
  <c r="F53" i="8"/>
  <c r="F53" i="24"/>
  <c r="F53" i="22"/>
  <c r="F65" i="8"/>
  <c r="F65" i="24"/>
  <c r="F65" i="22"/>
  <c r="F73" i="8"/>
  <c r="F73" i="24"/>
  <c r="F73" i="22"/>
  <c r="F100" i="8"/>
  <c r="F100" i="24"/>
  <c r="F100" i="22"/>
  <c r="G98" i="24"/>
  <c r="G98" i="22"/>
  <c r="G90" i="24"/>
  <c r="G90" i="22"/>
  <c r="G82" i="24"/>
  <c r="G82" i="22"/>
  <c r="G74" i="24"/>
  <c r="G74" i="22"/>
  <c r="G66" i="24"/>
  <c r="G66" i="22"/>
  <c r="G58" i="24"/>
  <c r="G58" i="22"/>
  <c r="G50" i="24"/>
  <c r="G50" i="22"/>
  <c r="G27" i="22"/>
  <c r="G27" i="24"/>
  <c r="G19" i="22"/>
  <c r="G19" i="24"/>
  <c r="G11" i="22"/>
  <c r="G11" i="24"/>
  <c r="G3" i="24"/>
  <c r="G3" i="22"/>
  <c r="G46" i="24"/>
  <c r="G46" i="22"/>
  <c r="G38" i="24"/>
  <c r="G38" i="22"/>
  <c r="G30" i="24"/>
  <c r="G30" i="22"/>
  <c r="G22" i="24"/>
  <c r="G22" i="22"/>
  <c r="G14" i="24"/>
  <c r="G14" i="22"/>
  <c r="G6" i="24"/>
  <c r="G6" i="22"/>
  <c r="F6" i="8"/>
  <c r="F6" i="24"/>
  <c r="F6" i="22"/>
  <c r="F30" i="8"/>
  <c r="F30" i="24"/>
  <c r="F30" i="22"/>
  <c r="F85" i="8"/>
  <c r="F85" i="24"/>
  <c r="F85" i="22"/>
  <c r="G76" i="24"/>
  <c r="G76" i="22"/>
  <c r="G52" i="24"/>
  <c r="G52" i="22"/>
  <c r="G29" i="24"/>
  <c r="G29" i="22"/>
  <c r="G13" i="24"/>
  <c r="G13" i="22"/>
  <c r="G48" i="24"/>
  <c r="G48" i="22"/>
  <c r="G24" i="24"/>
  <c r="G24" i="22"/>
  <c r="F63" i="13"/>
  <c r="F63" i="15" s="1"/>
  <c r="G63" i="15" s="1"/>
  <c r="F71" i="13"/>
  <c r="F71" i="15" s="1"/>
  <c r="F34" i="13"/>
  <c r="F34" i="15" s="1"/>
  <c r="F66" i="13"/>
  <c r="F66" i="15" s="1"/>
  <c r="F11" i="13"/>
  <c r="F11" i="15" s="1"/>
  <c r="G11" i="15" s="1"/>
  <c r="F31" i="13"/>
  <c r="F31" i="15" s="1"/>
  <c r="F27" i="13"/>
  <c r="F27" i="15" s="1"/>
  <c r="F18" i="8"/>
  <c r="F18" i="24"/>
  <c r="F18" i="22"/>
  <c r="F14" i="8"/>
  <c r="F14" i="24"/>
  <c r="F14" i="22"/>
  <c r="F26" i="8"/>
  <c r="F26" i="24"/>
  <c r="F26" i="22"/>
  <c r="F37" i="8"/>
  <c r="F37" i="24"/>
  <c r="F37" i="22"/>
  <c r="F81" i="8"/>
  <c r="F81" i="24"/>
  <c r="F81" i="22"/>
  <c r="F89" i="8"/>
  <c r="F89" i="24"/>
  <c r="F89" i="22"/>
  <c r="F93" i="8"/>
  <c r="F93" i="24"/>
  <c r="F93" i="22"/>
  <c r="F45" i="8"/>
  <c r="F45" i="24"/>
  <c r="F45" i="22"/>
  <c r="G96" i="24"/>
  <c r="G96" i="22"/>
  <c r="G88" i="24"/>
  <c r="G88" i="22"/>
  <c r="G80" i="24"/>
  <c r="G80" i="22"/>
  <c r="G72" i="24"/>
  <c r="G72" i="22"/>
  <c r="G64" i="24"/>
  <c r="G64" i="22"/>
  <c r="G56" i="24"/>
  <c r="G56" i="22"/>
  <c r="G25" i="24"/>
  <c r="G25" i="22"/>
  <c r="G17" i="24"/>
  <c r="G17" i="22"/>
  <c r="G9" i="24"/>
  <c r="G9" i="22"/>
  <c r="G44" i="24"/>
  <c r="G44" i="22"/>
  <c r="G36" i="24"/>
  <c r="G36" i="22"/>
  <c r="G28" i="24"/>
  <c r="G28" i="22"/>
  <c r="G20" i="24"/>
  <c r="G20" i="22"/>
  <c r="G12" i="24"/>
  <c r="G12" i="22"/>
  <c r="G4" i="24"/>
  <c r="G4" i="22"/>
  <c r="F41" i="8"/>
  <c r="F41" i="24"/>
  <c r="F41" i="22"/>
  <c r="G100" i="24"/>
  <c r="G100" i="22"/>
  <c r="G84" i="24"/>
  <c r="G84" i="22"/>
  <c r="G60" i="24"/>
  <c r="G60" i="22"/>
  <c r="G21" i="24"/>
  <c r="G21" i="22"/>
  <c r="G32" i="24"/>
  <c r="G32" i="22"/>
  <c r="G16" i="24"/>
  <c r="G16" i="22"/>
  <c r="F44" i="13"/>
  <c r="F44" i="15" s="1"/>
  <c r="G44" i="15" s="1"/>
  <c r="F94" i="13"/>
  <c r="F94" i="15" s="1"/>
  <c r="F67" i="13"/>
  <c r="F67" i="15" s="1"/>
  <c r="F12" i="13"/>
  <c r="F12" i="15" s="1"/>
  <c r="F48" i="13"/>
  <c r="F48" i="15" s="1"/>
  <c r="F76" i="13"/>
  <c r="F76" i="15" s="1"/>
  <c r="F80" i="13"/>
  <c r="F80" i="15" s="1"/>
  <c r="F92" i="13"/>
  <c r="F92" i="15" s="1"/>
  <c r="F2" i="8"/>
  <c r="F2" i="24"/>
  <c r="F2" i="22"/>
  <c r="F77" i="8"/>
  <c r="F77" i="24"/>
  <c r="F77" i="22"/>
  <c r="F99" i="8"/>
  <c r="F99" i="24"/>
  <c r="F99" i="22"/>
  <c r="F34" i="8"/>
  <c r="F34" i="24"/>
  <c r="F34" i="22"/>
  <c r="F49" i="8"/>
  <c r="F49" i="24"/>
  <c r="F49" i="22"/>
  <c r="F57" i="8"/>
  <c r="F57" i="24"/>
  <c r="F57" i="22"/>
  <c r="F69" i="8"/>
  <c r="F69" i="24"/>
  <c r="F69" i="22"/>
  <c r="F101" i="8"/>
  <c r="F101" i="24"/>
  <c r="F101" i="22"/>
  <c r="F95" i="8"/>
  <c r="F95" i="24"/>
  <c r="F95" i="22"/>
  <c r="G94" i="24"/>
  <c r="G94" i="22"/>
  <c r="G86" i="24"/>
  <c r="G86" i="22"/>
  <c r="G78" i="24"/>
  <c r="G78" i="22"/>
  <c r="G70" i="24"/>
  <c r="G70" i="22"/>
  <c r="G62" i="24"/>
  <c r="G62" i="22"/>
  <c r="G54" i="24"/>
  <c r="G54" i="22"/>
  <c r="G23" i="22"/>
  <c r="G23" i="24"/>
  <c r="G15" i="22"/>
  <c r="G15" i="24"/>
  <c r="G7" i="22"/>
  <c r="G7" i="24"/>
  <c r="G42" i="24"/>
  <c r="G42" i="22"/>
  <c r="G34" i="24"/>
  <c r="G34" i="22"/>
  <c r="G26" i="24"/>
  <c r="G26" i="22"/>
  <c r="G18" i="24"/>
  <c r="G18" i="22"/>
  <c r="G10" i="24"/>
  <c r="G10" i="22"/>
  <c r="G2" i="22"/>
  <c r="G2" i="24"/>
  <c r="G100" i="15"/>
  <c r="G96" i="15"/>
  <c r="F47" i="13"/>
  <c r="F47" i="15" s="1"/>
  <c r="G47" i="15" s="1"/>
  <c r="F51" i="13"/>
  <c r="F51" i="15" s="1"/>
  <c r="G51" i="15" s="1"/>
  <c r="G94" i="15"/>
  <c r="F103" i="13"/>
  <c r="F103" i="15" s="1"/>
  <c r="G103" i="15" s="1"/>
  <c r="F85" i="13"/>
  <c r="F85" i="15" s="1"/>
  <c r="G85" i="15" s="1"/>
  <c r="F57" i="13"/>
  <c r="F57" i="15" s="1"/>
  <c r="G57" i="15" s="1"/>
  <c r="F43" i="13"/>
  <c r="F43" i="15" s="1"/>
  <c r="F10" i="13"/>
  <c r="F10" i="15" s="1"/>
  <c r="G10" i="15" s="1"/>
  <c r="F14" i="13"/>
  <c r="F14" i="15" s="1"/>
  <c r="G14" i="15" s="1"/>
  <c r="F60" i="13"/>
  <c r="F60" i="15" s="1"/>
  <c r="G60" i="15" s="1"/>
  <c r="F21" i="13"/>
  <c r="F21" i="15" s="1"/>
  <c r="F101" i="13"/>
  <c r="F101" i="15" s="1"/>
  <c r="G101" i="15" s="1"/>
  <c r="F65" i="13"/>
  <c r="F65" i="15" s="1"/>
  <c r="G65" i="15" s="1"/>
  <c r="F90" i="13"/>
  <c r="F90" i="15" s="1"/>
  <c r="G90" i="15" s="1"/>
  <c r="F45" i="13"/>
  <c r="F45" i="15" s="1"/>
  <c r="F81" i="13"/>
  <c r="F81" i="15" s="1"/>
  <c r="G81" i="15" s="1"/>
  <c r="F91" i="13"/>
  <c r="F91" i="15" s="1"/>
  <c r="G91" i="15" s="1"/>
  <c r="G105" i="15"/>
  <c r="G66" i="15"/>
  <c r="G48" i="15"/>
  <c r="G76" i="15"/>
  <c r="G80" i="15"/>
  <c r="G92" i="15"/>
  <c r="G13" i="15"/>
  <c r="F104" i="13"/>
  <c r="F104" i="15" s="1"/>
  <c r="G104" i="15" s="1"/>
  <c r="G19" i="15"/>
  <c r="F17" i="13"/>
  <c r="F17" i="15" s="1"/>
  <c r="G17" i="15" s="1"/>
  <c r="F29" i="13"/>
  <c r="F29" i="15" s="1"/>
  <c r="G29" i="15" s="1"/>
  <c r="G45" i="15"/>
  <c r="G49" i="15"/>
  <c r="F69" i="13"/>
  <c r="F69" i="15" s="1"/>
  <c r="G69" i="15" s="1"/>
  <c r="F73" i="13"/>
  <c r="F73" i="15" s="1"/>
  <c r="G73" i="15" s="1"/>
  <c r="F89" i="13"/>
  <c r="F89" i="15" s="1"/>
  <c r="G89" i="15" s="1"/>
  <c r="F93" i="13"/>
  <c r="F93" i="15" s="1"/>
  <c r="G93" i="15" s="1"/>
  <c r="F6" i="13"/>
  <c r="F6" i="15" s="1"/>
  <c r="G6" i="15" s="1"/>
  <c r="F8" i="13"/>
  <c r="F8" i="15" s="1"/>
  <c r="G8" i="15" s="1"/>
  <c r="F24" i="13"/>
  <c r="F24" i="15" s="1"/>
  <c r="G24" i="15" s="1"/>
  <c r="F56" i="13"/>
  <c r="F56" i="15" s="1"/>
  <c r="G56" i="15" s="1"/>
  <c r="G12" i="15"/>
  <c r="G95" i="15"/>
  <c r="G43" i="15"/>
  <c r="F79" i="13"/>
  <c r="F79" i="15" s="1"/>
  <c r="G79" i="15" s="1"/>
  <c r="F22" i="13"/>
  <c r="F22" i="15" s="1"/>
  <c r="G22" i="15" s="1"/>
  <c r="F26" i="13"/>
  <c r="F26" i="15" s="1"/>
  <c r="G26" i="15" s="1"/>
  <c r="F42" i="13"/>
  <c r="F42" i="15" s="1"/>
  <c r="G42" i="15" s="1"/>
  <c r="F46" i="13"/>
  <c r="F46" i="15" s="1"/>
  <c r="G46" i="15" s="1"/>
  <c r="F50" i="13"/>
  <c r="F50" i="15" s="1"/>
  <c r="G50" i="15" s="1"/>
  <c r="F54" i="13"/>
  <c r="F54" i="15" s="1"/>
  <c r="G54" i="15" s="1"/>
  <c r="G62" i="15"/>
  <c r="F70" i="13"/>
  <c r="F70" i="15" s="1"/>
  <c r="G70" i="15" s="1"/>
  <c r="F74" i="13"/>
  <c r="F74" i="15" s="1"/>
  <c r="G74" i="15" s="1"/>
  <c r="F78" i="13"/>
  <c r="F78" i="15" s="1"/>
  <c r="G78" i="15" s="1"/>
  <c r="F82" i="13"/>
  <c r="F82" i="15" s="1"/>
  <c r="G82" i="15" s="1"/>
  <c r="G31" i="15"/>
  <c r="G67" i="15"/>
  <c r="G83" i="15"/>
  <c r="F28" i="13"/>
  <c r="F28" i="15" s="1"/>
  <c r="G28" i="15" s="1"/>
  <c r="F40" i="13"/>
  <c r="F40" i="15" s="1"/>
  <c r="G40" i="15" s="1"/>
  <c r="F23" i="13"/>
  <c r="F23" i="15" s="1"/>
  <c r="G23" i="15" s="1"/>
  <c r="F39" i="13"/>
  <c r="F39" i="15" s="1"/>
  <c r="G39" i="15" s="1"/>
  <c r="F55" i="13"/>
  <c r="F55" i="15" s="1"/>
  <c r="G55" i="15" s="1"/>
  <c r="F32" i="13"/>
  <c r="F32" i="15" s="1"/>
  <c r="G32" i="15" s="1"/>
  <c r="F36" i="13"/>
  <c r="F36" i="15" s="1"/>
  <c r="G36" i="15" s="1"/>
  <c r="F72" i="13"/>
  <c r="F72" i="15" s="1"/>
  <c r="G72" i="15" s="1"/>
  <c r="F88" i="13"/>
  <c r="F88" i="15" s="1"/>
  <c r="F7" i="13"/>
  <c r="F7" i="15" s="1"/>
  <c r="G7" i="15" s="1"/>
  <c r="G21" i="15"/>
  <c r="F25" i="13"/>
  <c r="F25" i="15" s="1"/>
  <c r="G25" i="15" s="1"/>
  <c r="F102" i="13"/>
  <c r="F102" i="15" s="1"/>
  <c r="G102" i="15" s="1"/>
  <c r="F97" i="13"/>
  <c r="F97" i="15" s="1"/>
  <c r="G97" i="15" s="1"/>
  <c r="F98" i="13"/>
  <c r="F98" i="15" s="1"/>
  <c r="G98" i="15" s="1"/>
  <c r="G35" i="15"/>
  <c r="G58" i="15"/>
  <c r="F15" i="13"/>
  <c r="F15" i="15" s="1"/>
  <c r="G15" i="15" s="1"/>
  <c r="G59" i="15"/>
  <c r="G33" i="15"/>
  <c r="G77" i="15"/>
  <c r="F37" i="13"/>
  <c r="F37" i="15" s="1"/>
  <c r="G37" i="15" s="1"/>
  <c r="F75" i="13"/>
  <c r="F75" i="15" s="1"/>
  <c r="G75" i="15" s="1"/>
  <c r="G34" i="15"/>
  <c r="F87" i="13"/>
  <c r="F87" i="15" s="1"/>
  <c r="G87" i="15" s="1"/>
  <c r="F18" i="13"/>
  <c r="F18" i="15" s="1"/>
  <c r="G18" i="15" s="1"/>
  <c r="F38" i="13"/>
  <c r="F38" i="15" s="1"/>
  <c r="G38" i="15" s="1"/>
  <c r="G86" i="15"/>
  <c r="G27" i="15"/>
  <c r="F9" i="13"/>
  <c r="F9" i="15" s="1"/>
  <c r="G9" i="15" s="1"/>
  <c r="G99" i="15"/>
  <c r="F61" i="13"/>
  <c r="F61" i="15" s="1"/>
  <c r="G61" i="15" s="1"/>
  <c r="F20" i="13"/>
  <c r="F20" i="15" s="1"/>
  <c r="G20" i="15" s="1"/>
  <c r="F16" i="13"/>
  <c r="F16" i="15" s="1"/>
  <c r="G16" i="15" s="1"/>
  <c r="G71" i="15"/>
  <c r="F30" i="13"/>
  <c r="F30" i="15" s="1"/>
  <c r="G30" i="15" s="1"/>
  <c r="G52" i="15"/>
  <c r="G64" i="15"/>
  <c r="G68" i="15"/>
  <c r="G84" i="15"/>
  <c r="G88" i="15"/>
  <c r="F41" i="13"/>
  <c r="F41" i="15" s="1"/>
  <c r="G41" i="15" s="1"/>
  <c r="F53" i="13"/>
  <c r="F53" i="15" s="1"/>
  <c r="G53" i="15" s="1"/>
  <c r="E59" i="8" l="1"/>
  <c r="E59" i="24"/>
  <c r="E59" i="22"/>
  <c r="E40" i="8"/>
  <c r="E40" i="24"/>
  <c r="E40" i="22"/>
  <c r="E7" i="8"/>
  <c r="E7" i="24"/>
  <c r="E7" i="22"/>
  <c r="E49" i="8"/>
  <c r="E49" i="24"/>
  <c r="E49" i="22"/>
  <c r="E67" i="8"/>
  <c r="E67" i="24"/>
  <c r="E67" i="22"/>
  <c r="E34" i="8"/>
  <c r="E34" i="24"/>
  <c r="E34" i="22"/>
  <c r="E94" i="8"/>
  <c r="E94" i="24"/>
  <c r="E94" i="22"/>
  <c r="E32" i="8"/>
  <c r="E32" i="24"/>
  <c r="E32" i="22"/>
  <c r="E74" i="8"/>
  <c r="E74" i="24"/>
  <c r="E74" i="22"/>
  <c r="E22" i="8"/>
  <c r="E22" i="24"/>
  <c r="E22" i="22"/>
  <c r="E91" i="8"/>
  <c r="E91" i="24"/>
  <c r="E91" i="22"/>
  <c r="E69" i="8"/>
  <c r="E69" i="24"/>
  <c r="E69" i="22"/>
  <c r="E9" i="8"/>
  <c r="E9" i="24"/>
  <c r="E9" i="22"/>
  <c r="E101" i="8"/>
  <c r="E101" i="24"/>
  <c r="E101" i="22"/>
  <c r="E56" i="8"/>
  <c r="E56" i="24"/>
  <c r="E56" i="22"/>
  <c r="E47" i="8"/>
  <c r="E47" i="24"/>
  <c r="E47" i="22"/>
  <c r="E37" i="8"/>
  <c r="E37" i="24"/>
  <c r="E37" i="22"/>
  <c r="E12" i="8"/>
  <c r="E12" i="24"/>
  <c r="E12" i="22"/>
  <c r="E14" i="8"/>
  <c r="E14" i="24"/>
  <c r="E14" i="22"/>
  <c r="E93" i="8"/>
  <c r="E93" i="24"/>
  <c r="E93" i="22"/>
  <c r="E28" i="8"/>
  <c r="E28" i="24"/>
  <c r="E28" i="22"/>
  <c r="E70" i="8"/>
  <c r="E70" i="24"/>
  <c r="E70" i="22"/>
  <c r="E65" i="8"/>
  <c r="E65" i="24"/>
  <c r="E65" i="22"/>
  <c r="E16" i="8"/>
  <c r="E16" i="24"/>
  <c r="E16" i="22"/>
  <c r="E23" i="8"/>
  <c r="E23" i="24"/>
  <c r="E23" i="22"/>
  <c r="E98" i="8"/>
  <c r="E98" i="24"/>
  <c r="E98" i="22"/>
  <c r="E24" i="8"/>
  <c r="E24" i="24"/>
  <c r="E24" i="22"/>
  <c r="E42" i="8"/>
  <c r="E42" i="24"/>
  <c r="E42" i="22"/>
  <c r="E75" i="8"/>
  <c r="E75" i="24"/>
  <c r="E75" i="22"/>
  <c r="E52" i="8"/>
  <c r="E52" i="24"/>
  <c r="E52" i="22"/>
  <c r="E89" i="8"/>
  <c r="E89" i="24"/>
  <c r="E89" i="22"/>
  <c r="E45" i="8"/>
  <c r="E45" i="24"/>
  <c r="E45" i="22"/>
  <c r="E15" i="8"/>
  <c r="E15" i="24"/>
  <c r="E15" i="22"/>
  <c r="E76" i="8"/>
  <c r="E76" i="24"/>
  <c r="E76" i="22"/>
  <c r="E77" i="8"/>
  <c r="E77" i="24"/>
  <c r="E77" i="22"/>
  <c r="E97" i="8"/>
  <c r="E97" i="24"/>
  <c r="E97" i="22"/>
  <c r="E6" i="8"/>
  <c r="E6" i="24"/>
  <c r="E6" i="22"/>
  <c r="E99" i="8"/>
  <c r="E99" i="24"/>
  <c r="E99" i="22"/>
  <c r="E92" i="8"/>
  <c r="E92" i="24"/>
  <c r="E92" i="22"/>
  <c r="E64" i="8"/>
  <c r="E64" i="24"/>
  <c r="E64" i="22"/>
  <c r="E95" i="8"/>
  <c r="E95" i="24"/>
  <c r="E95" i="22"/>
  <c r="E71" i="8"/>
  <c r="E71" i="24"/>
  <c r="E71" i="22"/>
  <c r="E55" i="8"/>
  <c r="E55" i="24"/>
  <c r="E55" i="22"/>
  <c r="E17" i="8"/>
  <c r="E17" i="24"/>
  <c r="E17" i="22"/>
  <c r="E19" i="8"/>
  <c r="E19" i="24"/>
  <c r="E19" i="22"/>
  <c r="E63" i="8"/>
  <c r="E63" i="24"/>
  <c r="E63" i="22"/>
  <c r="E50" i="8"/>
  <c r="E50" i="24"/>
  <c r="E50" i="22"/>
  <c r="E4" i="8"/>
  <c r="E4" i="24"/>
  <c r="E4" i="22"/>
  <c r="E25" i="8"/>
  <c r="E25" i="24"/>
  <c r="E25" i="22"/>
  <c r="E44" i="8"/>
  <c r="E44" i="24"/>
  <c r="E44" i="22"/>
  <c r="E86" i="8"/>
  <c r="E86" i="24"/>
  <c r="E86" i="22"/>
  <c r="E53" i="8"/>
  <c r="E53" i="24"/>
  <c r="E53" i="22"/>
  <c r="E60" i="8"/>
  <c r="E60" i="24"/>
  <c r="E60" i="22"/>
  <c r="E5" i="8"/>
  <c r="E5" i="24"/>
  <c r="E5" i="22"/>
  <c r="E33" i="8"/>
  <c r="E33" i="24"/>
  <c r="E33" i="22"/>
  <c r="E11" i="8"/>
  <c r="E11" i="24"/>
  <c r="E11" i="22"/>
  <c r="E3" i="8"/>
  <c r="E3" i="24"/>
  <c r="E3" i="22"/>
  <c r="E36" i="8"/>
  <c r="E36" i="24"/>
  <c r="E36" i="22"/>
  <c r="E27" i="8"/>
  <c r="E27" i="24"/>
  <c r="E27" i="22"/>
  <c r="E46" i="8"/>
  <c r="E46" i="24"/>
  <c r="E46" i="22"/>
  <c r="E18" i="8"/>
  <c r="E18" i="24"/>
  <c r="E18" i="22"/>
  <c r="E8" i="8"/>
  <c r="E8" i="24"/>
  <c r="E8" i="22"/>
  <c r="E2" i="8"/>
  <c r="E2" i="24"/>
  <c r="E2" i="22"/>
  <c r="E13" i="8"/>
  <c r="E13" i="24"/>
  <c r="E13" i="22"/>
  <c r="E88" i="8"/>
  <c r="E88" i="24"/>
  <c r="E88" i="22"/>
  <c r="E62" i="8"/>
  <c r="E62" i="24"/>
  <c r="E62" i="22"/>
  <c r="E87" i="8"/>
  <c r="E87" i="24"/>
  <c r="E87" i="22"/>
  <c r="E61" i="8"/>
  <c r="E61" i="24"/>
  <c r="E61" i="22"/>
  <c r="E10" i="8"/>
  <c r="E10" i="24"/>
  <c r="E10" i="22"/>
  <c r="E81" i="8"/>
  <c r="E81" i="24"/>
  <c r="E81" i="22"/>
  <c r="E43" i="8"/>
  <c r="E43" i="24"/>
  <c r="E43" i="22"/>
  <c r="E84" i="8"/>
  <c r="E84" i="24"/>
  <c r="E84" i="22"/>
  <c r="E48" i="8"/>
  <c r="E48" i="24"/>
  <c r="E48" i="22"/>
  <c r="E83" i="8"/>
  <c r="E83" i="24"/>
  <c r="E83" i="22"/>
  <c r="E73" i="8"/>
  <c r="E73" i="24"/>
  <c r="E73" i="22"/>
  <c r="E54" i="8"/>
  <c r="E54" i="24"/>
  <c r="E54" i="22"/>
  <c r="E51" i="8"/>
  <c r="E51" i="24"/>
  <c r="E51" i="22"/>
  <c r="E66" i="8"/>
  <c r="E66" i="24"/>
  <c r="E66" i="22"/>
  <c r="E80" i="8"/>
  <c r="E80" i="24"/>
  <c r="E80" i="22"/>
  <c r="E26" i="8"/>
  <c r="E26" i="24"/>
  <c r="E26" i="22"/>
  <c r="E57" i="8"/>
  <c r="E57" i="24"/>
  <c r="E57" i="22"/>
  <c r="E82" i="8"/>
  <c r="E82" i="24"/>
  <c r="E82" i="22"/>
  <c r="E30" i="8"/>
  <c r="E30" i="24"/>
  <c r="E30" i="22"/>
  <c r="E29" i="8"/>
  <c r="E29" i="24"/>
  <c r="E29" i="22"/>
  <c r="E31" i="8"/>
  <c r="E31" i="24"/>
  <c r="E31" i="22"/>
  <c r="E21" i="8"/>
  <c r="E21" i="24"/>
  <c r="E21" i="22"/>
  <c r="E68" i="8"/>
  <c r="E68" i="24"/>
  <c r="E68" i="22"/>
  <c r="E35" i="8"/>
  <c r="E35" i="24"/>
  <c r="E35" i="22"/>
  <c r="E79" i="8"/>
  <c r="E79" i="24"/>
  <c r="E79" i="22"/>
  <c r="E78" i="8"/>
  <c r="E78" i="24"/>
  <c r="E78" i="22"/>
  <c r="E58" i="8"/>
  <c r="E58" i="24"/>
  <c r="E58" i="22"/>
  <c r="E38" i="8"/>
  <c r="E38" i="24"/>
  <c r="E38" i="22"/>
  <c r="E39" i="8"/>
  <c r="E39" i="24"/>
  <c r="E39" i="22"/>
  <c r="E20" i="8"/>
  <c r="E20" i="24"/>
  <c r="E20" i="22"/>
  <c r="E85" i="8"/>
  <c r="E85" i="24"/>
  <c r="E85" i="22"/>
  <c r="E41" i="8"/>
  <c r="E41" i="24"/>
  <c r="E41" i="22"/>
  <c r="E100" i="8"/>
  <c r="E100" i="24"/>
  <c r="E100" i="22"/>
  <c r="E72" i="8"/>
  <c r="E72" i="24"/>
  <c r="E72" i="22"/>
  <c r="E90" i="8"/>
  <c r="E90" i="24"/>
  <c r="E90" i="22"/>
  <c r="E96" i="8"/>
  <c r="E96" i="24"/>
  <c r="E96" i="22"/>
</calcChain>
</file>

<file path=xl/sharedStrings.xml><?xml version="1.0" encoding="utf-8"?>
<sst xmlns="http://schemas.openxmlformats.org/spreadsheetml/2006/main" count="958" uniqueCount="160">
  <si>
    <t>Keterangan</t>
  </si>
  <si>
    <t>Jumlah</t>
  </si>
  <si>
    <t>Pengambilan Sampel berdasarkan kriteria pusposive sampling :</t>
  </si>
  <si>
    <t>No</t>
  </si>
  <si>
    <t>AISA</t>
  </si>
  <si>
    <t>ALTO</t>
  </si>
  <si>
    <t>CAMP</t>
  </si>
  <si>
    <t>CEKA</t>
  </si>
  <si>
    <t>CLEO</t>
  </si>
  <si>
    <t>COCO</t>
  </si>
  <si>
    <t>DLTA</t>
  </si>
  <si>
    <t>DMND</t>
  </si>
  <si>
    <t>FOOD</t>
  </si>
  <si>
    <t>GOOD</t>
  </si>
  <si>
    <t>HOKI</t>
  </si>
  <si>
    <t>ICBP</t>
  </si>
  <si>
    <t>INDF</t>
  </si>
  <si>
    <t>KEJU</t>
  </si>
  <si>
    <t>MLBI</t>
  </si>
  <si>
    <t>MYOR</t>
  </si>
  <si>
    <t>PANI</t>
  </si>
  <si>
    <t>PCAR</t>
  </si>
  <si>
    <t>PSDN</t>
  </si>
  <si>
    <t>PSGO</t>
  </si>
  <si>
    <t>ROTI</t>
  </si>
  <si>
    <t>SKBM</t>
  </si>
  <si>
    <t>SKLT</t>
  </si>
  <si>
    <t>STTP</t>
  </si>
  <si>
    <t>ULTJ</t>
  </si>
  <si>
    <t>GGRM</t>
  </si>
  <si>
    <t>HMSP</t>
  </si>
  <si>
    <t>ITIC</t>
  </si>
  <si>
    <t>RMBA</t>
  </si>
  <si>
    <t>WIIM</t>
  </si>
  <si>
    <t>DVLA</t>
  </si>
  <si>
    <t>INAF</t>
  </si>
  <si>
    <t>KAEF</t>
  </si>
  <si>
    <t>KLBF</t>
  </si>
  <si>
    <t>MERK</t>
  </si>
  <si>
    <t>PEHA</t>
  </si>
  <si>
    <t>PYFA</t>
  </si>
  <si>
    <t>SCPI</t>
  </si>
  <si>
    <t>SIDO</t>
  </si>
  <si>
    <t>TSPC</t>
  </si>
  <si>
    <t>ADES</t>
  </si>
  <si>
    <t>KPAS</t>
  </si>
  <si>
    <t>MBTO</t>
  </si>
  <si>
    <t>MRAT</t>
  </si>
  <si>
    <t>TCID</t>
  </si>
  <si>
    <t>UNVR</t>
  </si>
  <si>
    <t>CINT</t>
  </si>
  <si>
    <t>KICI</t>
  </si>
  <si>
    <t>LMPI</t>
  </si>
  <si>
    <t>WOOD</t>
  </si>
  <si>
    <t>HRTA</t>
  </si>
  <si>
    <t>BUDI</t>
  </si>
  <si>
    <t>BTEK</t>
  </si>
  <si>
    <t>ENZO</t>
  </si>
  <si>
    <t>IIKP</t>
  </si>
  <si>
    <t>IKAN</t>
  </si>
  <si>
    <t>MGNA</t>
  </si>
  <si>
    <t>NASI</t>
  </si>
  <si>
    <t>TAYS</t>
  </si>
  <si>
    <t>WMUU</t>
  </si>
  <si>
    <t>SOHO</t>
  </si>
  <si>
    <t>KINO</t>
  </si>
  <si>
    <t>VICI</t>
  </si>
  <si>
    <t>CBMF</t>
  </si>
  <si>
    <t>SOFA</t>
  </si>
  <si>
    <t>BOBA</t>
  </si>
  <si>
    <t>TOYS</t>
  </si>
  <si>
    <t>Populasi : Perusahaan manufaktur sektor barang dan konsumsi yang terdaftar di BEI</t>
  </si>
  <si>
    <t>1. Perusahaan yang menerbitkan laporan keuangan secara berturut turut dari 2017 - 2021</t>
  </si>
  <si>
    <t>2. Perusahaan yang menggunakan mata uang rupiah</t>
  </si>
  <si>
    <t>3. Perusahaan yang mendapatkan laba secara berturut turut</t>
  </si>
  <si>
    <t>4. perusahaan yang sesuai dengan variabel</t>
  </si>
  <si>
    <t>Perusahaan</t>
  </si>
  <si>
    <t>komite</t>
  </si>
  <si>
    <t>yang tidak sesuai ada 8</t>
  </si>
  <si>
    <t>NO</t>
  </si>
  <si>
    <t>PERUSAHAAN</t>
  </si>
  <si>
    <t>V</t>
  </si>
  <si>
    <t>AMMS</t>
  </si>
  <si>
    <t>X</t>
  </si>
  <si>
    <t>CMRY</t>
  </si>
  <si>
    <t>CRAB</t>
  </si>
  <si>
    <t>GULA</t>
  </si>
  <si>
    <t>IBOS</t>
  </si>
  <si>
    <t>TRGU</t>
  </si>
  <si>
    <t>BIKE</t>
  </si>
  <si>
    <t>MGLV</t>
  </si>
  <si>
    <t>OLIV</t>
  </si>
  <si>
    <t>EURO</t>
  </si>
  <si>
    <t>NANO</t>
  </si>
  <si>
    <t>FLMC</t>
  </si>
  <si>
    <t>perusahaan yang sesuai dengan kriteria nomer 1 ada 42</t>
  </si>
  <si>
    <t>perusahaan yang tidak sesuai ada 38</t>
  </si>
  <si>
    <t>jumlah perusahaan setiap tahunnya yang sesuai</t>
  </si>
  <si>
    <t>Observasi 5 tahun</t>
  </si>
  <si>
    <t>PMMP</t>
  </si>
  <si>
    <t>Tahun</t>
  </si>
  <si>
    <t>X1</t>
  </si>
  <si>
    <t>X2</t>
  </si>
  <si>
    <t>X3</t>
  </si>
  <si>
    <t>Anggota Dewan</t>
  </si>
  <si>
    <t>Jumlah wanita</t>
  </si>
  <si>
    <t>Hasil</t>
  </si>
  <si>
    <t>Pengukuran Women On Board</t>
  </si>
  <si>
    <t>Pengukuran VACA Intellectual Capital</t>
  </si>
  <si>
    <t>VA</t>
  </si>
  <si>
    <t>VACA = VA / CE</t>
  </si>
  <si>
    <t>( CE ) EKUITAS</t>
  </si>
  <si>
    <t>( HC ) BEBAN KARYAWAN</t>
  </si>
  <si>
    <t>VAHU = VA / HC</t>
  </si>
  <si>
    <t>Pengukuran VAHU Intellectual Capital</t>
  </si>
  <si>
    <t>Pengukuran STVA Intellectual Capital</t>
  </si>
  <si>
    <t>SC = VA - HC</t>
  </si>
  <si>
    <t>STVA = SC / VA</t>
  </si>
  <si>
    <t>VACA</t>
  </si>
  <si>
    <t>VAHU</t>
  </si>
  <si>
    <t>STVA</t>
  </si>
  <si>
    <t>Pengukuran VAICTM Intellectual Capital</t>
  </si>
  <si>
    <t>VAICTM</t>
  </si>
  <si>
    <t>Jumlah Saham beredar</t>
  </si>
  <si>
    <t>Harga Saham</t>
  </si>
  <si>
    <t>Total Ekuitas</t>
  </si>
  <si>
    <t>MBVE</t>
  </si>
  <si>
    <t>Pengukuran Investment Opportunity Set</t>
  </si>
  <si>
    <t>Pengukuran Nilai Perusahaan</t>
  </si>
  <si>
    <t>BV</t>
  </si>
  <si>
    <t>PBV</t>
  </si>
  <si>
    <t>Pengukuran kinerja Keuangan</t>
  </si>
  <si>
    <t>Rumusnya = Laba bersih setelah pajak : Total Asset</t>
  </si>
  <si>
    <t>Laba Setelah Pajak</t>
  </si>
  <si>
    <t>Total Asset</t>
  </si>
  <si>
    <t>Jumlah Saham Beredar</t>
  </si>
  <si>
    <t>Pengukuran Value Added Intellectual Capital</t>
  </si>
  <si>
    <t>OUT (Pendapatan Netto)</t>
  </si>
  <si>
    <t>Rumusnya = OUT (Pendapatan Netto) - IN (Beban Usaha selain Gaji dan Tunjangan)</t>
  </si>
  <si>
    <t>Beban Penjualan</t>
  </si>
  <si>
    <t>Beban Administrasi</t>
  </si>
  <si>
    <t>Gaji Tunjangan Beban Penjualan</t>
  </si>
  <si>
    <t>Gaji Tunjangan Beban Administrasi</t>
  </si>
  <si>
    <t>IN (Selain Upah &amp; Tunjangan)</t>
  </si>
  <si>
    <t>VA (OUT-IN)</t>
  </si>
  <si>
    <t>Y</t>
  </si>
  <si>
    <t>Z</t>
  </si>
  <si>
    <t>Hutang</t>
  </si>
  <si>
    <t>Asset</t>
  </si>
  <si>
    <t>perusahaan yang sesuai dengan kriteria nomer 3 ada 28</t>
  </si>
  <si>
    <t>perusahaan yang tidak sesuai ada 14</t>
  </si>
  <si>
    <t>perusahaan yang sesuai kriteria nomer 4 ada 20</t>
  </si>
  <si>
    <t>MVE ( Harga Saham * Jumlah saham Beredar )</t>
  </si>
  <si>
    <t>MVE + Hutang</t>
  </si>
  <si>
    <t xml:space="preserve">Tobins Q </t>
  </si>
  <si>
    <t>Rumus ROA = Laba bersih setelah pajak : Total Asset</t>
  </si>
  <si>
    <t xml:space="preserve">Rumus Tobins Q = Nilai Kapitalisasi Saham + Hutang / Asset </t>
  </si>
  <si>
    <t>Rumus PBV  = Harga Saham Perlembar / Nilai Buku Perusahaan (Ekuitas / Jumlah Saham Beredar)</t>
  </si>
  <si>
    <t>Rumusnya MBVE = (Jumlah Saham Beredar X Harga Saham) : Total Ekuitas</t>
  </si>
  <si>
    <t>Ekuitas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</si>
</sst>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Rp&quot;* #,##0_-;\-&quot;Rp&quot;* #,##0_-;_-&quot;Rp&quot;* &quot;-&quot;_-;_-@_-"/>
    <numFmt numFmtId="164" formatCode="_-[$Rp-3809]* #,##0.00_-;\-[$Rp-3809]* #,##0.00_-;_-[$Rp-3809]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2" fontId="5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2" fontId="0" fillId="2" borderId="1" xfId="1" applyFont="1" applyFill="1" applyBorder="1"/>
    <xf numFmtId="42" fontId="0" fillId="3" borderId="1" xfId="1" applyFont="1" applyFill="1" applyBorder="1"/>
    <xf numFmtId="42" fontId="0" fillId="0" borderId="1" xfId="1" applyFont="1" applyBorder="1"/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2" fillId="7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0" borderId="1" xfId="0" applyBorder="1"/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/>
    </xf>
    <xf numFmtId="0" fontId="1" fillId="7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164" fontId="0" fillId="0" borderId="2" xfId="0" applyNumberFormat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164" fontId="0" fillId="0" borderId="1" xfId="1" applyNumberFormat="1" applyFont="1" applyBorder="1"/>
    <xf numFmtId="0" fontId="1" fillId="7" borderId="3" xfId="0" applyFont="1" applyFill="1" applyBorder="1" applyAlignment="1">
      <alignment horizontal="center" vertical="center"/>
    </xf>
    <xf numFmtId="164" fontId="0" fillId="0" borderId="0" xfId="0" applyNumberFormat="1"/>
    <xf numFmtId="164" fontId="4" fillId="7" borderId="1" xfId="0" applyNumberFormat="1" applyFont="1" applyFill="1" applyBorder="1" applyAlignment="1">
      <alignment horizontal="center" vertical="center"/>
    </xf>
    <xf numFmtId="164" fontId="1" fillId="7" borderId="0" xfId="0" applyNumberFormat="1" applyFont="1" applyFill="1" applyAlignment="1">
      <alignment horizontal="center" vertical="center"/>
    </xf>
    <xf numFmtId="164" fontId="1" fillId="7" borderId="2" xfId="0" applyNumberFormat="1" applyFont="1" applyFill="1" applyBorder="1" applyAlignment="1">
      <alignment horizontal="center" vertical="center"/>
    </xf>
    <xf numFmtId="164" fontId="3" fillId="7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</cellXfs>
  <cellStyles count="2">
    <cellStyle name="Currency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63F95-A52B-4119-9A00-48F709C18BC6}">
  <dimension ref="A2:B21"/>
  <sheetViews>
    <sheetView workbookViewId="0">
      <selection activeCell="B8" sqref="B8"/>
    </sheetView>
  </sheetViews>
  <sheetFormatPr defaultRowHeight="15" x14ac:dyDescent="0.25"/>
  <cols>
    <col min="1" max="1" width="84.85546875" customWidth="1"/>
    <col min="2" max="2" width="14.5703125" customWidth="1"/>
  </cols>
  <sheetData>
    <row r="2" spans="1:2" ht="15.75" x14ac:dyDescent="0.25">
      <c r="A2" s="1" t="s">
        <v>0</v>
      </c>
      <c r="B2" s="1" t="s">
        <v>1</v>
      </c>
    </row>
    <row r="3" spans="1:2" ht="15.75" x14ac:dyDescent="0.25">
      <c r="A3" s="2" t="s">
        <v>71</v>
      </c>
      <c r="B3" s="2">
        <v>80</v>
      </c>
    </row>
    <row r="4" spans="1:2" ht="15.75" x14ac:dyDescent="0.25">
      <c r="A4" s="2" t="s">
        <v>2</v>
      </c>
      <c r="B4" s="2"/>
    </row>
    <row r="5" spans="1:2" ht="15.75" x14ac:dyDescent="0.25">
      <c r="A5" s="2" t="s">
        <v>72</v>
      </c>
      <c r="B5" s="2">
        <v>38</v>
      </c>
    </row>
    <row r="6" spans="1:2" ht="15.75" x14ac:dyDescent="0.25">
      <c r="A6" s="2" t="s">
        <v>73</v>
      </c>
      <c r="B6" s="2">
        <v>0</v>
      </c>
    </row>
    <row r="7" spans="1:2" ht="15.75" x14ac:dyDescent="0.25">
      <c r="A7" s="2" t="s">
        <v>74</v>
      </c>
      <c r="B7" s="2">
        <v>13</v>
      </c>
    </row>
    <row r="8" spans="1:2" ht="15.75" x14ac:dyDescent="0.25">
      <c r="A8" s="2" t="s">
        <v>75</v>
      </c>
      <c r="B8" s="2">
        <v>8</v>
      </c>
    </row>
    <row r="9" spans="1:2" ht="15.75" x14ac:dyDescent="0.25">
      <c r="A9" s="2" t="s">
        <v>97</v>
      </c>
      <c r="B9" s="2">
        <f>B3-B5-B6-B7-B8</f>
        <v>21</v>
      </c>
    </row>
    <row r="10" spans="1:2" ht="15.75" x14ac:dyDescent="0.25">
      <c r="A10" s="1" t="s">
        <v>98</v>
      </c>
      <c r="B10" s="2">
        <f>B9*5</f>
        <v>105</v>
      </c>
    </row>
    <row r="11" spans="1:2" ht="15.75" x14ac:dyDescent="0.25">
      <c r="A11" s="2"/>
      <c r="B11" s="2"/>
    </row>
    <row r="12" spans="1:2" ht="15.75" x14ac:dyDescent="0.25">
      <c r="A12" s="2"/>
      <c r="B12" s="2"/>
    </row>
    <row r="13" spans="1:2" ht="15.75" x14ac:dyDescent="0.25">
      <c r="A13" s="2"/>
      <c r="B13" s="2"/>
    </row>
    <row r="14" spans="1:2" ht="15.75" x14ac:dyDescent="0.25">
      <c r="A14" s="2"/>
      <c r="B14" s="2"/>
    </row>
    <row r="15" spans="1:2" ht="15.75" x14ac:dyDescent="0.25">
      <c r="A15" s="2"/>
      <c r="B15" s="2"/>
    </row>
    <row r="16" spans="1:2" ht="15.75" x14ac:dyDescent="0.25">
      <c r="A16" s="2"/>
      <c r="B16" s="2"/>
    </row>
    <row r="17" spans="1:2" ht="15.75" x14ac:dyDescent="0.25">
      <c r="A17" s="2"/>
      <c r="B17" s="2"/>
    </row>
    <row r="18" spans="1:2" ht="15.75" x14ac:dyDescent="0.25">
      <c r="A18" s="2"/>
      <c r="B18" s="2"/>
    </row>
    <row r="19" spans="1:2" ht="15.75" x14ac:dyDescent="0.25">
      <c r="A19" s="2"/>
      <c r="B19" s="2"/>
    </row>
    <row r="20" spans="1:2" ht="15.75" x14ac:dyDescent="0.25">
      <c r="A20" s="2"/>
      <c r="B20" s="2"/>
    </row>
    <row r="21" spans="1:2" ht="15.75" x14ac:dyDescent="0.25">
      <c r="A21" s="2"/>
      <c r="B21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FCD7A-6B80-4AA4-A480-09880EAA2CDA}">
  <sheetPr>
    <tabColor rgb="FFFFFF00"/>
  </sheetPr>
  <dimension ref="A1:F105"/>
  <sheetViews>
    <sheetView zoomScale="110" zoomScaleNormal="110" workbookViewId="0">
      <pane xSplit="3" ySplit="5" topLeftCell="D99" activePane="bottomRight" state="frozen"/>
      <selection pane="topRight" activeCell="D1" sqref="D1"/>
      <selection pane="bottomLeft" activeCell="A5" sqref="A5"/>
      <selection pane="bottomRight" activeCell="E6" sqref="E6"/>
    </sheetView>
  </sheetViews>
  <sheetFormatPr defaultRowHeight="15" x14ac:dyDescent="0.25"/>
  <cols>
    <col min="1" max="1" width="8.28515625" customWidth="1"/>
    <col min="2" max="3" width="27.28515625" customWidth="1"/>
    <col min="4" max="4" width="28.140625" customWidth="1"/>
    <col min="5" max="5" width="34.28515625" style="50" customWidth="1"/>
    <col min="6" max="6" width="28.140625" style="50" customWidth="1"/>
  </cols>
  <sheetData>
    <row r="1" spans="1:6" x14ac:dyDescent="0.25">
      <c r="A1" s="56" t="s">
        <v>108</v>
      </c>
      <c r="B1" s="56"/>
      <c r="C1" s="56"/>
    </row>
    <row r="2" spans="1:6" x14ac:dyDescent="0.25">
      <c r="A2" s="56"/>
      <c r="B2" s="56"/>
      <c r="C2" s="56"/>
    </row>
    <row r="5" spans="1:6" ht="42.75" customHeight="1" x14ac:dyDescent="0.25">
      <c r="A5" s="49" t="s">
        <v>3</v>
      </c>
      <c r="B5" s="49" t="s">
        <v>76</v>
      </c>
      <c r="C5" s="49" t="s">
        <v>100</v>
      </c>
      <c r="D5" s="36" t="s">
        <v>109</v>
      </c>
      <c r="E5" s="53" t="s">
        <v>111</v>
      </c>
      <c r="F5" s="53" t="s">
        <v>110</v>
      </c>
    </row>
    <row r="6" spans="1:6" x14ac:dyDescent="0.25">
      <c r="A6" s="6">
        <v>1</v>
      </c>
      <c r="B6" s="7" t="s">
        <v>44</v>
      </c>
      <c r="C6" s="9">
        <v>2017</v>
      </c>
      <c r="D6" s="44">
        <f>VA!J6</f>
        <v>529369000000</v>
      </c>
      <c r="E6" s="44">
        <v>423011000000</v>
      </c>
      <c r="F6" s="44">
        <f>D6/E6</f>
        <v>1.2514308138559045</v>
      </c>
    </row>
    <row r="7" spans="1:6" x14ac:dyDescent="0.25">
      <c r="A7" s="26"/>
      <c r="B7" s="26"/>
      <c r="C7" s="9">
        <v>2018</v>
      </c>
      <c r="D7" s="44">
        <f>VA!J7</f>
        <v>576042000000</v>
      </c>
      <c r="E7" s="44">
        <v>481914000000</v>
      </c>
      <c r="F7" s="44">
        <f>D7/E7</f>
        <v>1.1953211568869135</v>
      </c>
    </row>
    <row r="8" spans="1:6" x14ac:dyDescent="0.25">
      <c r="A8" s="26"/>
      <c r="B8" s="26"/>
      <c r="C8" s="9">
        <v>2019</v>
      </c>
      <c r="D8" s="44">
        <f>VA!J8</f>
        <v>613142000000</v>
      </c>
      <c r="E8" s="44">
        <v>567937000000</v>
      </c>
      <c r="F8" s="44">
        <f t="shared" ref="F8:F66" si="0">D8/E8</f>
        <v>1.0795950959349365</v>
      </c>
    </row>
    <row r="9" spans="1:6" x14ac:dyDescent="0.25">
      <c r="A9" s="26"/>
      <c r="B9" s="26"/>
      <c r="C9" s="9">
        <v>2020</v>
      </c>
      <c r="D9" s="44">
        <f>VA!J9</f>
        <v>566543000000</v>
      </c>
      <c r="E9" s="44">
        <v>700508000000</v>
      </c>
      <c r="F9" s="44">
        <f t="shared" si="0"/>
        <v>0.80876021401611398</v>
      </c>
    </row>
    <row r="10" spans="1:6" x14ac:dyDescent="0.25">
      <c r="A10" s="26"/>
      <c r="B10" s="26"/>
      <c r="C10" s="9">
        <v>2021</v>
      </c>
      <c r="D10" s="44">
        <f>VA!J10</f>
        <v>822243000000</v>
      </c>
      <c r="E10" s="44">
        <v>969817000000</v>
      </c>
      <c r="F10" s="44">
        <f t="shared" si="0"/>
        <v>0.84783314790316111</v>
      </c>
    </row>
    <row r="11" spans="1:6" x14ac:dyDescent="0.25">
      <c r="A11" s="6">
        <v>2</v>
      </c>
      <c r="B11" s="7" t="s">
        <v>8</v>
      </c>
      <c r="C11" s="32">
        <v>2017</v>
      </c>
      <c r="D11" s="44">
        <f>VA!J11</f>
        <v>505404891330</v>
      </c>
      <c r="E11" s="44">
        <v>297969528163</v>
      </c>
      <c r="F11" s="44">
        <f t="shared" si="0"/>
        <v>1.6961630084990618</v>
      </c>
    </row>
    <row r="12" spans="1:6" x14ac:dyDescent="0.25">
      <c r="A12" s="26"/>
      <c r="B12" s="26"/>
      <c r="C12" s="32">
        <v>2018</v>
      </c>
      <c r="D12" s="44">
        <f>VA!J12</f>
        <v>720613079672</v>
      </c>
      <c r="E12" s="44">
        <v>635478469892</v>
      </c>
      <c r="F12" s="44">
        <f t="shared" si="0"/>
        <v>1.1339693062999738</v>
      </c>
    </row>
    <row r="13" spans="1:6" x14ac:dyDescent="0.25">
      <c r="A13" s="26"/>
      <c r="B13" s="26"/>
      <c r="C13" s="32">
        <v>2019</v>
      </c>
      <c r="D13" s="44">
        <f>VA!J13</f>
        <v>949486519245</v>
      </c>
      <c r="E13" s="44">
        <v>766299436026</v>
      </c>
      <c r="F13" s="44">
        <f t="shared" si="0"/>
        <v>1.239054179876474</v>
      </c>
    </row>
    <row r="14" spans="1:6" x14ac:dyDescent="0.25">
      <c r="A14" s="26"/>
      <c r="B14" s="26"/>
      <c r="C14" s="32">
        <v>2020</v>
      </c>
      <c r="D14" s="44">
        <f>VA!J14</f>
        <v>832400298334</v>
      </c>
      <c r="E14" s="44">
        <v>894746110680</v>
      </c>
      <c r="F14" s="44">
        <f t="shared" si="0"/>
        <v>0.9303201080152026</v>
      </c>
    </row>
    <row r="15" spans="1:6" x14ac:dyDescent="0.25">
      <c r="A15" s="26"/>
      <c r="B15" s="26"/>
      <c r="C15" s="32">
        <v>2021</v>
      </c>
      <c r="D15" s="44">
        <f>VA!J15</f>
        <v>957212989268</v>
      </c>
      <c r="E15" s="44">
        <v>1001579893307</v>
      </c>
      <c r="F15" s="44">
        <f t="shared" si="0"/>
        <v>0.95570308036784757</v>
      </c>
    </row>
    <row r="16" spans="1:6" x14ac:dyDescent="0.25">
      <c r="A16" s="6">
        <v>3</v>
      </c>
      <c r="B16" s="6" t="s">
        <v>34</v>
      </c>
      <c r="C16" s="33">
        <v>2017</v>
      </c>
      <c r="D16" s="44">
        <f>VA!J16</f>
        <v>901155968000</v>
      </c>
      <c r="E16" s="44">
        <v>1116300069000</v>
      </c>
      <c r="F16" s="44">
        <f t="shared" si="0"/>
        <v>0.8072703684478586</v>
      </c>
    </row>
    <row r="17" spans="1:6" x14ac:dyDescent="0.25">
      <c r="A17" s="26"/>
      <c r="B17" s="26"/>
      <c r="C17" s="33">
        <v>2018</v>
      </c>
      <c r="D17" s="44">
        <f>VA!J17</f>
        <v>1030589470000</v>
      </c>
      <c r="E17" s="44">
        <v>1200261863000</v>
      </c>
      <c r="F17" s="44">
        <f t="shared" si="0"/>
        <v>0.85863718724186444</v>
      </c>
    </row>
    <row r="18" spans="1:6" x14ac:dyDescent="0.25">
      <c r="A18" s="26"/>
      <c r="B18" s="26"/>
      <c r="C18" s="33">
        <v>2019</v>
      </c>
      <c r="D18" s="44">
        <f>VA!J18</f>
        <v>1141185265000</v>
      </c>
      <c r="E18" s="44">
        <v>1306078988000</v>
      </c>
      <c r="F18" s="44">
        <f t="shared" si="0"/>
        <v>0.87374904235118134</v>
      </c>
    </row>
    <row r="19" spans="1:6" x14ac:dyDescent="0.25">
      <c r="A19" s="26"/>
      <c r="B19" s="26"/>
      <c r="C19" s="33">
        <v>2020</v>
      </c>
      <c r="D19" s="44">
        <f>VA!J19</f>
        <v>1106824809000</v>
      </c>
      <c r="E19" s="44">
        <v>1326287143000</v>
      </c>
      <c r="F19" s="44">
        <f t="shared" si="0"/>
        <v>0.83452879328711094</v>
      </c>
    </row>
    <row r="20" spans="1:6" x14ac:dyDescent="0.25">
      <c r="A20" s="26"/>
      <c r="B20" s="26"/>
      <c r="C20" s="33">
        <v>2021</v>
      </c>
      <c r="D20" s="44">
        <f>VA!J20</f>
        <v>1111927347000</v>
      </c>
      <c r="E20" s="44">
        <v>1380798261000</v>
      </c>
      <c r="F20" s="44">
        <f t="shared" si="0"/>
        <v>0.80527864091798707</v>
      </c>
    </row>
    <row r="21" spans="1:6" x14ac:dyDescent="0.25">
      <c r="A21" s="6">
        <v>4</v>
      </c>
      <c r="B21" s="6" t="s">
        <v>29</v>
      </c>
      <c r="C21" s="31">
        <v>2017</v>
      </c>
      <c r="D21" s="44">
        <f>VA!J21</f>
        <v>78516016000000</v>
      </c>
      <c r="E21" s="44">
        <v>42187664000000</v>
      </c>
      <c r="F21" s="44">
        <f t="shared" si="0"/>
        <v>1.8611131443542359</v>
      </c>
    </row>
    <row r="22" spans="1:6" x14ac:dyDescent="0.25">
      <c r="A22" s="26"/>
      <c r="B22" s="26"/>
      <c r="C22" s="31">
        <v>2018</v>
      </c>
      <c r="D22" s="44">
        <f>VA!J22</f>
        <v>90722056000000</v>
      </c>
      <c r="E22" s="44">
        <v>45133285000000</v>
      </c>
      <c r="F22" s="44">
        <f t="shared" si="0"/>
        <v>2.0100920196701835</v>
      </c>
    </row>
    <row r="23" spans="1:6" x14ac:dyDescent="0.25">
      <c r="A23" s="26"/>
      <c r="B23" s="26"/>
      <c r="C23" s="31">
        <v>2019</v>
      </c>
      <c r="D23" s="44">
        <f>VA!J23</f>
        <v>105172762000000</v>
      </c>
      <c r="E23" s="44">
        <v>50930758000000</v>
      </c>
      <c r="F23" s="44">
        <f t="shared" si="0"/>
        <v>2.0650146616706548</v>
      </c>
    </row>
    <row r="24" spans="1:6" x14ac:dyDescent="0.25">
      <c r="A24" s="26"/>
      <c r="B24" s="26"/>
      <c r="C24" s="31">
        <v>2020</v>
      </c>
      <c r="D24" s="44">
        <f>VA!J24</f>
        <v>109641597000000</v>
      </c>
      <c r="E24" s="48">
        <v>58522468000000</v>
      </c>
      <c r="F24" s="44">
        <f t="shared" si="0"/>
        <v>1.873495782850443</v>
      </c>
    </row>
    <row r="25" spans="1:6" x14ac:dyDescent="0.25">
      <c r="A25" s="26"/>
      <c r="B25" s="26"/>
      <c r="C25" s="31">
        <v>2021</v>
      </c>
      <c r="D25" s="44">
        <f>VA!J25</f>
        <v>120134885000000</v>
      </c>
      <c r="E25" s="44">
        <v>59288274000000</v>
      </c>
      <c r="F25" s="44">
        <f t="shared" si="0"/>
        <v>2.0262840675712703</v>
      </c>
    </row>
    <row r="26" spans="1:6" x14ac:dyDescent="0.25">
      <c r="A26" s="6">
        <v>5</v>
      </c>
      <c r="B26" s="6" t="s">
        <v>30</v>
      </c>
      <c r="C26" s="14">
        <v>2017</v>
      </c>
      <c r="D26" s="44">
        <f>VA!J26</f>
        <v>100856741000000</v>
      </c>
      <c r="E26" s="48">
        <v>34112985000000</v>
      </c>
      <c r="F26" s="44">
        <f t="shared" si="0"/>
        <v>2.9565498592398174</v>
      </c>
    </row>
    <row r="27" spans="1:6" x14ac:dyDescent="0.25">
      <c r="A27" s="26"/>
      <c r="B27" s="26"/>
      <c r="C27" s="14">
        <v>2018</v>
      </c>
      <c r="D27" s="44">
        <f>VA!J27</f>
        <v>108189808000000</v>
      </c>
      <c r="E27" s="48">
        <v>35358253000000</v>
      </c>
      <c r="F27" s="44">
        <f t="shared" si="0"/>
        <v>3.0598176895221605</v>
      </c>
    </row>
    <row r="28" spans="1:6" x14ac:dyDescent="0.25">
      <c r="A28" s="26"/>
      <c r="B28" s="26"/>
      <c r="C28" s="14">
        <v>2019</v>
      </c>
      <c r="D28" s="44">
        <f>VA!J28</f>
        <v>106668640000000</v>
      </c>
      <c r="E28" s="48">
        <v>35679730000000</v>
      </c>
      <c r="F28" s="44">
        <f t="shared" si="0"/>
        <v>2.9896145514554062</v>
      </c>
    </row>
    <row r="29" spans="1:6" x14ac:dyDescent="0.25">
      <c r="A29" s="26"/>
      <c r="B29" s="26"/>
      <c r="C29" s="14">
        <v>2020</v>
      </c>
      <c r="D29" s="44">
        <f>VA!J29</f>
        <v>94039649000000</v>
      </c>
      <c r="E29" s="48">
        <v>30241426000000</v>
      </c>
      <c r="F29" s="44">
        <f t="shared" si="0"/>
        <v>3.1096301146645664</v>
      </c>
    </row>
    <row r="30" spans="1:6" x14ac:dyDescent="0.25">
      <c r="A30" s="26"/>
      <c r="B30" s="26"/>
      <c r="C30" s="14">
        <v>2021</v>
      </c>
      <c r="D30" s="44">
        <f>VA!J30</f>
        <v>99567608000000</v>
      </c>
      <c r="E30" s="48">
        <v>29191406000000</v>
      </c>
      <c r="F30" s="44">
        <f t="shared" si="0"/>
        <v>3.4108534546092093</v>
      </c>
    </row>
    <row r="31" spans="1:6" x14ac:dyDescent="0.25">
      <c r="A31" s="6">
        <v>6</v>
      </c>
      <c r="B31" s="7" t="s">
        <v>14</v>
      </c>
      <c r="C31" s="34">
        <v>2017</v>
      </c>
      <c r="D31" s="44">
        <f>VA!J31</f>
        <v>1142422189020</v>
      </c>
      <c r="E31" s="44">
        <v>475980511759</v>
      </c>
      <c r="F31" s="44">
        <f t="shared" si="0"/>
        <v>2.4001448815585857</v>
      </c>
    </row>
    <row r="32" spans="1:6" x14ac:dyDescent="0.25">
      <c r="A32" s="26"/>
      <c r="B32" s="26"/>
      <c r="C32" s="34">
        <v>2018</v>
      </c>
      <c r="D32" s="44">
        <f>VA!J32</f>
        <v>1377998198840</v>
      </c>
      <c r="E32" s="44">
        <v>563167578239</v>
      </c>
      <c r="F32" s="44">
        <f t="shared" si="0"/>
        <v>2.4468706155793614</v>
      </c>
    </row>
    <row r="33" spans="1:6" x14ac:dyDescent="0.25">
      <c r="A33" s="26"/>
      <c r="B33" s="26"/>
      <c r="C33" s="34">
        <v>2019</v>
      </c>
      <c r="D33" s="44">
        <f>VA!J33</f>
        <v>1593832531837</v>
      </c>
      <c r="E33" s="44">
        <v>641567444819</v>
      </c>
      <c r="F33" s="44">
        <f t="shared" si="0"/>
        <v>2.4842790024775252</v>
      </c>
    </row>
    <row r="34" spans="1:6" x14ac:dyDescent="0.25">
      <c r="A34" s="26"/>
      <c r="B34" s="26"/>
      <c r="C34" s="34">
        <v>2020</v>
      </c>
      <c r="D34" s="44">
        <f>VA!J34</f>
        <v>1121712031620</v>
      </c>
      <c r="E34" s="44">
        <v>662560916609</v>
      </c>
      <c r="F34" s="44">
        <f t="shared" si="0"/>
        <v>1.692994566236935</v>
      </c>
    </row>
    <row r="35" spans="1:6" x14ac:dyDescent="0.25">
      <c r="A35" s="26"/>
      <c r="B35" s="26"/>
      <c r="C35" s="34">
        <v>2021</v>
      </c>
      <c r="D35" s="44">
        <f>VA!J35</f>
        <v>880418433441</v>
      </c>
      <c r="E35" s="44">
        <v>668660599446</v>
      </c>
      <c r="F35" s="44">
        <f t="shared" si="0"/>
        <v>1.3166895644373933</v>
      </c>
    </row>
    <row r="36" spans="1:6" x14ac:dyDescent="0.25">
      <c r="A36" s="6">
        <v>7</v>
      </c>
      <c r="B36" s="6" t="s">
        <v>54</v>
      </c>
      <c r="C36" s="11">
        <v>2017</v>
      </c>
      <c r="D36" s="44">
        <f>VA!J36</f>
        <v>2455484826327</v>
      </c>
      <c r="E36" s="44">
        <v>996515466805</v>
      </c>
      <c r="F36" s="44">
        <f t="shared" si="0"/>
        <v>2.4640709633937812</v>
      </c>
    </row>
    <row r="37" spans="1:6" x14ac:dyDescent="0.25">
      <c r="A37" s="26"/>
      <c r="B37" s="26"/>
      <c r="C37" s="11">
        <v>2018</v>
      </c>
      <c r="D37" s="44">
        <f>VA!J37</f>
        <v>2705095676159</v>
      </c>
      <c r="E37" s="44">
        <v>1092723219024</v>
      </c>
      <c r="F37" s="44">
        <f t="shared" si="0"/>
        <v>2.4755543115256038</v>
      </c>
    </row>
    <row r="38" spans="1:6" x14ac:dyDescent="0.25">
      <c r="A38" s="26"/>
      <c r="B38" s="26"/>
      <c r="C38" s="11">
        <v>2019</v>
      </c>
      <c r="D38" s="44">
        <f>VA!J38</f>
        <v>3188924103082</v>
      </c>
      <c r="E38" s="44">
        <v>1211246898396</v>
      </c>
      <c r="F38" s="44">
        <f t="shared" si="0"/>
        <v>2.6327614190838791</v>
      </c>
    </row>
    <row r="39" spans="1:6" x14ac:dyDescent="0.25">
      <c r="A39" s="26"/>
      <c r="B39" s="26"/>
      <c r="C39" s="11">
        <v>2020</v>
      </c>
      <c r="D39" s="44">
        <f>VA!J39</f>
        <v>4093923859230</v>
      </c>
      <c r="E39" s="44">
        <v>1358133190500</v>
      </c>
      <c r="F39" s="44">
        <f t="shared" si="0"/>
        <v>3.0143758269561265</v>
      </c>
    </row>
    <row r="40" spans="1:6" x14ac:dyDescent="0.25">
      <c r="A40" s="26"/>
      <c r="B40" s="26"/>
      <c r="C40" s="11">
        <v>2021</v>
      </c>
      <c r="D40" s="44">
        <f>VA!J40</f>
        <v>5124188388766</v>
      </c>
      <c r="E40" s="44">
        <v>1515552418426</v>
      </c>
      <c r="F40" s="44">
        <f t="shared" si="0"/>
        <v>3.3810697185174261</v>
      </c>
    </row>
    <row r="41" spans="1:6" x14ac:dyDescent="0.25">
      <c r="A41" s="6">
        <v>8</v>
      </c>
      <c r="B41" s="6" t="s">
        <v>37</v>
      </c>
      <c r="C41" s="32">
        <v>2017</v>
      </c>
      <c r="D41" s="44">
        <f>VA!J41</f>
        <v>15552360344144</v>
      </c>
      <c r="E41" s="44">
        <v>13894031782689</v>
      </c>
      <c r="F41" s="44">
        <f t="shared" si="0"/>
        <v>1.1193554604878018</v>
      </c>
    </row>
    <row r="42" spans="1:6" x14ac:dyDescent="0.25">
      <c r="A42" s="26"/>
      <c r="B42" s="26"/>
      <c r="C42" s="32">
        <v>2018</v>
      </c>
      <c r="D42" s="44">
        <f>VA!J42</f>
        <v>16597702394532</v>
      </c>
      <c r="E42" s="44">
        <v>15294594796354</v>
      </c>
      <c r="F42" s="44">
        <f t="shared" si="0"/>
        <v>1.0852005310064599</v>
      </c>
    </row>
    <row r="43" spans="1:6" x14ac:dyDescent="0.25">
      <c r="A43" s="26"/>
      <c r="B43" s="26"/>
      <c r="C43" s="32">
        <v>2019</v>
      </c>
      <c r="D43" s="44">
        <f>VA!J43</f>
        <v>17906466237762</v>
      </c>
      <c r="E43" s="44">
        <v>16705582476031</v>
      </c>
      <c r="F43" s="44">
        <f t="shared" si="0"/>
        <v>1.0718851775120093</v>
      </c>
    </row>
    <row r="44" spans="1:6" x14ac:dyDescent="0.25">
      <c r="A44" s="26"/>
      <c r="B44" s="26"/>
      <c r="C44" s="32">
        <v>2020</v>
      </c>
      <c r="D44" s="44">
        <f>VA!J44</f>
        <v>18669887620123</v>
      </c>
      <c r="E44" s="44">
        <v>18276082144080</v>
      </c>
      <c r="F44" s="44">
        <f t="shared" si="0"/>
        <v>1.0215475873296269</v>
      </c>
    </row>
    <row r="45" spans="1:6" x14ac:dyDescent="0.25">
      <c r="A45" s="26"/>
      <c r="B45" s="26"/>
      <c r="C45" s="32">
        <v>2021</v>
      </c>
      <c r="D45" s="44">
        <f>VA!J45</f>
        <v>21357063307976</v>
      </c>
      <c r="E45" s="44">
        <v>21265877793123</v>
      </c>
      <c r="F45" s="44">
        <f t="shared" si="0"/>
        <v>1.0042878791903191</v>
      </c>
    </row>
    <row r="46" spans="1:6" x14ac:dyDescent="0.25">
      <c r="A46" s="6">
        <v>9</v>
      </c>
      <c r="B46" s="6" t="s">
        <v>38</v>
      </c>
      <c r="C46" s="9">
        <v>2017</v>
      </c>
      <c r="D46" s="44">
        <f>VA!J46</f>
        <v>568747752000</v>
      </c>
      <c r="E46" s="44">
        <v>615437441000</v>
      </c>
      <c r="F46" s="44">
        <f t="shared" si="0"/>
        <v>0.92413576768398142</v>
      </c>
    </row>
    <row r="47" spans="1:6" x14ac:dyDescent="0.25">
      <c r="A47" s="26"/>
      <c r="B47" s="26"/>
      <c r="C47" s="9">
        <v>2018</v>
      </c>
      <c r="D47" s="44">
        <f>VA!J47</f>
        <v>571492078000</v>
      </c>
      <c r="E47" s="44">
        <v>518280401000</v>
      </c>
      <c r="F47" s="44">
        <f t="shared" si="0"/>
        <v>1.1026696685757948</v>
      </c>
    </row>
    <row r="48" spans="1:6" x14ac:dyDescent="0.25">
      <c r="A48" s="26"/>
      <c r="B48" s="26"/>
      <c r="C48" s="9">
        <v>2019</v>
      </c>
      <c r="D48" s="44">
        <f>VA!J48</f>
        <v>629210530000</v>
      </c>
      <c r="E48" s="44">
        <v>594011658000</v>
      </c>
      <c r="F48" s="44">
        <f t="shared" si="0"/>
        <v>1.0592561972916701</v>
      </c>
    </row>
    <row r="49" spans="1:6" x14ac:dyDescent="0.25">
      <c r="A49" s="26"/>
      <c r="B49" s="26"/>
      <c r="C49" s="9">
        <v>2020</v>
      </c>
      <c r="D49" s="44">
        <f>VA!J49</f>
        <v>559891532000</v>
      </c>
      <c r="E49" s="44">
        <v>612683025000</v>
      </c>
      <c r="F49" s="44">
        <f t="shared" si="0"/>
        <v>0.91383555468996391</v>
      </c>
    </row>
    <row r="50" spans="1:6" x14ac:dyDescent="0.25">
      <c r="A50" s="26"/>
      <c r="B50" s="26"/>
      <c r="C50" s="9">
        <v>2021</v>
      </c>
      <c r="D50" s="44">
        <f>VA!J50</f>
        <v>965235652000</v>
      </c>
      <c r="E50" s="44">
        <v>684043788000</v>
      </c>
      <c r="F50" s="44">
        <f t="shared" si="0"/>
        <v>1.4110729004968319</v>
      </c>
    </row>
    <row r="51" spans="1:6" x14ac:dyDescent="0.25">
      <c r="A51" s="6">
        <v>10</v>
      </c>
      <c r="B51" s="6" t="s">
        <v>40</v>
      </c>
      <c r="C51" s="33">
        <v>2017</v>
      </c>
      <c r="D51" s="44">
        <f>VA!J51</f>
        <v>146446489098</v>
      </c>
      <c r="E51" s="44">
        <v>108856000711</v>
      </c>
      <c r="F51" s="44">
        <f t="shared" si="0"/>
        <v>1.3453230703082539</v>
      </c>
    </row>
    <row r="52" spans="1:6" x14ac:dyDescent="0.25">
      <c r="A52" s="26"/>
      <c r="B52" s="26"/>
      <c r="C52" s="33">
        <v>2018</v>
      </c>
      <c r="D52" s="44">
        <f>VA!J52</f>
        <v>160397444648</v>
      </c>
      <c r="E52" s="44">
        <v>118927560800</v>
      </c>
      <c r="F52" s="44">
        <f t="shared" si="0"/>
        <v>1.3486986832071646</v>
      </c>
    </row>
    <row r="53" spans="1:6" x14ac:dyDescent="0.25">
      <c r="A53" s="26"/>
      <c r="B53" s="26"/>
      <c r="C53" s="33">
        <v>2019</v>
      </c>
      <c r="D53" s="44">
        <f>VA!J53</f>
        <v>168545189230</v>
      </c>
      <c r="E53" s="44">
        <v>124725993563</v>
      </c>
      <c r="F53" s="44">
        <f t="shared" si="0"/>
        <v>1.3513236849451642</v>
      </c>
    </row>
    <row r="54" spans="1:6" x14ac:dyDescent="0.25">
      <c r="A54" s="26"/>
      <c r="B54" s="26"/>
      <c r="C54" s="33">
        <v>2020</v>
      </c>
      <c r="D54" s="44">
        <f>VA!J54</f>
        <v>191174071049</v>
      </c>
      <c r="E54" s="44">
        <v>157631750155</v>
      </c>
      <c r="F54" s="44">
        <f t="shared" si="0"/>
        <v>1.2127891167928904</v>
      </c>
    </row>
    <row r="55" spans="1:6" x14ac:dyDescent="0.25">
      <c r="A55" s="26"/>
      <c r="B55" s="26"/>
      <c r="C55" s="33">
        <v>2021</v>
      </c>
      <c r="D55" s="44">
        <f>VA!J55</f>
        <v>497455487287</v>
      </c>
      <c r="E55" s="44">
        <v>167100567456</v>
      </c>
      <c r="F55" s="44">
        <f t="shared" si="0"/>
        <v>2.9769826330361639</v>
      </c>
    </row>
    <row r="56" spans="1:6" x14ac:dyDescent="0.25">
      <c r="A56" s="6">
        <v>11</v>
      </c>
      <c r="B56" s="7" t="s">
        <v>24</v>
      </c>
      <c r="C56" s="31">
        <v>2017</v>
      </c>
      <c r="D56" s="44">
        <f>VA!J56</f>
        <v>1727491762521</v>
      </c>
      <c r="E56" s="44">
        <v>2820105715429</v>
      </c>
      <c r="F56" s="44">
        <f t="shared" si="0"/>
        <v>0.6125627677961748</v>
      </c>
    </row>
    <row r="57" spans="1:6" x14ac:dyDescent="0.25">
      <c r="A57" s="26"/>
      <c r="B57" s="26"/>
      <c r="C57" s="31">
        <v>2018</v>
      </c>
      <c r="D57" s="44">
        <f>VA!J57</f>
        <v>1820595657312</v>
      </c>
      <c r="E57" s="44">
        <v>2916901120111</v>
      </c>
      <c r="F57" s="44">
        <f t="shared" si="0"/>
        <v>0.62415405334093699</v>
      </c>
    </row>
    <row r="58" spans="1:6" x14ac:dyDescent="0.25">
      <c r="A58" s="26"/>
      <c r="B58" s="26"/>
      <c r="C58" s="31">
        <v>2019</v>
      </c>
      <c r="D58" s="44">
        <f>VA!J58</f>
        <v>2244747166233</v>
      </c>
      <c r="E58" s="44">
        <v>3092597379097</v>
      </c>
      <c r="F58" s="44">
        <f t="shared" si="0"/>
        <v>0.7258452656674107</v>
      </c>
    </row>
    <row r="59" spans="1:6" x14ac:dyDescent="0.25">
      <c r="A59" s="26"/>
      <c r="B59" s="26"/>
      <c r="C59" s="31">
        <v>2020</v>
      </c>
      <c r="D59" s="44">
        <f>VA!J59</f>
        <v>2171754223116</v>
      </c>
      <c r="E59" s="44">
        <v>3227671047731</v>
      </c>
      <c r="F59" s="44">
        <f t="shared" si="0"/>
        <v>0.67285488235943613</v>
      </c>
    </row>
    <row r="60" spans="1:6" x14ac:dyDescent="0.25">
      <c r="A60" s="26"/>
      <c r="B60" s="26"/>
      <c r="C60" s="31">
        <v>2021</v>
      </c>
      <c r="D60" s="44">
        <f>VA!J60</f>
        <v>2339916044340</v>
      </c>
      <c r="E60" s="44">
        <v>2849419530726</v>
      </c>
      <c r="F60" s="44">
        <f t="shared" si="0"/>
        <v>0.82119042812337839</v>
      </c>
    </row>
    <row r="61" spans="1:6" x14ac:dyDescent="0.25">
      <c r="A61" s="6">
        <v>12</v>
      </c>
      <c r="B61" s="7" t="s">
        <v>25</v>
      </c>
      <c r="C61" s="14">
        <v>2017</v>
      </c>
      <c r="D61" s="44">
        <f>VA!J61</f>
        <v>1736462467530</v>
      </c>
      <c r="E61" s="44">
        <v>1023237460399</v>
      </c>
      <c r="F61" s="44">
        <f t="shared" si="0"/>
        <v>1.6970278500680438</v>
      </c>
    </row>
    <row r="62" spans="1:6" x14ac:dyDescent="0.25">
      <c r="A62" s="26"/>
      <c r="B62" s="26"/>
      <c r="C62" s="14">
        <v>2018</v>
      </c>
      <c r="D62" s="44">
        <f>VA!J62</f>
        <v>1827350307121</v>
      </c>
      <c r="E62" s="44">
        <v>1040576552571</v>
      </c>
      <c r="F62" s="44">
        <f t="shared" si="0"/>
        <v>1.7560940640129572</v>
      </c>
    </row>
    <row r="63" spans="1:6" x14ac:dyDescent="0.25">
      <c r="A63" s="26"/>
      <c r="B63" s="26"/>
      <c r="C63" s="14">
        <v>2019</v>
      </c>
      <c r="D63" s="44">
        <f>VA!J63</f>
        <v>1947998180883</v>
      </c>
      <c r="E63" s="44">
        <v>1035820381000</v>
      </c>
      <c r="F63" s="44">
        <f t="shared" si="0"/>
        <v>1.8806331837208752</v>
      </c>
    </row>
    <row r="64" spans="1:6" x14ac:dyDescent="0.25">
      <c r="A64" s="26"/>
      <c r="B64" s="26"/>
      <c r="C64" s="14">
        <v>2020</v>
      </c>
      <c r="D64" s="44">
        <f>VA!J64</f>
        <v>2984325649578</v>
      </c>
      <c r="E64" s="44">
        <v>961981659335</v>
      </c>
      <c r="F64" s="44">
        <f t="shared" si="0"/>
        <v>3.1022687601352077</v>
      </c>
    </row>
    <row r="65" spans="1:6" x14ac:dyDescent="0.25">
      <c r="A65" s="26"/>
      <c r="B65" s="26"/>
      <c r="C65" s="14">
        <v>2021</v>
      </c>
      <c r="D65" s="44">
        <f>VA!J65</f>
        <v>3478043377412</v>
      </c>
      <c r="E65" s="44">
        <v>992485493010</v>
      </c>
      <c r="F65" s="44">
        <f t="shared" si="0"/>
        <v>3.5043770431987125</v>
      </c>
    </row>
    <row r="66" spans="1:6" x14ac:dyDescent="0.25">
      <c r="A66" s="6">
        <v>13</v>
      </c>
      <c r="B66" s="7" t="s">
        <v>26</v>
      </c>
      <c r="C66" s="34">
        <v>2017</v>
      </c>
      <c r="D66" s="44">
        <f>VA!J66</f>
        <v>801316318471</v>
      </c>
      <c r="E66" s="44">
        <v>307569774228</v>
      </c>
      <c r="F66" s="44">
        <f t="shared" si="0"/>
        <v>2.6053155596394464</v>
      </c>
    </row>
    <row r="67" spans="1:6" x14ac:dyDescent="0.25">
      <c r="A67" s="26"/>
      <c r="B67" s="26"/>
      <c r="C67" s="34">
        <v>2018</v>
      </c>
      <c r="D67" s="44">
        <f>VA!J67</f>
        <v>920499967953</v>
      </c>
      <c r="E67" s="44">
        <v>339236007000</v>
      </c>
      <c r="F67" s="44">
        <f t="shared" ref="F67:F105" si="1">D67/E67</f>
        <v>2.7134500729841453</v>
      </c>
    </row>
    <row r="68" spans="1:6" x14ac:dyDescent="0.25">
      <c r="A68" s="26"/>
      <c r="B68" s="26"/>
      <c r="C68" s="34">
        <v>2019</v>
      </c>
      <c r="D68" s="44">
        <f>VA!J68</f>
        <v>1138143471912</v>
      </c>
      <c r="E68" s="44">
        <v>380381947966</v>
      </c>
      <c r="F68" s="44">
        <f t="shared" si="1"/>
        <v>2.9921069545964145</v>
      </c>
    </row>
    <row r="69" spans="1:6" x14ac:dyDescent="0.25">
      <c r="A69" s="26"/>
      <c r="B69" s="26"/>
      <c r="C69" s="34">
        <v>2020</v>
      </c>
      <c r="D69" s="44">
        <f>VA!J69</f>
        <v>1100215582016</v>
      </c>
      <c r="E69" s="44">
        <v>406954570727</v>
      </c>
      <c r="F69" s="44">
        <f t="shared" si="1"/>
        <v>2.7035341562831712</v>
      </c>
    </row>
    <row r="70" spans="1:6" x14ac:dyDescent="0.25">
      <c r="A70" s="26"/>
      <c r="B70" s="26"/>
      <c r="C70" s="34">
        <v>2021</v>
      </c>
      <c r="D70" s="44">
        <f>VA!J70</f>
        <v>1191805107385</v>
      </c>
      <c r="E70" s="44">
        <v>541837229228</v>
      </c>
      <c r="F70" s="44">
        <f t="shared" si="1"/>
        <v>2.1995629740744516</v>
      </c>
    </row>
    <row r="71" spans="1:6" x14ac:dyDescent="0.25">
      <c r="A71" s="6">
        <v>14</v>
      </c>
      <c r="B71" s="7" t="s">
        <v>27</v>
      </c>
      <c r="C71" s="11">
        <v>2017</v>
      </c>
      <c r="D71" s="44">
        <f>VA!J71</f>
        <v>2607399543675</v>
      </c>
      <c r="E71" s="44">
        <v>1384772068360</v>
      </c>
      <c r="F71" s="44">
        <f t="shared" si="1"/>
        <v>1.8829088217839132</v>
      </c>
    </row>
    <row r="72" spans="1:6" x14ac:dyDescent="0.25">
      <c r="A72" s="26"/>
      <c r="B72" s="26"/>
      <c r="C72" s="11">
        <v>2018</v>
      </c>
      <c r="D72" s="44">
        <f>VA!J72</f>
        <v>2627294338061</v>
      </c>
      <c r="E72" s="44">
        <v>1646387946952</v>
      </c>
      <c r="F72" s="44">
        <f t="shared" si="1"/>
        <v>1.5957929860486266</v>
      </c>
    </row>
    <row r="73" spans="1:6" x14ac:dyDescent="0.25">
      <c r="A73" s="26"/>
      <c r="B73" s="26"/>
      <c r="C73" s="11">
        <v>2019</v>
      </c>
      <c r="D73" s="44">
        <f>VA!J73</f>
        <v>3269015492939</v>
      </c>
      <c r="E73" s="44">
        <v>2148007007980</v>
      </c>
      <c r="F73" s="44">
        <f t="shared" si="1"/>
        <v>1.5218830668588943</v>
      </c>
    </row>
    <row r="74" spans="1:6" x14ac:dyDescent="0.25">
      <c r="A74" s="26"/>
      <c r="B74" s="26"/>
      <c r="C74" s="11">
        <v>2020</v>
      </c>
      <c r="D74" s="44">
        <f>VA!J74</f>
        <v>3623030804386</v>
      </c>
      <c r="E74" s="44">
        <v>2673298199144</v>
      </c>
      <c r="F74" s="44">
        <f t="shared" si="1"/>
        <v>1.3552662421072621</v>
      </c>
    </row>
    <row r="75" spans="1:6" x14ac:dyDescent="0.25">
      <c r="A75" s="26"/>
      <c r="B75" s="26"/>
      <c r="C75" s="11">
        <v>2021</v>
      </c>
      <c r="D75" s="44">
        <f>VA!J75</f>
        <v>3940253822184</v>
      </c>
      <c r="E75" s="44">
        <v>3300848622529</v>
      </c>
      <c r="F75" s="44">
        <f t="shared" si="1"/>
        <v>1.193709337438537</v>
      </c>
    </row>
    <row r="76" spans="1:6" x14ac:dyDescent="0.25">
      <c r="A76" s="6">
        <v>15</v>
      </c>
      <c r="B76" s="6" t="s">
        <v>43</v>
      </c>
      <c r="C76" s="35">
        <v>2017</v>
      </c>
      <c r="D76" s="44">
        <f>VA!J76</f>
        <v>7347233595466</v>
      </c>
      <c r="E76" s="44">
        <v>5082008409145</v>
      </c>
      <c r="F76" s="44">
        <f t="shared" si="1"/>
        <v>1.4457342459813252</v>
      </c>
    </row>
    <row r="77" spans="1:6" x14ac:dyDescent="0.25">
      <c r="A77" s="26"/>
      <c r="B77" s="26"/>
      <c r="C77" s="35">
        <v>2018</v>
      </c>
      <c r="D77" s="44">
        <f>VA!J77</f>
        <v>7768000996657</v>
      </c>
      <c r="E77" s="44">
        <v>5432848070494</v>
      </c>
      <c r="F77" s="44">
        <f t="shared" si="1"/>
        <v>1.429821135408756</v>
      </c>
    </row>
    <row r="78" spans="1:6" x14ac:dyDescent="0.25">
      <c r="A78" s="26"/>
      <c r="B78" s="26"/>
      <c r="C78" s="35">
        <v>2019</v>
      </c>
      <c r="D78" s="44">
        <f>VA!J78</f>
        <v>8455944305816</v>
      </c>
      <c r="E78" s="44">
        <v>5791035969893</v>
      </c>
      <c r="F78" s="44">
        <f t="shared" si="1"/>
        <v>1.460178170154284</v>
      </c>
    </row>
    <row r="79" spans="1:6" x14ac:dyDescent="0.25">
      <c r="A79" s="26"/>
      <c r="B79" s="26"/>
      <c r="C79" s="35">
        <v>2020</v>
      </c>
      <c r="D79" s="44">
        <f>VA!J79</f>
        <v>8886891765492</v>
      </c>
      <c r="E79" s="44">
        <v>6377235707755</v>
      </c>
      <c r="F79" s="44">
        <f t="shared" si="1"/>
        <v>1.393533526553699</v>
      </c>
    </row>
    <row r="80" spans="1:6" x14ac:dyDescent="0.25">
      <c r="A80" s="26"/>
      <c r="B80" s="26"/>
      <c r="C80" s="35">
        <v>2021</v>
      </c>
      <c r="D80" s="44">
        <f>VA!J80</f>
        <v>9094604803489</v>
      </c>
      <c r="E80" s="44">
        <v>6875303997165</v>
      </c>
      <c r="F80" s="44">
        <f t="shared" si="1"/>
        <v>1.3227931168191427</v>
      </c>
    </row>
    <row r="81" spans="1:6" x14ac:dyDescent="0.25">
      <c r="A81" s="6">
        <v>16</v>
      </c>
      <c r="B81" s="6" t="s">
        <v>49</v>
      </c>
      <c r="C81" s="32">
        <v>2017</v>
      </c>
      <c r="D81" s="44">
        <f>VA!J81</f>
        <v>30590317000000</v>
      </c>
      <c r="E81" s="44">
        <v>5173388000000</v>
      </c>
      <c r="F81" s="44">
        <f t="shared" si="1"/>
        <v>5.9130142568081112</v>
      </c>
    </row>
    <row r="82" spans="1:6" x14ac:dyDescent="0.25">
      <c r="A82" s="26"/>
      <c r="B82" s="26"/>
      <c r="C82" s="32">
        <v>2018</v>
      </c>
      <c r="D82" s="44">
        <f>VA!J82</f>
        <v>31219676000000</v>
      </c>
      <c r="E82" s="44">
        <v>7578133000000</v>
      </c>
      <c r="F82" s="44">
        <f t="shared" si="1"/>
        <v>4.1197054736305105</v>
      </c>
    </row>
    <row r="83" spans="1:6" x14ac:dyDescent="0.25">
      <c r="A83" s="26"/>
      <c r="B83" s="26"/>
      <c r="C83" s="32">
        <v>2019</v>
      </c>
      <c r="D83" s="44">
        <f>VA!J83</f>
        <v>32125451000000</v>
      </c>
      <c r="E83" s="44">
        <v>5281862000000</v>
      </c>
      <c r="F83" s="44">
        <f t="shared" si="1"/>
        <v>6.082220815310964</v>
      </c>
    </row>
    <row r="84" spans="1:6" x14ac:dyDescent="0.25">
      <c r="A84" s="26"/>
      <c r="B84" s="26"/>
      <c r="C84" s="32">
        <v>2020</v>
      </c>
      <c r="D84" s="44">
        <f>VA!J84</f>
        <v>31209349000000</v>
      </c>
      <c r="E84" s="44">
        <v>4937368000000</v>
      </c>
      <c r="F84" s="44">
        <f t="shared" si="1"/>
        <v>6.3210497981920728</v>
      </c>
    </row>
    <row r="85" spans="1:6" x14ac:dyDescent="0.25">
      <c r="A85" s="26"/>
      <c r="B85" s="26"/>
      <c r="C85" s="32">
        <v>2021</v>
      </c>
      <c r="D85" s="44">
        <f>VA!J85</f>
        <v>28717707000000</v>
      </c>
      <c r="E85" s="44">
        <v>4321269000000</v>
      </c>
      <c r="F85" s="44">
        <f t="shared" si="1"/>
        <v>6.645665196959504</v>
      </c>
    </row>
    <row r="86" spans="1:6" x14ac:dyDescent="0.25">
      <c r="A86" s="6">
        <v>17</v>
      </c>
      <c r="B86" s="6" t="s">
        <v>33</v>
      </c>
      <c r="C86" s="33">
        <v>2017</v>
      </c>
      <c r="D86" s="44">
        <f>VA!J86</f>
        <v>1216574761276</v>
      </c>
      <c r="E86" s="44">
        <v>978091361111</v>
      </c>
      <c r="F86" s="44">
        <f t="shared" si="1"/>
        <v>1.2438252801804834</v>
      </c>
    </row>
    <row r="87" spans="1:6" x14ac:dyDescent="0.25">
      <c r="A87" s="26"/>
      <c r="B87" s="26"/>
      <c r="C87" s="33">
        <v>2018</v>
      </c>
      <c r="D87" s="44">
        <f>VA!J87</f>
        <v>1143278400824</v>
      </c>
      <c r="E87" s="44">
        <v>1005236802665</v>
      </c>
      <c r="F87" s="44">
        <f t="shared" si="1"/>
        <v>1.1373224674952565</v>
      </c>
    </row>
    <row r="88" spans="1:6" x14ac:dyDescent="0.25">
      <c r="A88" s="26"/>
      <c r="B88" s="26"/>
      <c r="C88" s="33">
        <v>2019</v>
      </c>
      <c r="D88" s="44">
        <f>VA!J88</f>
        <v>1126580672603</v>
      </c>
      <c r="E88" s="44">
        <v>1033170577477</v>
      </c>
      <c r="F88" s="44">
        <f t="shared" si="1"/>
        <v>1.0904111065126412</v>
      </c>
    </row>
    <row r="89" spans="1:6" x14ac:dyDescent="0.25">
      <c r="A89" s="26"/>
      <c r="B89" s="26"/>
      <c r="C89" s="33">
        <v>2020</v>
      </c>
      <c r="D89" s="44">
        <f>VA!J89</f>
        <v>1720157768876</v>
      </c>
      <c r="E89" s="44">
        <v>1185851841509</v>
      </c>
      <c r="F89" s="44">
        <f t="shared" si="1"/>
        <v>1.450567186105723</v>
      </c>
    </row>
    <row r="90" spans="1:6" x14ac:dyDescent="0.25">
      <c r="A90" s="26"/>
      <c r="B90" s="26"/>
      <c r="C90" s="33">
        <v>2021</v>
      </c>
      <c r="D90" s="44">
        <f>VA!J90</f>
        <v>2415960376171</v>
      </c>
      <c r="E90" s="44">
        <v>1318385158595</v>
      </c>
      <c r="F90" s="44">
        <f t="shared" si="1"/>
        <v>1.8325148462272463</v>
      </c>
    </row>
    <row r="91" spans="1:6" x14ac:dyDescent="0.25">
      <c r="A91" s="6">
        <v>18</v>
      </c>
      <c r="B91" s="6" t="s">
        <v>53</v>
      </c>
      <c r="C91" s="14">
        <v>2017</v>
      </c>
      <c r="D91" s="44">
        <f>VA!J91</f>
        <v>1592838397806</v>
      </c>
      <c r="E91" s="44">
        <v>1912624105680</v>
      </c>
      <c r="F91" s="44">
        <f t="shared" si="1"/>
        <v>0.83280263648025821</v>
      </c>
    </row>
    <row r="92" spans="1:6" x14ac:dyDescent="0.25">
      <c r="A92" s="26"/>
      <c r="B92" s="26"/>
      <c r="C92" s="14">
        <v>2018</v>
      </c>
      <c r="D92" s="44">
        <f>VA!J92</f>
        <v>1914304924516</v>
      </c>
      <c r="E92" s="44">
        <v>2450039514752</v>
      </c>
      <c r="F92" s="44">
        <f t="shared" si="1"/>
        <v>0.78133634702204846</v>
      </c>
    </row>
    <row r="93" spans="1:6" x14ac:dyDescent="0.25">
      <c r="A93" s="26"/>
      <c r="B93" s="26"/>
      <c r="C93" s="14">
        <v>2019</v>
      </c>
      <c r="D93" s="44">
        <f>VA!J93</f>
        <v>1947545542284</v>
      </c>
      <c r="E93" s="44">
        <v>2703608388082</v>
      </c>
      <c r="F93" s="44">
        <f t="shared" si="1"/>
        <v>0.72035045862009339</v>
      </c>
    </row>
    <row r="94" spans="1:6" x14ac:dyDescent="0.25">
      <c r="A94" s="26"/>
      <c r="B94" s="26"/>
      <c r="C94" s="14">
        <v>2020</v>
      </c>
      <c r="D94" s="44">
        <f>VA!J94</f>
        <v>2673470174658</v>
      </c>
      <c r="E94" s="44">
        <v>2959921468593</v>
      </c>
      <c r="F94" s="44">
        <f t="shared" si="1"/>
        <v>0.90322334664129966</v>
      </c>
    </row>
    <row r="95" spans="1:6" x14ac:dyDescent="0.25">
      <c r="A95" s="26"/>
      <c r="B95" s="26"/>
      <c r="C95" s="14">
        <v>2021</v>
      </c>
      <c r="D95" s="44">
        <f>VA!J95</f>
        <v>4539361277742</v>
      </c>
      <c r="E95" s="48">
        <v>3642537753968</v>
      </c>
      <c r="F95" s="44">
        <f t="shared" si="1"/>
        <v>1.2462084360819718</v>
      </c>
    </row>
    <row r="96" spans="1:6" x14ac:dyDescent="0.25">
      <c r="A96" s="6">
        <v>19</v>
      </c>
      <c r="B96" s="6" t="s">
        <v>55</v>
      </c>
      <c r="C96" s="33">
        <v>2017</v>
      </c>
      <c r="D96" s="44">
        <f>VA!J96</f>
        <v>2403999000000</v>
      </c>
      <c r="E96" s="44">
        <v>1194700000000</v>
      </c>
      <c r="F96" s="44">
        <f t="shared" si="1"/>
        <v>2.0122198041349293</v>
      </c>
    </row>
    <row r="97" spans="1:6" x14ac:dyDescent="0.25">
      <c r="A97" s="6"/>
      <c r="B97" s="6"/>
      <c r="C97" s="33">
        <v>2018</v>
      </c>
      <c r="D97" s="44">
        <f>VA!J97</f>
        <v>2555391000000</v>
      </c>
      <c r="E97" s="44">
        <v>1226484000000</v>
      </c>
      <c r="F97" s="44">
        <f t="shared" si="1"/>
        <v>2.0835094465154049</v>
      </c>
    </row>
    <row r="98" spans="1:6" x14ac:dyDescent="0.25">
      <c r="A98" s="6"/>
      <c r="B98" s="6"/>
      <c r="C98" s="33">
        <v>2019</v>
      </c>
      <c r="D98" s="44">
        <f>VA!J98</f>
        <v>2928500000000</v>
      </c>
      <c r="E98" s="44">
        <v>1285318000000</v>
      </c>
      <c r="F98" s="44">
        <f t="shared" si="1"/>
        <v>2.2784244832796241</v>
      </c>
    </row>
    <row r="99" spans="1:6" x14ac:dyDescent="0.25">
      <c r="A99" s="6"/>
      <c r="B99" s="6"/>
      <c r="C99" s="33">
        <v>2020</v>
      </c>
      <c r="D99" s="44">
        <f>VA!J99</f>
        <v>2642423000000</v>
      </c>
      <c r="E99" s="44">
        <v>1221602000000</v>
      </c>
      <c r="F99" s="44">
        <f t="shared" si="1"/>
        <v>2.1630801193842184</v>
      </c>
    </row>
    <row r="100" spans="1:6" x14ac:dyDescent="0.25">
      <c r="A100" s="6"/>
      <c r="B100" s="6"/>
      <c r="C100" s="33">
        <v>2021</v>
      </c>
      <c r="D100" s="44">
        <f>VA!J100</f>
        <v>3236243000000</v>
      </c>
      <c r="E100" s="44">
        <v>1278763000000</v>
      </c>
      <c r="F100" s="44">
        <f t="shared" si="1"/>
        <v>2.530760586598142</v>
      </c>
    </row>
    <row r="101" spans="1:6" x14ac:dyDescent="0.25">
      <c r="A101" s="6">
        <v>20</v>
      </c>
      <c r="B101" s="6" t="s">
        <v>7</v>
      </c>
      <c r="C101" s="46">
        <v>2017</v>
      </c>
      <c r="D101" s="44">
        <f>VA!J101</f>
        <v>4171426099243</v>
      </c>
      <c r="E101" s="44">
        <v>903044187067</v>
      </c>
      <c r="F101" s="44">
        <f t="shared" si="1"/>
        <v>4.6192934509565777</v>
      </c>
    </row>
    <row r="102" spans="1:6" x14ac:dyDescent="0.25">
      <c r="A102" s="6"/>
      <c r="B102" s="6"/>
      <c r="C102" s="46">
        <v>2018</v>
      </c>
      <c r="D102" s="44">
        <f>VA!J102</f>
        <v>3541485426368</v>
      </c>
      <c r="E102" s="44">
        <v>976647575842</v>
      </c>
      <c r="F102" s="44">
        <f t="shared" si="1"/>
        <v>3.6261651735681308</v>
      </c>
    </row>
    <row r="103" spans="1:6" x14ac:dyDescent="0.25">
      <c r="A103" s="6"/>
      <c r="B103" s="6"/>
      <c r="C103" s="46">
        <v>2019</v>
      </c>
      <c r="D103" s="44">
        <f>VA!J103</f>
        <v>3063104858052</v>
      </c>
      <c r="E103" s="44">
        <v>1131294696834</v>
      </c>
      <c r="F103" s="44">
        <f t="shared" si="1"/>
        <v>2.707610021176881</v>
      </c>
    </row>
    <row r="104" spans="1:6" x14ac:dyDescent="0.25">
      <c r="A104" s="6"/>
      <c r="B104" s="6"/>
      <c r="C104" s="46">
        <v>2020</v>
      </c>
      <c r="D104" s="44">
        <f>VA!J104</f>
        <v>3549791642189</v>
      </c>
      <c r="E104" s="44">
        <v>1260714994864</v>
      </c>
      <c r="F104" s="44">
        <f t="shared" si="1"/>
        <v>2.8156971691860737</v>
      </c>
    </row>
    <row r="105" spans="1:6" x14ac:dyDescent="0.25">
      <c r="A105" s="6"/>
      <c r="B105" s="6"/>
      <c r="C105" s="46">
        <v>2021</v>
      </c>
      <c r="D105" s="44">
        <f>VA!J105</f>
        <v>5255772510395</v>
      </c>
      <c r="E105" s="44">
        <v>1387366962835</v>
      </c>
      <c r="F105" s="44">
        <f t="shared" si="1"/>
        <v>3.7883073845546593</v>
      </c>
    </row>
  </sheetData>
  <mergeCells count="1">
    <mergeCell ref="A1:C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9B95B-6F3D-4FCA-9FBD-59C0FEB141C7}">
  <sheetPr>
    <tabColor rgb="FF92D050"/>
  </sheetPr>
  <dimension ref="A1:F105"/>
  <sheetViews>
    <sheetView workbookViewId="0">
      <pane xSplit="3" ySplit="5" topLeftCell="D96" activePane="bottomRight" state="frozen"/>
      <selection pane="topRight" activeCell="D1" sqref="D1"/>
      <selection pane="bottomLeft" activeCell="A5" sqref="A5"/>
      <selection pane="bottomRight" activeCell="F105" sqref="F105"/>
    </sheetView>
  </sheetViews>
  <sheetFormatPr defaultRowHeight="15" x14ac:dyDescent="0.25"/>
  <cols>
    <col min="2" max="3" width="26.85546875" customWidth="1"/>
    <col min="4" max="6" width="27.42578125" customWidth="1"/>
  </cols>
  <sheetData>
    <row r="1" spans="1:6" x14ac:dyDescent="0.25">
      <c r="A1" s="56" t="s">
        <v>114</v>
      </c>
      <c r="B1" s="56"/>
      <c r="C1" s="56"/>
    </row>
    <row r="2" spans="1:6" x14ac:dyDescent="0.25">
      <c r="A2" s="56"/>
      <c r="B2" s="56"/>
      <c r="C2" s="56"/>
    </row>
    <row r="5" spans="1:6" ht="34.5" customHeight="1" x14ac:dyDescent="0.25">
      <c r="A5" s="27" t="s">
        <v>3</v>
      </c>
      <c r="B5" s="27" t="s">
        <v>76</v>
      </c>
      <c r="C5" s="27" t="s">
        <v>100</v>
      </c>
      <c r="D5" s="27" t="s">
        <v>109</v>
      </c>
      <c r="E5" s="27" t="s">
        <v>112</v>
      </c>
      <c r="F5" s="27" t="s">
        <v>113</v>
      </c>
    </row>
    <row r="6" spans="1:6" x14ac:dyDescent="0.25">
      <c r="A6" s="6">
        <v>1</v>
      </c>
      <c r="B6" s="7" t="s">
        <v>44</v>
      </c>
      <c r="C6" s="9">
        <v>2017</v>
      </c>
      <c r="D6" s="44">
        <f>VA!J6</f>
        <v>529369000000</v>
      </c>
      <c r="E6" s="44">
        <f>VA!G6+VA!H6</f>
        <v>86507000000</v>
      </c>
      <c r="F6" s="44">
        <f>D6/E6</f>
        <v>6.1193776226201351</v>
      </c>
    </row>
    <row r="7" spans="1:6" x14ac:dyDescent="0.25">
      <c r="A7" s="26"/>
      <c r="B7" s="26"/>
      <c r="C7" s="9">
        <v>2018</v>
      </c>
      <c r="D7" s="44">
        <f>VA!J7</f>
        <v>576042000000</v>
      </c>
      <c r="E7" s="44">
        <f>VA!G7+VA!H7</f>
        <v>77161000000</v>
      </c>
      <c r="F7" s="44">
        <f>D7/E7</f>
        <v>7.4654553466129263</v>
      </c>
    </row>
    <row r="8" spans="1:6" x14ac:dyDescent="0.25">
      <c r="A8" s="26"/>
      <c r="B8" s="26"/>
      <c r="C8" s="9">
        <v>2019</v>
      </c>
      <c r="D8" s="44">
        <f>VA!J8</f>
        <v>613142000000</v>
      </c>
      <c r="E8" s="44">
        <f>VA!G8+VA!H8</f>
        <v>67172000000</v>
      </c>
      <c r="F8" s="44">
        <f>D8/E8</f>
        <v>9.1279402131840648</v>
      </c>
    </row>
    <row r="9" spans="1:6" x14ac:dyDescent="0.25">
      <c r="A9" s="26"/>
      <c r="B9" s="26"/>
      <c r="C9" s="9">
        <v>2020</v>
      </c>
      <c r="D9" s="44">
        <f>VA!J9</f>
        <v>566543000000</v>
      </c>
      <c r="E9" s="44">
        <f>VA!G9+VA!H9</f>
        <v>59316000000</v>
      </c>
      <c r="F9" s="44">
        <f t="shared" ref="F9:F67" si="0">D9/E9</f>
        <v>9.5512677860948134</v>
      </c>
    </row>
    <row r="10" spans="1:6" x14ac:dyDescent="0.25">
      <c r="A10" s="26"/>
      <c r="B10" s="26"/>
      <c r="C10" s="9">
        <v>2021</v>
      </c>
      <c r="D10" s="44">
        <f>VA!J10</f>
        <v>822243000000</v>
      </c>
      <c r="E10" s="44">
        <f>VA!G10+VA!H10</f>
        <v>62272000000</v>
      </c>
      <c r="F10" s="44">
        <f t="shared" si="0"/>
        <v>13.204056397738952</v>
      </c>
    </row>
    <row r="11" spans="1:6" x14ac:dyDescent="0.25">
      <c r="A11" s="6">
        <v>2</v>
      </c>
      <c r="B11" s="7" t="s">
        <v>8</v>
      </c>
      <c r="C11" s="32">
        <v>2017</v>
      </c>
      <c r="D11" s="44">
        <f>VA!J11</f>
        <v>505404891330</v>
      </c>
      <c r="E11" s="44">
        <f>VA!G11+VA!H11</f>
        <v>39202008750</v>
      </c>
      <c r="F11" s="44">
        <f t="shared" si="0"/>
        <v>12.892321272439897</v>
      </c>
    </row>
    <row r="12" spans="1:6" x14ac:dyDescent="0.25">
      <c r="A12" s="26"/>
      <c r="B12" s="26"/>
      <c r="C12" s="32">
        <v>2018</v>
      </c>
      <c r="D12" s="44">
        <f>VA!J12</f>
        <v>720613079672</v>
      </c>
      <c r="E12" s="44">
        <f>VA!G12+VA!H12</f>
        <v>50110671026</v>
      </c>
      <c r="F12" s="44">
        <f t="shared" si="0"/>
        <v>14.380431650937357</v>
      </c>
    </row>
    <row r="13" spans="1:6" x14ac:dyDescent="0.25">
      <c r="A13" s="26"/>
      <c r="B13" s="26"/>
      <c r="C13" s="32">
        <v>2019</v>
      </c>
      <c r="D13" s="44">
        <f>VA!J13</f>
        <v>949486519245</v>
      </c>
      <c r="E13" s="44">
        <f>VA!G13+VA!H13</f>
        <v>51500171174</v>
      </c>
      <c r="F13" s="44">
        <f t="shared" si="0"/>
        <v>18.436570162787163</v>
      </c>
    </row>
    <row r="14" spans="1:6" x14ac:dyDescent="0.25">
      <c r="A14" s="26"/>
      <c r="B14" s="26"/>
      <c r="C14" s="32">
        <v>2020</v>
      </c>
      <c r="D14" s="44">
        <f>VA!J14</f>
        <v>832400298334</v>
      </c>
      <c r="E14" s="44">
        <f>VA!G14+VA!H14</f>
        <v>57140686135</v>
      </c>
      <c r="F14" s="44">
        <f t="shared" si="0"/>
        <v>14.56755868082122</v>
      </c>
    </row>
    <row r="15" spans="1:6" x14ac:dyDescent="0.25">
      <c r="A15" s="26"/>
      <c r="B15" s="26"/>
      <c r="C15" s="32">
        <v>2021</v>
      </c>
      <c r="D15" s="44">
        <f>VA!J15</f>
        <v>957212989268</v>
      </c>
      <c r="E15" s="44">
        <f>VA!G15+VA!H15</f>
        <v>53566654312</v>
      </c>
      <c r="F15" s="44">
        <f t="shared" si="0"/>
        <v>17.86956832683062</v>
      </c>
    </row>
    <row r="16" spans="1:6" x14ac:dyDescent="0.25">
      <c r="A16" s="6">
        <v>3</v>
      </c>
      <c r="B16" s="6" t="s">
        <v>34</v>
      </c>
      <c r="C16" s="33">
        <v>2017</v>
      </c>
      <c r="D16" s="44">
        <f>VA!J16</f>
        <v>901155968000</v>
      </c>
      <c r="E16" s="44">
        <f>VA!G16+VA!H16</f>
        <v>9222903000</v>
      </c>
      <c r="F16" s="44">
        <f t="shared" si="0"/>
        <v>97.70849460305503</v>
      </c>
    </row>
    <row r="17" spans="1:6" x14ac:dyDescent="0.25">
      <c r="A17" s="26"/>
      <c r="B17" s="26"/>
      <c r="C17" s="33">
        <v>2018</v>
      </c>
      <c r="D17" s="44">
        <f>VA!J17</f>
        <v>1030589470000</v>
      </c>
      <c r="E17" s="44">
        <f>VA!G17+VA!H17</f>
        <v>8392962000</v>
      </c>
      <c r="F17" s="44">
        <f t="shared" si="0"/>
        <v>122.79210486119203</v>
      </c>
    </row>
    <row r="18" spans="1:6" x14ac:dyDescent="0.25">
      <c r="A18" s="26"/>
      <c r="B18" s="26"/>
      <c r="C18" s="33">
        <v>2019</v>
      </c>
      <c r="D18" s="44">
        <f>VA!J18</f>
        <v>1141185265000</v>
      </c>
      <c r="E18" s="44">
        <f>VA!G18+VA!H18</f>
        <v>8218845000</v>
      </c>
      <c r="F18" s="44">
        <f t="shared" si="0"/>
        <v>138.84983413119483</v>
      </c>
    </row>
    <row r="19" spans="1:6" x14ac:dyDescent="0.25">
      <c r="A19" s="26"/>
      <c r="B19" s="26"/>
      <c r="C19" s="33">
        <v>2020</v>
      </c>
      <c r="D19" s="44">
        <f>VA!J19</f>
        <v>1106824809000</v>
      </c>
      <c r="E19" s="44">
        <f>VA!G19+VA!H19</f>
        <v>5103806000</v>
      </c>
      <c r="F19" s="44">
        <f t="shared" si="0"/>
        <v>216.86263329758225</v>
      </c>
    </row>
    <row r="20" spans="1:6" x14ac:dyDescent="0.25">
      <c r="A20" s="26"/>
      <c r="B20" s="26"/>
      <c r="C20" s="33">
        <v>2021</v>
      </c>
      <c r="D20" s="44">
        <f>VA!J20</f>
        <v>1111927347000</v>
      </c>
      <c r="E20" s="44">
        <f>VA!G20+VA!H20</f>
        <v>16822255000</v>
      </c>
      <c r="F20" s="44">
        <f t="shared" si="0"/>
        <v>66.098590646735531</v>
      </c>
    </row>
    <row r="21" spans="1:6" x14ac:dyDescent="0.25">
      <c r="A21" s="6">
        <v>4</v>
      </c>
      <c r="B21" s="6" t="s">
        <v>29</v>
      </c>
      <c r="C21" s="31">
        <v>2017</v>
      </c>
      <c r="D21" s="44">
        <f>VA!J21</f>
        <v>78516016000000</v>
      </c>
      <c r="E21" s="44">
        <f>VA!G21+VA!H21</f>
        <v>2313117000000</v>
      </c>
      <c r="F21" s="44">
        <f t="shared" si="0"/>
        <v>33.943815206926409</v>
      </c>
    </row>
    <row r="22" spans="1:6" x14ac:dyDescent="0.25">
      <c r="A22" s="26"/>
      <c r="B22" s="26"/>
      <c r="C22" s="31">
        <v>2018</v>
      </c>
      <c r="D22" s="44">
        <f>VA!J22</f>
        <v>90722056000000</v>
      </c>
      <c r="E22" s="44">
        <f>VA!G22+VA!H22</f>
        <v>2565450000000</v>
      </c>
      <c r="F22" s="44">
        <f t="shared" si="0"/>
        <v>35.363018573739502</v>
      </c>
    </row>
    <row r="23" spans="1:6" x14ac:dyDescent="0.25">
      <c r="A23" s="26"/>
      <c r="B23" s="26"/>
      <c r="C23" s="31">
        <v>2019</v>
      </c>
      <c r="D23" s="44">
        <f>VA!J23</f>
        <v>105172762000000</v>
      </c>
      <c r="E23" s="44">
        <f>VA!G23+VA!H23</f>
        <v>2642199000000</v>
      </c>
      <c r="F23" s="44">
        <f t="shared" si="0"/>
        <v>39.805011658849317</v>
      </c>
    </row>
    <row r="24" spans="1:6" x14ac:dyDescent="0.25">
      <c r="A24" s="26"/>
      <c r="B24" s="26"/>
      <c r="C24" s="31">
        <v>2020</v>
      </c>
      <c r="D24" s="44">
        <f>VA!J24</f>
        <v>109641597000000</v>
      </c>
      <c r="E24" s="44">
        <f>VA!G24+VA!H24</f>
        <v>2745783000000</v>
      </c>
      <c r="F24" s="44">
        <f t="shared" si="0"/>
        <v>39.930903862395539</v>
      </c>
    </row>
    <row r="25" spans="1:6" x14ac:dyDescent="0.25">
      <c r="A25" s="26"/>
      <c r="B25" s="26"/>
      <c r="C25" s="31">
        <v>2021</v>
      </c>
      <c r="D25" s="44">
        <f>VA!J25</f>
        <v>120134885000000</v>
      </c>
      <c r="E25" s="44">
        <f>VA!G25+VA!H25</f>
        <v>2413557000000</v>
      </c>
      <c r="F25" s="44">
        <f t="shared" si="0"/>
        <v>49.775035352386539</v>
      </c>
    </row>
    <row r="26" spans="1:6" x14ac:dyDescent="0.25">
      <c r="A26" s="6">
        <v>5</v>
      </c>
      <c r="B26" s="6" t="s">
        <v>30</v>
      </c>
      <c r="C26" s="14">
        <v>2017</v>
      </c>
      <c r="D26" s="44">
        <f>VA!J26</f>
        <v>100856741000000</v>
      </c>
      <c r="E26" s="44">
        <f>VA!G26+VA!H26</f>
        <v>9869754000000</v>
      </c>
      <c r="F26" s="44">
        <f t="shared" si="0"/>
        <v>10.218769485034784</v>
      </c>
    </row>
    <row r="27" spans="1:6" x14ac:dyDescent="0.25">
      <c r="A27" s="26"/>
      <c r="B27" s="26"/>
      <c r="C27" s="14">
        <v>2018</v>
      </c>
      <c r="D27" s="44">
        <f>VA!J27</f>
        <v>108189808000000</v>
      </c>
      <c r="E27" s="44">
        <f>VA!G27+VA!H27</f>
        <v>10056780000000</v>
      </c>
      <c r="F27" s="44">
        <f t="shared" si="0"/>
        <v>10.757897458232158</v>
      </c>
    </row>
    <row r="28" spans="1:6" x14ac:dyDescent="0.25">
      <c r="A28" s="26"/>
      <c r="B28" s="26"/>
      <c r="C28" s="14">
        <v>2019</v>
      </c>
      <c r="D28" s="44">
        <f>VA!J28</f>
        <v>106668640000000</v>
      </c>
      <c r="E28" s="44">
        <f>VA!G28+VA!H28</f>
        <v>9659358000000</v>
      </c>
      <c r="F28" s="44">
        <f t="shared" si="0"/>
        <v>11.043036193502715</v>
      </c>
    </row>
    <row r="29" spans="1:6" x14ac:dyDescent="0.25">
      <c r="A29" s="26"/>
      <c r="B29" s="26"/>
      <c r="C29" s="14">
        <v>2020</v>
      </c>
      <c r="D29" s="44">
        <f>VA!J29</f>
        <v>94039649000000</v>
      </c>
      <c r="E29" s="44">
        <f>VA!G29+VA!H29</f>
        <v>9983518000000</v>
      </c>
      <c r="F29" s="44">
        <f t="shared" si="0"/>
        <v>9.4194901035887355</v>
      </c>
    </row>
    <row r="30" spans="1:6" x14ac:dyDescent="0.25">
      <c r="A30" s="26"/>
      <c r="B30" s="26"/>
      <c r="C30" s="14">
        <v>2021</v>
      </c>
      <c r="D30" s="44">
        <f>VA!J30</f>
        <v>99567608000000</v>
      </c>
      <c r="E30" s="44">
        <f>VA!G30+VA!H30</f>
        <v>9029236000000</v>
      </c>
      <c r="F30" s="44">
        <f t="shared" si="0"/>
        <v>11.027246159032725</v>
      </c>
    </row>
    <row r="31" spans="1:6" x14ac:dyDescent="0.25">
      <c r="A31" s="6">
        <v>6</v>
      </c>
      <c r="B31" s="7" t="s">
        <v>14</v>
      </c>
      <c r="C31" s="34">
        <v>2017</v>
      </c>
      <c r="D31" s="44">
        <f>VA!J31</f>
        <v>1142422189020</v>
      </c>
      <c r="E31" s="44">
        <f>VA!G31+VA!H31</f>
        <v>25209825589</v>
      </c>
      <c r="F31" s="44">
        <f t="shared" si="0"/>
        <v>45.316544733196487</v>
      </c>
    </row>
    <row r="32" spans="1:6" x14ac:dyDescent="0.25">
      <c r="A32" s="26"/>
      <c r="B32" s="26"/>
      <c r="C32" s="34">
        <v>2018</v>
      </c>
      <c r="D32" s="44">
        <f>VA!J32</f>
        <v>1377998198840</v>
      </c>
      <c r="E32" s="44">
        <f>VA!G32+VA!H32</f>
        <v>20764581423</v>
      </c>
      <c r="F32" s="44">
        <f t="shared" si="0"/>
        <v>66.362917256480443</v>
      </c>
    </row>
    <row r="33" spans="1:6" x14ac:dyDescent="0.25">
      <c r="A33" s="26"/>
      <c r="B33" s="26"/>
      <c r="C33" s="34">
        <v>2019</v>
      </c>
      <c r="D33" s="44">
        <f>VA!J33</f>
        <v>1593832531837</v>
      </c>
      <c r="E33" s="44">
        <f>VA!G33+VA!H33</f>
        <v>21817546749</v>
      </c>
      <c r="F33" s="44">
        <f t="shared" si="0"/>
        <v>73.052784081237405</v>
      </c>
    </row>
    <row r="34" spans="1:6" x14ac:dyDescent="0.25">
      <c r="A34" s="26"/>
      <c r="B34" s="26"/>
      <c r="C34" s="34">
        <v>2020</v>
      </c>
      <c r="D34" s="44">
        <f>VA!J34</f>
        <v>1121712031620</v>
      </c>
      <c r="E34" s="44">
        <f>VA!G34+VA!H34</f>
        <v>23299621585</v>
      </c>
      <c r="F34" s="44">
        <f t="shared" si="0"/>
        <v>48.142929168521086</v>
      </c>
    </row>
    <row r="35" spans="1:6" x14ac:dyDescent="0.25">
      <c r="A35" s="26"/>
      <c r="B35" s="26"/>
      <c r="C35" s="34">
        <v>2021</v>
      </c>
      <c r="D35" s="44">
        <f>VA!J35</f>
        <v>880418433441</v>
      </c>
      <c r="E35" s="44">
        <f>VA!G35+VA!H35</f>
        <v>24103807728</v>
      </c>
      <c r="F35" s="44">
        <f t="shared" si="0"/>
        <v>36.526114188102689</v>
      </c>
    </row>
    <row r="36" spans="1:6" x14ac:dyDescent="0.25">
      <c r="A36" s="6">
        <v>7</v>
      </c>
      <c r="B36" s="6" t="s">
        <v>54</v>
      </c>
      <c r="C36" s="11">
        <v>2017</v>
      </c>
      <c r="D36" s="44">
        <f>VA!J36</f>
        <v>2455484826327</v>
      </c>
      <c r="E36" s="44">
        <f>VA!G36+VA!H36</f>
        <v>6914186566</v>
      </c>
      <c r="F36" s="44">
        <f t="shared" si="0"/>
        <v>355.13719551648558</v>
      </c>
    </row>
    <row r="37" spans="1:6" x14ac:dyDescent="0.25">
      <c r="A37" s="26"/>
      <c r="B37" s="26"/>
      <c r="C37" s="11">
        <v>2018</v>
      </c>
      <c r="D37" s="44">
        <f>VA!J37</f>
        <v>2705095676159</v>
      </c>
      <c r="E37" s="44">
        <f>VA!G37+VA!H37</f>
        <v>10397483437</v>
      </c>
      <c r="F37" s="44">
        <f t="shared" si="0"/>
        <v>260.16830827859485</v>
      </c>
    </row>
    <row r="38" spans="1:6" x14ac:dyDescent="0.25">
      <c r="A38" s="26"/>
      <c r="B38" s="26"/>
      <c r="C38" s="11">
        <v>2019</v>
      </c>
      <c r="D38" s="44">
        <f>VA!J38</f>
        <v>3188924103082</v>
      </c>
      <c r="E38" s="44">
        <f>VA!G38+VA!H38</f>
        <v>12134664957</v>
      </c>
      <c r="F38" s="44">
        <f t="shared" si="0"/>
        <v>262.79457359409315</v>
      </c>
    </row>
    <row r="39" spans="1:6" x14ac:dyDescent="0.25">
      <c r="A39" s="26"/>
      <c r="B39" s="26"/>
      <c r="C39" s="11">
        <v>2020</v>
      </c>
      <c r="D39" s="44">
        <f>VA!J39</f>
        <v>4093923859230</v>
      </c>
      <c r="E39" s="44">
        <f>VA!G39+VA!H39</f>
        <v>21503639892</v>
      </c>
      <c r="F39" s="44">
        <f t="shared" si="0"/>
        <v>190.38283192014683</v>
      </c>
    </row>
    <row r="40" spans="1:6" x14ac:dyDescent="0.25">
      <c r="A40" s="26"/>
      <c r="B40" s="26"/>
      <c r="C40" s="11">
        <v>2021</v>
      </c>
      <c r="D40" s="44">
        <f>VA!J40</f>
        <v>5124188388766</v>
      </c>
      <c r="E40" s="44">
        <f>VA!G40+VA!H40</f>
        <v>33136051989</v>
      </c>
      <c r="F40" s="44">
        <f t="shared" si="0"/>
        <v>154.64088451053402</v>
      </c>
    </row>
    <row r="41" spans="1:6" x14ac:dyDescent="0.25">
      <c r="A41" s="6">
        <v>8</v>
      </c>
      <c r="B41" s="6" t="s">
        <v>37</v>
      </c>
      <c r="C41" s="32">
        <v>2017</v>
      </c>
      <c r="D41" s="44">
        <f>VA!J41</f>
        <v>15552360344144</v>
      </c>
      <c r="E41" s="44">
        <f>VA!G41+VA!H41</f>
        <v>1728876150570</v>
      </c>
      <c r="F41" s="44">
        <f t="shared" si="0"/>
        <v>8.9956474551496832</v>
      </c>
    </row>
    <row r="42" spans="1:6" x14ac:dyDescent="0.25">
      <c r="A42" s="26"/>
      <c r="B42" s="26"/>
      <c r="C42" s="32">
        <v>2018</v>
      </c>
      <c r="D42" s="44">
        <f>VA!J42</f>
        <v>16597702394532</v>
      </c>
      <c r="E42" s="44">
        <f>VA!G42+VA!H42</f>
        <v>1813925641506</v>
      </c>
      <c r="F42" s="44">
        <f t="shared" si="0"/>
        <v>9.1501558910385459</v>
      </c>
    </row>
    <row r="43" spans="1:6" x14ac:dyDescent="0.25">
      <c r="A43" s="26"/>
      <c r="B43" s="26"/>
      <c r="C43" s="32">
        <v>2019</v>
      </c>
      <c r="D43" s="44">
        <f>VA!J43</f>
        <v>17906466237762</v>
      </c>
      <c r="E43" s="44">
        <f>VA!G43+VA!H43</f>
        <v>1919580502989</v>
      </c>
      <c r="F43" s="44">
        <f t="shared" si="0"/>
        <v>9.3283226256359892</v>
      </c>
    </row>
    <row r="44" spans="1:6" x14ac:dyDescent="0.25">
      <c r="A44" s="26"/>
      <c r="B44" s="26"/>
      <c r="C44" s="32">
        <v>2020</v>
      </c>
      <c r="D44" s="44">
        <f>VA!J44</f>
        <v>18669887620123</v>
      </c>
      <c r="E44" s="44">
        <f>VA!G44+VA!H44</f>
        <v>1963254318596</v>
      </c>
      <c r="F44" s="44">
        <f t="shared" si="0"/>
        <v>9.5096633397320467</v>
      </c>
    </row>
    <row r="45" spans="1:6" x14ac:dyDescent="0.25">
      <c r="A45" s="26"/>
      <c r="B45" s="26"/>
      <c r="C45" s="32">
        <v>2021</v>
      </c>
      <c r="D45" s="44">
        <f>VA!J45</f>
        <v>21357063307976</v>
      </c>
      <c r="E45" s="44">
        <f>VA!G45+VA!H45</f>
        <v>2067520129166</v>
      </c>
      <c r="F45" s="44">
        <f t="shared" si="0"/>
        <v>10.329797038827888</v>
      </c>
    </row>
    <row r="46" spans="1:6" x14ac:dyDescent="0.25">
      <c r="A46" s="6">
        <v>9</v>
      </c>
      <c r="B46" s="6" t="s">
        <v>38</v>
      </c>
      <c r="C46" s="9">
        <v>2017</v>
      </c>
      <c r="D46" s="44">
        <f>VA!J46</f>
        <v>568747752000</v>
      </c>
      <c r="E46" s="44">
        <f>VA!G46+VA!H46</f>
        <v>145954088000</v>
      </c>
      <c r="F46" s="44">
        <f t="shared" si="0"/>
        <v>3.8967579448682521</v>
      </c>
    </row>
    <row r="47" spans="1:6" x14ac:dyDescent="0.25">
      <c r="A47" s="26"/>
      <c r="B47" s="26"/>
      <c r="C47" s="9">
        <v>2018</v>
      </c>
      <c r="D47" s="44">
        <f>VA!J47</f>
        <v>571492078000</v>
      </c>
      <c r="E47" s="44">
        <f>VA!G47+VA!H47</f>
        <v>127677988000</v>
      </c>
      <c r="F47" s="44">
        <f t="shared" si="0"/>
        <v>4.4760423229726962</v>
      </c>
    </row>
    <row r="48" spans="1:6" x14ac:dyDescent="0.25">
      <c r="A48" s="26"/>
      <c r="B48" s="26"/>
      <c r="C48" s="9">
        <v>2019</v>
      </c>
      <c r="D48" s="44">
        <f>VA!J48</f>
        <v>629210530000</v>
      </c>
      <c r="E48" s="44">
        <f>VA!G48+VA!H48</f>
        <v>83390436000</v>
      </c>
      <c r="F48" s="44">
        <f t="shared" si="0"/>
        <v>7.5453560405895947</v>
      </c>
    </row>
    <row r="49" spans="1:6" x14ac:dyDescent="0.25">
      <c r="A49" s="26"/>
      <c r="B49" s="26"/>
      <c r="C49" s="9">
        <v>2020</v>
      </c>
      <c r="D49" s="44">
        <f>VA!J49</f>
        <v>559891532000</v>
      </c>
      <c r="E49" s="44">
        <f>VA!G49+VA!H49</f>
        <v>89533642000</v>
      </c>
      <c r="F49" s="44">
        <f t="shared" si="0"/>
        <v>6.2534207197781591</v>
      </c>
    </row>
    <row r="50" spans="1:6" x14ac:dyDescent="0.25">
      <c r="A50" s="26"/>
      <c r="B50" s="26"/>
      <c r="C50" s="9">
        <v>2021</v>
      </c>
      <c r="D50" s="44">
        <f>VA!J50</f>
        <v>965235652000</v>
      </c>
      <c r="E50" s="44">
        <f>VA!G50+VA!H50</f>
        <v>109106026000</v>
      </c>
      <c r="F50" s="44">
        <f t="shared" si="0"/>
        <v>8.8467675653405244</v>
      </c>
    </row>
    <row r="51" spans="1:6" x14ac:dyDescent="0.25">
      <c r="A51" s="6">
        <v>10</v>
      </c>
      <c r="B51" s="6" t="s">
        <v>40</v>
      </c>
      <c r="C51" s="33">
        <v>2017</v>
      </c>
      <c r="D51" s="44">
        <f>VA!J51</f>
        <v>146446489098</v>
      </c>
      <c r="E51" s="44">
        <f>VA!G51+VA!H51</f>
        <v>46604376412</v>
      </c>
      <c r="F51" s="44">
        <f t="shared" si="0"/>
        <v>3.1423334109946808</v>
      </c>
    </row>
    <row r="52" spans="1:6" x14ac:dyDescent="0.25">
      <c r="A52" s="26"/>
      <c r="B52" s="26"/>
      <c r="C52" s="33">
        <v>2018</v>
      </c>
      <c r="D52" s="44">
        <f>VA!J52</f>
        <v>160397444648</v>
      </c>
      <c r="E52" s="44">
        <f>VA!G52+VA!H52</f>
        <v>47916986260</v>
      </c>
      <c r="F52" s="44">
        <f t="shared" si="0"/>
        <v>3.3474026053657742</v>
      </c>
    </row>
    <row r="53" spans="1:6" x14ac:dyDescent="0.25">
      <c r="A53" s="26"/>
      <c r="B53" s="26"/>
      <c r="C53" s="33">
        <v>2019</v>
      </c>
      <c r="D53" s="44">
        <f>VA!J53</f>
        <v>168545189230</v>
      </c>
      <c r="E53" s="44">
        <f>VA!G53+VA!H53</f>
        <v>50712700722</v>
      </c>
      <c r="F53" s="44">
        <f t="shared" si="0"/>
        <v>3.323530138020875</v>
      </c>
    </row>
    <row r="54" spans="1:6" x14ac:dyDescent="0.25">
      <c r="A54" s="26"/>
      <c r="B54" s="26"/>
      <c r="C54" s="33">
        <v>2020</v>
      </c>
      <c r="D54" s="44">
        <f>VA!J54</f>
        <v>191174071049</v>
      </c>
      <c r="E54" s="44">
        <f>VA!G54+VA!H54</f>
        <v>48115598174</v>
      </c>
      <c r="F54" s="44">
        <f t="shared" si="0"/>
        <v>3.9732244491206146</v>
      </c>
    </row>
    <row r="55" spans="1:6" x14ac:dyDescent="0.25">
      <c r="A55" s="26"/>
      <c r="B55" s="26"/>
      <c r="C55" s="33">
        <v>2021</v>
      </c>
      <c r="D55" s="44">
        <f>VA!J55</f>
        <v>497455487287</v>
      </c>
      <c r="E55" s="44">
        <f>VA!G55+VA!H55</f>
        <v>86901971082</v>
      </c>
      <c r="F55" s="44">
        <f t="shared" si="0"/>
        <v>5.7243291618507133</v>
      </c>
    </row>
    <row r="56" spans="1:6" x14ac:dyDescent="0.25">
      <c r="A56" s="6">
        <v>11</v>
      </c>
      <c r="B56" s="7" t="s">
        <v>24</v>
      </c>
      <c r="C56" s="31">
        <v>2017</v>
      </c>
      <c r="D56" s="44">
        <f>VA!J56</f>
        <v>1727491762521</v>
      </c>
      <c r="E56" s="44">
        <f>VA!G56+VA!H56</f>
        <v>343365807456</v>
      </c>
      <c r="F56" s="44">
        <f t="shared" si="0"/>
        <v>5.0310535440904856</v>
      </c>
    </row>
    <row r="57" spans="1:6" x14ac:dyDescent="0.25">
      <c r="A57" s="26"/>
      <c r="B57" s="26"/>
      <c r="C57" s="31">
        <v>2018</v>
      </c>
      <c r="D57" s="44">
        <f>VA!J57</f>
        <v>1820595657312</v>
      </c>
      <c r="E57" s="44">
        <f>VA!G57+VA!H57</f>
        <v>407803334245</v>
      </c>
      <c r="F57" s="44">
        <f t="shared" si="0"/>
        <v>4.4643962038285414</v>
      </c>
    </row>
    <row r="58" spans="1:6" x14ac:dyDescent="0.25">
      <c r="A58" s="26"/>
      <c r="B58" s="26"/>
      <c r="C58" s="31">
        <v>2019</v>
      </c>
      <c r="D58" s="44">
        <f>VA!J58</f>
        <v>2244747166233</v>
      </c>
      <c r="E58" s="44">
        <f>VA!G58+VA!H58</f>
        <v>463785556000</v>
      </c>
      <c r="F58" s="44">
        <f t="shared" si="0"/>
        <v>4.8400540663517342</v>
      </c>
    </row>
    <row r="59" spans="1:6" x14ac:dyDescent="0.25">
      <c r="A59" s="26"/>
      <c r="B59" s="26"/>
      <c r="C59" s="31">
        <v>2020</v>
      </c>
      <c r="D59" s="44">
        <f>VA!J59</f>
        <v>2171754223116</v>
      </c>
      <c r="E59" s="44">
        <f>VA!G59+VA!H59</f>
        <v>558249414855</v>
      </c>
      <c r="F59" s="44">
        <f t="shared" si="0"/>
        <v>3.8902937742981649</v>
      </c>
    </row>
    <row r="60" spans="1:6" x14ac:dyDescent="0.25">
      <c r="A60" s="26"/>
      <c r="B60" s="26"/>
      <c r="C60" s="31">
        <v>2021</v>
      </c>
      <c r="D60" s="44">
        <f>VA!J60</f>
        <v>2339916044340</v>
      </c>
      <c r="E60" s="44">
        <f>VA!G60+VA!H60</f>
        <v>484427773576</v>
      </c>
      <c r="F60" s="44">
        <f t="shared" si="0"/>
        <v>4.8302681472347491</v>
      </c>
    </row>
    <row r="61" spans="1:6" x14ac:dyDescent="0.25">
      <c r="A61" s="6">
        <v>12</v>
      </c>
      <c r="B61" s="7" t="s">
        <v>25</v>
      </c>
      <c r="C61" s="14">
        <v>2017</v>
      </c>
      <c r="D61" s="44">
        <f>VA!J61</f>
        <v>1736462467530</v>
      </c>
      <c r="E61" s="44">
        <f>VA!G61+VA!H61</f>
        <v>51710070526</v>
      </c>
      <c r="F61" s="44">
        <f t="shared" si="0"/>
        <v>33.580740653929311</v>
      </c>
    </row>
    <row r="62" spans="1:6" x14ac:dyDescent="0.25">
      <c r="A62" s="26"/>
      <c r="B62" s="26"/>
      <c r="C62" s="14">
        <v>2018</v>
      </c>
      <c r="D62" s="44">
        <f>VA!J62</f>
        <v>1827350307121</v>
      </c>
      <c r="E62" s="44">
        <f>VA!G62+VA!H62</f>
        <v>54401392645</v>
      </c>
      <c r="F62" s="44">
        <f t="shared" si="0"/>
        <v>33.590138382035533</v>
      </c>
    </row>
    <row r="63" spans="1:6" x14ac:dyDescent="0.25">
      <c r="A63" s="26"/>
      <c r="B63" s="26"/>
      <c r="C63" s="14">
        <v>2019</v>
      </c>
      <c r="D63" s="44">
        <f>VA!J63</f>
        <v>1947998180883</v>
      </c>
      <c r="E63" s="44">
        <f>VA!G63+VA!H63</f>
        <v>60088178705</v>
      </c>
      <c r="F63" s="44">
        <f t="shared" si="0"/>
        <v>32.418991935944717</v>
      </c>
    </row>
    <row r="64" spans="1:6" x14ac:dyDescent="0.25">
      <c r="A64" s="26"/>
      <c r="B64" s="26"/>
      <c r="C64" s="14">
        <v>2020</v>
      </c>
      <c r="D64" s="44">
        <f>VA!J64</f>
        <v>2984325649578</v>
      </c>
      <c r="E64" s="44">
        <f>VA!G64+VA!H64</f>
        <v>66069103890</v>
      </c>
      <c r="F64" s="44">
        <f t="shared" si="0"/>
        <v>45.169761263096191</v>
      </c>
    </row>
    <row r="65" spans="1:6" x14ac:dyDescent="0.25">
      <c r="A65" s="26"/>
      <c r="B65" s="26"/>
      <c r="C65" s="14">
        <v>2021</v>
      </c>
      <c r="D65" s="44">
        <f>VA!J65</f>
        <v>3478043377412</v>
      </c>
      <c r="E65" s="44">
        <f>VA!G65+VA!H65</f>
        <v>72176020480</v>
      </c>
      <c r="F65" s="44">
        <f t="shared" si="0"/>
        <v>48.188350566872373</v>
      </c>
    </row>
    <row r="66" spans="1:6" x14ac:dyDescent="0.25">
      <c r="A66" s="6">
        <v>13</v>
      </c>
      <c r="B66" s="7" t="s">
        <v>26</v>
      </c>
      <c r="C66" s="34">
        <v>2017</v>
      </c>
      <c r="D66" s="44">
        <f>VA!J66</f>
        <v>801316318471</v>
      </c>
      <c r="E66" s="44">
        <f>VA!G66+VA!H66</f>
        <v>82837716043</v>
      </c>
      <c r="F66" s="44">
        <f t="shared" si="0"/>
        <v>9.673327039280597</v>
      </c>
    </row>
    <row r="67" spans="1:6" x14ac:dyDescent="0.25">
      <c r="A67" s="26"/>
      <c r="B67" s="26"/>
      <c r="C67" s="34">
        <v>2018</v>
      </c>
      <c r="D67" s="44">
        <f>VA!J67</f>
        <v>920499967953</v>
      </c>
      <c r="E67" s="44">
        <f>VA!G67+VA!H67</f>
        <v>88619206039</v>
      </c>
      <c r="F67" s="44">
        <f t="shared" si="0"/>
        <v>10.387138512027535</v>
      </c>
    </row>
    <row r="68" spans="1:6" x14ac:dyDescent="0.25">
      <c r="A68" s="26"/>
      <c r="B68" s="26"/>
      <c r="C68" s="34">
        <v>2019</v>
      </c>
      <c r="D68" s="44">
        <f>VA!J68</f>
        <v>1138143471912</v>
      </c>
      <c r="E68" s="44">
        <f>VA!G68+VA!H68</f>
        <v>99703762472</v>
      </c>
      <c r="F68" s="44">
        <f t="shared" ref="F68:F105" si="1">D68/E68</f>
        <v>11.415250976427565</v>
      </c>
    </row>
    <row r="69" spans="1:6" x14ac:dyDescent="0.25">
      <c r="A69" s="26"/>
      <c r="B69" s="26"/>
      <c r="C69" s="34">
        <v>2020</v>
      </c>
      <c r="D69" s="44">
        <f>VA!J69</f>
        <v>1100215582016</v>
      </c>
      <c r="E69" s="44">
        <f>VA!G69+VA!H69</f>
        <v>105360153818</v>
      </c>
      <c r="F69" s="44">
        <f t="shared" si="1"/>
        <v>10.442425738258901</v>
      </c>
    </row>
    <row r="70" spans="1:6" x14ac:dyDescent="0.25">
      <c r="A70" s="26"/>
      <c r="B70" s="26"/>
      <c r="C70" s="34">
        <v>2021</v>
      </c>
      <c r="D70" s="44">
        <f>VA!J70</f>
        <v>1191805107385</v>
      </c>
      <c r="E70" s="44">
        <f>VA!G70+VA!H70</f>
        <v>114513846721</v>
      </c>
      <c r="F70" s="44">
        <f t="shared" si="1"/>
        <v>10.407519627636804</v>
      </c>
    </row>
    <row r="71" spans="1:6" x14ac:dyDescent="0.25">
      <c r="A71" s="6">
        <v>14</v>
      </c>
      <c r="B71" s="7" t="s">
        <v>27</v>
      </c>
      <c r="C71" s="11">
        <v>2017</v>
      </c>
      <c r="D71" s="44">
        <f>VA!J71</f>
        <v>2607399543675</v>
      </c>
      <c r="E71" s="44">
        <f>VA!G71+VA!H71</f>
        <v>69919193437</v>
      </c>
      <c r="F71" s="44">
        <f t="shared" si="1"/>
        <v>37.291613582819309</v>
      </c>
    </row>
    <row r="72" spans="1:6" x14ac:dyDescent="0.25">
      <c r="A72" s="26"/>
      <c r="B72" s="26"/>
      <c r="C72" s="11">
        <v>2018</v>
      </c>
      <c r="D72" s="44">
        <f>VA!J72</f>
        <v>2627294338061</v>
      </c>
      <c r="E72" s="44">
        <f>VA!G72+VA!H72</f>
        <v>81866071887</v>
      </c>
      <c r="F72" s="44">
        <f t="shared" si="1"/>
        <v>32.092590709463408</v>
      </c>
    </row>
    <row r="73" spans="1:6" x14ac:dyDescent="0.25">
      <c r="A73" s="26"/>
      <c r="B73" s="26"/>
      <c r="C73" s="11">
        <v>2019</v>
      </c>
      <c r="D73" s="44">
        <f>VA!J73</f>
        <v>3269015492939</v>
      </c>
      <c r="E73" s="44">
        <f>VA!G73+VA!H73</f>
        <v>90306182825</v>
      </c>
      <c r="F73" s="44">
        <f t="shared" si="1"/>
        <v>36.199243403675553</v>
      </c>
    </row>
    <row r="74" spans="1:6" x14ac:dyDescent="0.25">
      <c r="A74" s="26"/>
      <c r="B74" s="26"/>
      <c r="C74" s="11">
        <v>2020</v>
      </c>
      <c r="D74" s="44">
        <f>VA!J74</f>
        <v>3623030804386</v>
      </c>
      <c r="E74" s="44">
        <f>VA!G74+VA!H74</f>
        <v>98302474689</v>
      </c>
      <c r="F74" s="44">
        <f t="shared" si="1"/>
        <v>36.855947074050775</v>
      </c>
    </row>
    <row r="75" spans="1:6" x14ac:dyDescent="0.25">
      <c r="A75" s="26"/>
      <c r="B75" s="26"/>
      <c r="C75" s="11">
        <v>2021</v>
      </c>
      <c r="D75" s="44">
        <f>VA!J75</f>
        <v>3940253822184</v>
      </c>
      <c r="E75" s="44">
        <f>VA!G75+VA!H75</f>
        <v>101980060333</v>
      </c>
      <c r="F75" s="44">
        <f t="shared" si="1"/>
        <v>38.637492558032569</v>
      </c>
    </row>
    <row r="76" spans="1:6" x14ac:dyDescent="0.25">
      <c r="A76" s="6">
        <v>15</v>
      </c>
      <c r="B76" s="6" t="s">
        <v>43</v>
      </c>
      <c r="C76" s="35">
        <v>2017</v>
      </c>
      <c r="D76" s="44">
        <f>VA!J76</f>
        <v>7347233595466</v>
      </c>
      <c r="E76" s="44">
        <f>VA!G76+VA!H76</f>
        <v>817501536057</v>
      </c>
      <c r="F76" s="44">
        <f t="shared" si="1"/>
        <v>8.9874248199011539</v>
      </c>
    </row>
    <row r="77" spans="1:6" x14ac:dyDescent="0.25">
      <c r="A77" s="26"/>
      <c r="B77" s="26"/>
      <c r="C77" s="35">
        <v>2018</v>
      </c>
      <c r="D77" s="44">
        <f>VA!J77</f>
        <v>7768000996657</v>
      </c>
      <c r="E77" s="44">
        <f>VA!G77+VA!H77</f>
        <v>876603936606</v>
      </c>
      <c r="F77" s="44">
        <f t="shared" si="1"/>
        <v>8.8614717231739064</v>
      </c>
    </row>
    <row r="78" spans="1:6" x14ac:dyDescent="0.25">
      <c r="A78" s="26"/>
      <c r="B78" s="26"/>
      <c r="C78" s="35">
        <v>2019</v>
      </c>
      <c r="D78" s="44">
        <f>VA!J78</f>
        <v>8455944305816</v>
      </c>
      <c r="E78" s="44">
        <f>VA!G78+VA!H78</f>
        <v>872433351649</v>
      </c>
      <c r="F78" s="44">
        <f t="shared" si="1"/>
        <v>9.6923670900857779</v>
      </c>
    </row>
    <row r="79" spans="1:6" x14ac:dyDescent="0.25">
      <c r="A79" s="26"/>
      <c r="B79" s="26"/>
      <c r="C79" s="35">
        <v>2020</v>
      </c>
      <c r="D79" s="44">
        <f>VA!J79</f>
        <v>8886891765492</v>
      </c>
      <c r="E79" s="44">
        <f>VA!G79+VA!H79</f>
        <v>717427822386</v>
      </c>
      <c r="F79" s="44">
        <f t="shared" si="1"/>
        <v>12.387157966548108</v>
      </c>
    </row>
    <row r="80" spans="1:6" x14ac:dyDescent="0.25">
      <c r="A80" s="26"/>
      <c r="B80" s="26"/>
      <c r="C80" s="35">
        <v>2021</v>
      </c>
      <c r="D80" s="44">
        <f>VA!J80</f>
        <v>9094604803489</v>
      </c>
      <c r="E80" s="44">
        <f>VA!G80+VA!H80</f>
        <v>781932658411</v>
      </c>
      <c r="F80" s="44">
        <f t="shared" si="1"/>
        <v>11.630931008778363</v>
      </c>
    </row>
    <row r="81" spans="1:6" x14ac:dyDescent="0.25">
      <c r="A81" s="6">
        <v>16</v>
      </c>
      <c r="B81" s="6" t="s">
        <v>49</v>
      </c>
      <c r="C81" s="32">
        <v>2017</v>
      </c>
      <c r="D81" s="44">
        <f>VA!J81</f>
        <v>30590317000000</v>
      </c>
      <c r="E81" s="44">
        <f>VA!G81+VA!H81</f>
        <v>1100565000000</v>
      </c>
      <c r="F81" s="44">
        <f t="shared" si="1"/>
        <v>27.795102515526118</v>
      </c>
    </row>
    <row r="82" spans="1:6" x14ac:dyDescent="0.25">
      <c r="A82" s="26"/>
      <c r="B82" s="26"/>
      <c r="C82" s="32">
        <v>2018</v>
      </c>
      <c r="D82" s="44">
        <f>VA!J82</f>
        <v>31219676000000</v>
      </c>
      <c r="E82" s="44">
        <f>VA!G82+VA!H82</f>
        <v>1053862000000</v>
      </c>
      <c r="F82" s="44">
        <f t="shared" si="1"/>
        <v>29.624064630852995</v>
      </c>
    </row>
    <row r="83" spans="1:6" x14ac:dyDescent="0.25">
      <c r="A83" s="26"/>
      <c r="B83" s="26"/>
      <c r="C83" s="32">
        <v>2019</v>
      </c>
      <c r="D83" s="44">
        <f>VA!J83</f>
        <v>32125451000000</v>
      </c>
      <c r="E83" s="44">
        <f>VA!G83+VA!H83</f>
        <v>1113757000000</v>
      </c>
      <c r="F83" s="44">
        <f t="shared" si="1"/>
        <v>28.844219160912122</v>
      </c>
    </row>
    <row r="84" spans="1:6" x14ac:dyDescent="0.25">
      <c r="A84" s="26"/>
      <c r="B84" s="26"/>
      <c r="C84" s="32">
        <v>2020</v>
      </c>
      <c r="D84" s="44">
        <f>VA!J84</f>
        <v>31209349000000</v>
      </c>
      <c r="E84" s="44">
        <f>VA!G84+VA!H84</f>
        <v>1222731000000</v>
      </c>
      <c r="F84" s="44">
        <f t="shared" si="1"/>
        <v>25.524296840433422</v>
      </c>
    </row>
    <row r="85" spans="1:6" x14ac:dyDescent="0.25">
      <c r="A85" s="26"/>
      <c r="B85" s="26"/>
      <c r="C85" s="32">
        <v>2021</v>
      </c>
      <c r="D85" s="44">
        <f>VA!J85</f>
        <v>28717707000000</v>
      </c>
      <c r="E85" s="44">
        <f>VA!G85+VA!H85</f>
        <v>1120212000000</v>
      </c>
      <c r="F85" s="44">
        <f t="shared" si="1"/>
        <v>25.635957300939467</v>
      </c>
    </row>
    <row r="86" spans="1:6" x14ac:dyDescent="0.25">
      <c r="A86" s="6">
        <v>17</v>
      </c>
      <c r="B86" s="6" t="s">
        <v>33</v>
      </c>
      <c r="C86" s="33">
        <v>2017</v>
      </c>
      <c r="D86" s="44">
        <f>VA!J86</f>
        <v>1216574761276</v>
      </c>
      <c r="E86" s="44">
        <f>VA!G86+VA!H86</f>
        <v>128767484508</v>
      </c>
      <c r="F86" s="44">
        <f t="shared" si="1"/>
        <v>9.4478413236411196</v>
      </c>
    </row>
    <row r="87" spans="1:6" x14ac:dyDescent="0.25">
      <c r="A87" s="26"/>
      <c r="B87" s="26"/>
      <c r="C87" s="33">
        <v>2018</v>
      </c>
      <c r="D87" s="44">
        <f>VA!J87</f>
        <v>1143278400824</v>
      </c>
      <c r="E87" s="44">
        <f>VA!G87+VA!H87</f>
        <v>127240535304</v>
      </c>
      <c r="F87" s="44">
        <f t="shared" si="1"/>
        <v>8.9851744028937546</v>
      </c>
    </row>
    <row r="88" spans="1:6" x14ac:dyDescent="0.25">
      <c r="A88" s="26"/>
      <c r="B88" s="26"/>
      <c r="C88" s="33">
        <v>2019</v>
      </c>
      <c r="D88" s="44">
        <f>VA!J88</f>
        <v>1126580672603</v>
      </c>
      <c r="E88" s="44">
        <f>VA!G88+VA!H88</f>
        <v>135891698969</v>
      </c>
      <c r="F88" s="44">
        <f t="shared" si="1"/>
        <v>8.290283226645057</v>
      </c>
    </row>
    <row r="89" spans="1:6" x14ac:dyDescent="0.25">
      <c r="A89" s="26"/>
      <c r="B89" s="26"/>
      <c r="C89" s="33">
        <v>2020</v>
      </c>
      <c r="D89" s="44">
        <f>VA!J89</f>
        <v>1720157768876</v>
      </c>
      <c r="E89" s="44">
        <f>VA!G89+VA!H89</f>
        <v>146660490479</v>
      </c>
      <c r="F89" s="44">
        <f t="shared" si="1"/>
        <v>11.728842330050067</v>
      </c>
    </row>
    <row r="90" spans="1:6" x14ac:dyDescent="0.25">
      <c r="A90" s="26"/>
      <c r="B90" s="26"/>
      <c r="C90" s="33">
        <v>2021</v>
      </c>
      <c r="D90" s="44">
        <f>VA!J90</f>
        <v>2415960376171</v>
      </c>
      <c r="E90" s="44">
        <f>VA!G90+VA!H90</f>
        <v>132423654419</v>
      </c>
      <c r="F90" s="44">
        <f t="shared" si="1"/>
        <v>18.244175383702149</v>
      </c>
    </row>
    <row r="91" spans="1:6" x14ac:dyDescent="0.25">
      <c r="A91" s="6">
        <v>18</v>
      </c>
      <c r="B91" s="6" t="s">
        <v>53</v>
      </c>
      <c r="C91" s="14">
        <v>2017</v>
      </c>
      <c r="D91" s="44">
        <f>VA!J91</f>
        <v>1592838397806</v>
      </c>
      <c r="E91" s="44">
        <f>VA!G91+VA!H91</f>
        <v>65655588163</v>
      </c>
      <c r="F91" s="44">
        <f t="shared" si="1"/>
        <v>24.260515248931075</v>
      </c>
    </row>
    <row r="92" spans="1:6" x14ac:dyDescent="0.25">
      <c r="A92" s="26"/>
      <c r="B92" s="26"/>
      <c r="C92" s="14">
        <v>2018</v>
      </c>
      <c r="D92" s="44">
        <f>VA!J92</f>
        <v>1914304924516</v>
      </c>
      <c r="E92" s="44">
        <f>VA!G92+VA!H92</f>
        <v>78541064903</v>
      </c>
      <c r="F92" s="44">
        <f t="shared" si="1"/>
        <v>24.373299838501172</v>
      </c>
    </row>
    <row r="93" spans="1:6" x14ac:dyDescent="0.25">
      <c r="A93" s="26"/>
      <c r="B93" s="26"/>
      <c r="C93" s="14">
        <v>2019</v>
      </c>
      <c r="D93" s="44">
        <f>VA!J93</f>
        <v>1947545542284</v>
      </c>
      <c r="E93" s="44">
        <f>VA!G93+VA!H93</f>
        <v>64824807330</v>
      </c>
      <c r="F93" s="44">
        <f t="shared" si="1"/>
        <v>30.043213740223546</v>
      </c>
    </row>
    <row r="94" spans="1:6" x14ac:dyDescent="0.25">
      <c r="A94" s="26"/>
      <c r="B94" s="26"/>
      <c r="C94" s="14">
        <v>2020</v>
      </c>
      <c r="D94" s="44">
        <f>VA!J94</f>
        <v>2673470174658</v>
      </c>
      <c r="E94" s="44">
        <f>VA!G94+VA!H94</f>
        <v>65478727958</v>
      </c>
      <c r="F94" s="44">
        <f t="shared" si="1"/>
        <v>40.829598528133339</v>
      </c>
    </row>
    <row r="95" spans="1:6" x14ac:dyDescent="0.25">
      <c r="A95" s="26"/>
      <c r="B95" s="26"/>
      <c r="C95" s="14">
        <v>2021</v>
      </c>
      <c r="D95" s="44">
        <f>VA!J95</f>
        <v>4539361277742</v>
      </c>
      <c r="E95" s="44">
        <f>VA!G95+VA!H95</f>
        <v>79087591723</v>
      </c>
      <c r="F95" s="44">
        <f t="shared" si="1"/>
        <v>57.396630480807488</v>
      </c>
    </row>
    <row r="96" spans="1:6" x14ac:dyDescent="0.25">
      <c r="A96" s="6">
        <v>19</v>
      </c>
      <c r="B96" s="6" t="s">
        <v>55</v>
      </c>
      <c r="C96" s="33">
        <v>2017</v>
      </c>
      <c r="D96" s="44">
        <f>VA!J96</f>
        <v>2403999000000</v>
      </c>
      <c r="E96" s="44">
        <f>VA!G96+VA!H96</f>
        <v>58507000000</v>
      </c>
      <c r="F96" s="44">
        <f t="shared" si="1"/>
        <v>41.089083357546961</v>
      </c>
    </row>
    <row r="97" spans="1:6" x14ac:dyDescent="0.25">
      <c r="A97" s="6"/>
      <c r="B97" s="6"/>
      <c r="C97" s="33">
        <v>2018</v>
      </c>
      <c r="D97" s="44">
        <f>VA!J97</f>
        <v>2555391000000</v>
      </c>
      <c r="E97" s="44">
        <f>VA!G97+VA!H97</f>
        <v>64340000000</v>
      </c>
      <c r="F97" s="44">
        <f t="shared" si="1"/>
        <v>39.71698787690395</v>
      </c>
    </row>
    <row r="98" spans="1:6" x14ac:dyDescent="0.25">
      <c r="A98" s="6"/>
      <c r="B98" s="6"/>
      <c r="C98" s="33">
        <v>2019</v>
      </c>
      <c r="D98" s="44">
        <f>VA!J98</f>
        <v>2928500000000</v>
      </c>
      <c r="E98" s="44">
        <f>VA!G98+VA!H98</f>
        <v>73830000000</v>
      </c>
      <c r="F98" s="44">
        <f t="shared" si="1"/>
        <v>39.665447650006776</v>
      </c>
    </row>
    <row r="99" spans="1:6" x14ac:dyDescent="0.25">
      <c r="A99" s="6"/>
      <c r="B99" s="6"/>
      <c r="C99" s="33">
        <v>2020</v>
      </c>
      <c r="D99" s="44">
        <f>VA!J99</f>
        <v>2642423000000</v>
      </c>
      <c r="E99" s="44">
        <f>VA!G99+VA!H99</f>
        <v>73537000000</v>
      </c>
      <c r="F99" s="44">
        <f t="shared" si="1"/>
        <v>35.933244489168715</v>
      </c>
    </row>
    <row r="100" spans="1:6" x14ac:dyDescent="0.25">
      <c r="A100" s="6"/>
      <c r="B100" s="6"/>
      <c r="C100" s="33">
        <v>2021</v>
      </c>
      <c r="D100" s="44">
        <f>VA!J100</f>
        <v>3236243000000</v>
      </c>
      <c r="E100" s="44">
        <f>VA!G100+VA!H100</f>
        <v>80949000000</v>
      </c>
      <c r="F100" s="44">
        <f t="shared" si="1"/>
        <v>39.97878911413359</v>
      </c>
    </row>
    <row r="101" spans="1:6" x14ac:dyDescent="0.25">
      <c r="A101" s="6">
        <v>20</v>
      </c>
      <c r="B101" s="6" t="s">
        <v>7</v>
      </c>
      <c r="C101" s="9">
        <v>2017</v>
      </c>
      <c r="D101" s="44">
        <f>VA!J101</f>
        <v>4171426099243</v>
      </c>
      <c r="E101" s="44">
        <f>VA!G101+VA!H101</f>
        <v>37859759015</v>
      </c>
      <c r="F101" s="44">
        <f t="shared" si="1"/>
        <v>110.18099976786131</v>
      </c>
    </row>
    <row r="102" spans="1:6" x14ac:dyDescent="0.25">
      <c r="A102" s="6"/>
      <c r="B102" s="6"/>
      <c r="C102" s="9">
        <v>2018</v>
      </c>
      <c r="D102" s="44">
        <f>VA!J102</f>
        <v>3541485426368</v>
      </c>
      <c r="E102" s="44">
        <f>VA!G102+VA!H102</f>
        <v>52733443647</v>
      </c>
      <c r="F102" s="44">
        <f t="shared" si="1"/>
        <v>67.158243070087735</v>
      </c>
    </row>
    <row r="103" spans="1:6" x14ac:dyDescent="0.25">
      <c r="A103" s="6"/>
      <c r="B103" s="6"/>
      <c r="C103" s="9">
        <v>2019</v>
      </c>
      <c r="D103" s="44">
        <f>VA!J103</f>
        <v>3063104858052</v>
      </c>
      <c r="E103" s="44">
        <f>VA!G103+VA!H103</f>
        <v>35717249896</v>
      </c>
      <c r="F103" s="44">
        <f t="shared" si="1"/>
        <v>85.759818210277132</v>
      </c>
    </row>
    <row r="104" spans="1:6" x14ac:dyDescent="0.25">
      <c r="A104" s="6"/>
      <c r="B104" s="6"/>
      <c r="C104" s="9">
        <v>2020</v>
      </c>
      <c r="D104" s="44">
        <f>VA!J104</f>
        <v>3549791642189</v>
      </c>
      <c r="E104" s="44">
        <f>VA!G104+VA!H104</f>
        <v>46058830668</v>
      </c>
      <c r="F104" s="44">
        <f t="shared" si="1"/>
        <v>77.070815535385833</v>
      </c>
    </row>
    <row r="105" spans="1:6" x14ac:dyDescent="0.25">
      <c r="A105" s="6"/>
      <c r="B105" s="6"/>
      <c r="C105" s="9">
        <v>2021</v>
      </c>
      <c r="D105" s="44">
        <f>VA!J105</f>
        <v>5255772510395</v>
      </c>
      <c r="E105" s="44">
        <f>VA!G105+VA!H105</f>
        <v>47159659814</v>
      </c>
      <c r="F105" s="44">
        <f t="shared" si="1"/>
        <v>111.44636180846138</v>
      </c>
    </row>
  </sheetData>
  <mergeCells count="1">
    <mergeCell ref="A1:C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25E42-26D7-49D7-99EE-2B66F3F2EF4E}">
  <sheetPr>
    <tabColor rgb="FF00B0F0"/>
  </sheetPr>
  <dimension ref="A1:F105"/>
  <sheetViews>
    <sheetView workbookViewId="0">
      <pane xSplit="3" ySplit="5" topLeftCell="D102" activePane="bottomRight" state="frozen"/>
      <selection pane="topRight" activeCell="D1" sqref="D1"/>
      <selection pane="bottomLeft" activeCell="A5" sqref="A5"/>
      <selection pane="bottomRight" activeCell="F105" sqref="F105"/>
    </sheetView>
  </sheetViews>
  <sheetFormatPr defaultRowHeight="15" x14ac:dyDescent="0.25"/>
  <cols>
    <col min="2" max="3" width="26.85546875" customWidth="1"/>
    <col min="4" max="6" width="27.42578125" customWidth="1"/>
  </cols>
  <sheetData>
    <row r="1" spans="1:6" x14ac:dyDescent="0.25">
      <c r="A1" s="56" t="s">
        <v>115</v>
      </c>
      <c r="B1" s="56"/>
      <c r="C1" s="56"/>
    </row>
    <row r="2" spans="1:6" x14ac:dyDescent="0.25">
      <c r="A2" s="56"/>
      <c r="B2" s="56"/>
      <c r="C2" s="56"/>
    </row>
    <row r="5" spans="1:6" ht="34.5" customHeight="1" x14ac:dyDescent="0.25">
      <c r="A5" s="27" t="s">
        <v>3</v>
      </c>
      <c r="B5" s="27" t="s">
        <v>76</v>
      </c>
      <c r="C5" s="27" t="s">
        <v>100</v>
      </c>
      <c r="D5" s="27" t="s">
        <v>116</v>
      </c>
      <c r="E5" s="27" t="s">
        <v>109</v>
      </c>
      <c r="F5" s="27" t="s">
        <v>117</v>
      </c>
    </row>
    <row r="6" spans="1:6" x14ac:dyDescent="0.25">
      <c r="A6" s="6">
        <v>1</v>
      </c>
      <c r="B6" s="7" t="s">
        <v>44</v>
      </c>
      <c r="C6" s="9">
        <v>2017</v>
      </c>
      <c r="D6" s="44">
        <f>VA!J6-VAHU!E6</f>
        <v>442862000000</v>
      </c>
      <c r="E6" s="44">
        <f>VA!J6</f>
        <v>529369000000</v>
      </c>
      <c r="F6" s="44">
        <f>D6/E6</f>
        <v>0.83658468856317614</v>
      </c>
    </row>
    <row r="7" spans="1:6" x14ac:dyDescent="0.25">
      <c r="A7" s="26"/>
      <c r="B7" s="26"/>
      <c r="C7" s="9">
        <v>2018</v>
      </c>
      <c r="D7" s="44">
        <f>VA!J7-VAHU!E7</f>
        <v>498881000000</v>
      </c>
      <c r="E7" s="44">
        <f>VA!J7</f>
        <v>576042000000</v>
      </c>
      <c r="F7" s="44">
        <f>D7/E7</f>
        <v>0.86604969776509355</v>
      </c>
    </row>
    <row r="8" spans="1:6" x14ac:dyDescent="0.25">
      <c r="A8" s="26"/>
      <c r="B8" s="26"/>
      <c r="C8" s="9">
        <v>2019</v>
      </c>
      <c r="D8" s="44">
        <f>VA!J8-VAHU!E8</f>
        <v>545970000000</v>
      </c>
      <c r="E8" s="44">
        <f>VA!J8</f>
        <v>613142000000</v>
      </c>
      <c r="F8" s="44">
        <f>D8/E8</f>
        <v>0.89044625877855377</v>
      </c>
    </row>
    <row r="9" spans="1:6" x14ac:dyDescent="0.25">
      <c r="A9" s="26"/>
      <c r="B9" s="26"/>
      <c r="C9" s="9">
        <v>2020</v>
      </c>
      <c r="D9" s="44">
        <f>VA!J9-VAHU!E9</f>
        <v>507227000000</v>
      </c>
      <c r="E9" s="44">
        <f>VA!J9</f>
        <v>566543000000</v>
      </c>
      <c r="F9" s="44">
        <f t="shared" ref="F9:F67" si="0">D9/E9</f>
        <v>0.89530185705233323</v>
      </c>
    </row>
    <row r="10" spans="1:6" x14ac:dyDescent="0.25">
      <c r="A10" s="26"/>
      <c r="B10" s="26"/>
      <c r="C10" s="9">
        <v>2021</v>
      </c>
      <c r="D10" s="44">
        <f>VA!J10-VAHU!E10</f>
        <v>759971000000</v>
      </c>
      <c r="E10" s="44">
        <f>VA!J10</f>
        <v>822243000000</v>
      </c>
      <c r="F10" s="44">
        <f t="shared" si="0"/>
        <v>0.92426569761007393</v>
      </c>
    </row>
    <row r="11" spans="1:6" x14ac:dyDescent="0.25">
      <c r="A11" s="6">
        <v>2</v>
      </c>
      <c r="B11" s="7" t="s">
        <v>8</v>
      </c>
      <c r="C11" s="32">
        <v>2017</v>
      </c>
      <c r="D11" s="44">
        <f>VA!J11-VAHU!E11</f>
        <v>466202882580</v>
      </c>
      <c r="E11" s="44">
        <f>VA!J11</f>
        <v>505404891330</v>
      </c>
      <c r="F11" s="44">
        <f t="shared" si="0"/>
        <v>0.92243444924555873</v>
      </c>
    </row>
    <row r="12" spans="1:6" x14ac:dyDescent="0.25">
      <c r="A12" s="26"/>
      <c r="B12" s="26"/>
      <c r="C12" s="32">
        <v>2018</v>
      </c>
      <c r="D12" s="44">
        <f>VA!J12-VAHU!E12</f>
        <v>670502408646</v>
      </c>
      <c r="E12" s="44">
        <f>VA!J12</f>
        <v>720613079672</v>
      </c>
      <c r="F12" s="44">
        <f t="shared" si="0"/>
        <v>0.93046105817450775</v>
      </c>
    </row>
    <row r="13" spans="1:6" x14ac:dyDescent="0.25">
      <c r="A13" s="26"/>
      <c r="B13" s="26"/>
      <c r="C13" s="32">
        <v>2019</v>
      </c>
      <c r="D13" s="44">
        <f>VA!J13-VAHU!E13</f>
        <v>897986348071</v>
      </c>
      <c r="E13" s="44">
        <f>VA!J13</f>
        <v>949486519245</v>
      </c>
      <c r="F13" s="44">
        <f t="shared" si="0"/>
        <v>0.94575997643973797</v>
      </c>
    </row>
    <row r="14" spans="1:6" x14ac:dyDescent="0.25">
      <c r="A14" s="26"/>
      <c r="B14" s="26"/>
      <c r="C14" s="32">
        <v>2020</v>
      </c>
      <c r="D14" s="44">
        <f>VA!J14-VAHU!E14</f>
        <v>775259612199</v>
      </c>
      <c r="E14" s="44">
        <f>VA!J14</f>
        <v>832400298334</v>
      </c>
      <c r="F14" s="44">
        <f t="shared" si="0"/>
        <v>0.93135431804942437</v>
      </c>
    </row>
    <row r="15" spans="1:6" x14ac:dyDescent="0.25">
      <c r="A15" s="26"/>
      <c r="B15" s="26"/>
      <c r="C15" s="32">
        <v>2021</v>
      </c>
      <c r="D15" s="44">
        <f>VA!J15-VAHU!E15</f>
        <v>903646334956</v>
      </c>
      <c r="E15" s="44">
        <f>VA!J15</f>
        <v>957212989268</v>
      </c>
      <c r="F15" s="44">
        <f t="shared" si="0"/>
        <v>0.9440389391780365</v>
      </c>
    </row>
    <row r="16" spans="1:6" x14ac:dyDescent="0.25">
      <c r="A16" s="6">
        <v>3</v>
      </c>
      <c r="B16" s="6" t="s">
        <v>34</v>
      </c>
      <c r="C16" s="33">
        <v>2017</v>
      </c>
      <c r="D16" s="44">
        <f>VA!J16-VAHU!E16</f>
        <v>891933065000</v>
      </c>
      <c r="E16" s="44">
        <f>VA!J16</f>
        <v>901155968000</v>
      </c>
      <c r="F16" s="44">
        <f t="shared" si="0"/>
        <v>0.98976547531447967</v>
      </c>
    </row>
    <row r="17" spans="1:6" x14ac:dyDescent="0.25">
      <c r="A17" s="26"/>
      <c r="B17" s="26"/>
      <c r="C17" s="33">
        <v>2018</v>
      </c>
      <c r="D17" s="44">
        <f>VA!J17-VAHU!E17</f>
        <v>1022196508000</v>
      </c>
      <c r="E17" s="44">
        <f>VA!J17</f>
        <v>1030589470000</v>
      </c>
      <c r="F17" s="44">
        <f t="shared" si="0"/>
        <v>0.99185615393489324</v>
      </c>
    </row>
    <row r="18" spans="1:6" x14ac:dyDescent="0.25">
      <c r="A18" s="26"/>
      <c r="B18" s="26"/>
      <c r="C18" s="33">
        <v>2019</v>
      </c>
      <c r="D18" s="44">
        <f>VA!J18-VAHU!E18</f>
        <v>1132966420000</v>
      </c>
      <c r="E18" s="44">
        <f>VA!J18</f>
        <v>1141185265000</v>
      </c>
      <c r="F18" s="44">
        <f t="shared" si="0"/>
        <v>0.99279797483189547</v>
      </c>
    </row>
    <row r="19" spans="1:6" x14ac:dyDescent="0.25">
      <c r="A19" s="26"/>
      <c r="B19" s="26"/>
      <c r="C19" s="33">
        <v>2020</v>
      </c>
      <c r="D19" s="44">
        <f>VA!J19-VAHU!E19</f>
        <v>1101721003000</v>
      </c>
      <c r="E19" s="44">
        <f>VA!J19</f>
        <v>1106824809000</v>
      </c>
      <c r="F19" s="44">
        <f t="shared" si="0"/>
        <v>0.9953887860495183</v>
      </c>
    </row>
    <row r="20" spans="1:6" x14ac:dyDescent="0.25">
      <c r="A20" s="26"/>
      <c r="B20" s="26"/>
      <c r="C20" s="33">
        <v>2021</v>
      </c>
      <c r="D20" s="44">
        <f>VA!J20-VAHU!E20</f>
        <v>1095105092000</v>
      </c>
      <c r="E20" s="44">
        <f>VA!J20</f>
        <v>1111927347000</v>
      </c>
      <c r="F20" s="44">
        <f t="shared" si="0"/>
        <v>0.9848710843874946</v>
      </c>
    </row>
    <row r="21" spans="1:6" x14ac:dyDescent="0.25">
      <c r="A21" s="6">
        <v>4</v>
      </c>
      <c r="B21" s="6" t="s">
        <v>29</v>
      </c>
      <c r="C21" s="31">
        <v>2017</v>
      </c>
      <c r="D21" s="44">
        <f>VA!J21-VAHU!E21</f>
        <v>76202899000000</v>
      </c>
      <c r="E21" s="44">
        <f>VA!J21</f>
        <v>78516016000000</v>
      </c>
      <c r="F21" s="44">
        <f t="shared" si="0"/>
        <v>0.97053955208323361</v>
      </c>
    </row>
    <row r="22" spans="1:6" x14ac:dyDescent="0.25">
      <c r="A22" s="26"/>
      <c r="B22" s="26"/>
      <c r="C22" s="31">
        <v>2018</v>
      </c>
      <c r="D22" s="44">
        <f>VA!J22-VAHU!E22</f>
        <v>88156606000000</v>
      </c>
      <c r="E22" s="44">
        <f>VA!J22</f>
        <v>90722056000000</v>
      </c>
      <c r="F22" s="44">
        <f t="shared" si="0"/>
        <v>0.97172187102990704</v>
      </c>
    </row>
    <row r="23" spans="1:6" x14ac:dyDescent="0.25">
      <c r="A23" s="26"/>
      <c r="B23" s="26"/>
      <c r="C23" s="31">
        <v>2019</v>
      </c>
      <c r="D23" s="44">
        <f>VA!J23-VAHU!E23</f>
        <v>102530563000000</v>
      </c>
      <c r="E23" s="44">
        <f>VA!J23</f>
        <v>105172762000000</v>
      </c>
      <c r="F23" s="44">
        <f t="shared" si="0"/>
        <v>0.97487753530709786</v>
      </c>
    </row>
    <row r="24" spans="1:6" x14ac:dyDescent="0.25">
      <c r="A24" s="26"/>
      <c r="B24" s="26"/>
      <c r="C24" s="31">
        <v>2020</v>
      </c>
      <c r="D24" s="44">
        <f>VA!J24-VAHU!E24</f>
        <v>106895814000000</v>
      </c>
      <c r="E24" s="44">
        <f>VA!J24</f>
        <v>109641597000000</v>
      </c>
      <c r="F24" s="44">
        <f t="shared" si="0"/>
        <v>0.97495674018684719</v>
      </c>
    </row>
    <row r="25" spans="1:6" x14ac:dyDescent="0.25">
      <c r="A25" s="26"/>
      <c r="B25" s="26"/>
      <c r="C25" s="31">
        <v>2021</v>
      </c>
      <c r="D25" s="44">
        <f>VA!J25-VAHU!E25</f>
        <v>117721328000000</v>
      </c>
      <c r="E25" s="44">
        <f>VA!J25</f>
        <v>120134885000000</v>
      </c>
      <c r="F25" s="44">
        <f t="shared" si="0"/>
        <v>0.97990960743833899</v>
      </c>
    </row>
    <row r="26" spans="1:6" x14ac:dyDescent="0.25">
      <c r="A26" s="6">
        <v>5</v>
      </c>
      <c r="B26" s="6" t="s">
        <v>30</v>
      </c>
      <c r="C26" s="14">
        <v>2017</v>
      </c>
      <c r="D26" s="44">
        <f>VA!J26-VAHU!E26</f>
        <v>90986987000000</v>
      </c>
      <c r="E26" s="44">
        <f>VA!J26</f>
        <v>100856741000000</v>
      </c>
      <c r="F26" s="44">
        <f t="shared" si="0"/>
        <v>0.90214085937993971</v>
      </c>
    </row>
    <row r="27" spans="1:6" x14ac:dyDescent="0.25">
      <c r="A27" s="26"/>
      <c r="B27" s="26"/>
      <c r="C27" s="14">
        <v>2018</v>
      </c>
      <c r="D27" s="44">
        <f>VA!J27-VAHU!E27</f>
        <v>98133028000000</v>
      </c>
      <c r="E27" s="44">
        <f>VA!J27</f>
        <v>108189808000000</v>
      </c>
      <c r="F27" s="44">
        <f t="shared" si="0"/>
        <v>0.9070450332992549</v>
      </c>
    </row>
    <row r="28" spans="1:6" x14ac:dyDescent="0.25">
      <c r="A28" s="26"/>
      <c r="B28" s="26"/>
      <c r="C28" s="14">
        <v>2019</v>
      </c>
      <c r="D28" s="44">
        <f>VA!J28-VAHU!E28</f>
        <v>97009282000000</v>
      </c>
      <c r="E28" s="44">
        <f>VA!J28</f>
        <v>106668640000000</v>
      </c>
      <c r="F28" s="44">
        <f t="shared" si="0"/>
        <v>0.90944519401391077</v>
      </c>
    </row>
    <row r="29" spans="1:6" x14ac:dyDescent="0.25">
      <c r="A29" s="26"/>
      <c r="B29" s="26"/>
      <c r="C29" s="14">
        <v>2020</v>
      </c>
      <c r="D29" s="44">
        <f>VA!J29-VAHU!E29</f>
        <v>84056131000000</v>
      </c>
      <c r="E29" s="44">
        <f>VA!J29</f>
        <v>94039649000000</v>
      </c>
      <c r="F29" s="44">
        <f t="shared" si="0"/>
        <v>0.89383714097018796</v>
      </c>
    </row>
    <row r="30" spans="1:6" x14ac:dyDescent="0.25">
      <c r="A30" s="26"/>
      <c r="B30" s="26"/>
      <c r="C30" s="14">
        <v>2021</v>
      </c>
      <c r="D30" s="44">
        <f>VA!J30-VAHU!E30</f>
        <v>90538372000000</v>
      </c>
      <c r="E30" s="44">
        <f>VA!J30</f>
        <v>99567608000000</v>
      </c>
      <c r="F30" s="44">
        <f t="shared" si="0"/>
        <v>0.90931552759608325</v>
      </c>
    </row>
    <row r="31" spans="1:6" x14ac:dyDescent="0.25">
      <c r="A31" s="6">
        <v>6</v>
      </c>
      <c r="B31" s="7" t="s">
        <v>14</v>
      </c>
      <c r="C31" s="34">
        <v>2017</v>
      </c>
      <c r="D31" s="44">
        <f>VA!J31-VAHU!E31</f>
        <v>1117212363431</v>
      </c>
      <c r="E31" s="44">
        <f>VA!J31</f>
        <v>1142422189020</v>
      </c>
      <c r="F31" s="44">
        <f t="shared" si="0"/>
        <v>0.97793300425070906</v>
      </c>
    </row>
    <row r="32" spans="1:6" x14ac:dyDescent="0.25">
      <c r="A32" s="26"/>
      <c r="B32" s="26"/>
      <c r="C32" s="34">
        <v>2018</v>
      </c>
      <c r="D32" s="44">
        <f>VA!J32-VAHU!E32</f>
        <v>1357233617417</v>
      </c>
      <c r="E32" s="44">
        <f>VA!J32</f>
        <v>1377998198840</v>
      </c>
      <c r="F32" s="44">
        <f t="shared" si="0"/>
        <v>0.98493134356744472</v>
      </c>
    </row>
    <row r="33" spans="1:6" x14ac:dyDescent="0.25">
      <c r="A33" s="26"/>
      <c r="B33" s="26"/>
      <c r="C33" s="34">
        <v>2019</v>
      </c>
      <c r="D33" s="44">
        <f>VA!J33-VAHU!E33</f>
        <v>1572014985088</v>
      </c>
      <c r="E33" s="44">
        <f>VA!J33</f>
        <v>1593832531837</v>
      </c>
      <c r="F33" s="44">
        <f t="shared" si="0"/>
        <v>0.98631126776923428</v>
      </c>
    </row>
    <row r="34" spans="1:6" x14ac:dyDescent="0.25">
      <c r="A34" s="26"/>
      <c r="B34" s="26"/>
      <c r="C34" s="34">
        <v>2020</v>
      </c>
      <c r="D34" s="44">
        <f>VA!J34-VAHU!E34</f>
        <v>1098412410035</v>
      </c>
      <c r="E34" s="44">
        <f>VA!J34</f>
        <v>1121712031620</v>
      </c>
      <c r="F34" s="44">
        <f t="shared" si="0"/>
        <v>0.9792285177227259</v>
      </c>
    </row>
    <row r="35" spans="1:6" x14ac:dyDescent="0.25">
      <c r="A35" s="26"/>
      <c r="B35" s="26"/>
      <c r="C35" s="34">
        <v>2021</v>
      </c>
      <c r="D35" s="44">
        <f>VA!J35-VAHU!E35</f>
        <v>856314625713</v>
      </c>
      <c r="E35" s="44">
        <f>VA!J35</f>
        <v>880418433441</v>
      </c>
      <c r="F35" s="44">
        <f t="shared" si="0"/>
        <v>0.97262232727932174</v>
      </c>
    </row>
    <row r="36" spans="1:6" x14ac:dyDescent="0.25">
      <c r="A36" s="6">
        <v>7</v>
      </c>
      <c r="B36" s="6" t="s">
        <v>54</v>
      </c>
      <c r="C36" s="11">
        <v>2017</v>
      </c>
      <c r="D36" s="44">
        <f>VA!J36-VAHU!E36</f>
        <v>2448570639761</v>
      </c>
      <c r="E36" s="44">
        <f>VA!J36</f>
        <v>2455484826327</v>
      </c>
      <c r="F36" s="44">
        <f t="shared" si="0"/>
        <v>0.99718418680829624</v>
      </c>
    </row>
    <row r="37" spans="1:6" x14ac:dyDescent="0.25">
      <c r="A37" s="26"/>
      <c r="B37" s="26"/>
      <c r="C37" s="11">
        <v>2018</v>
      </c>
      <c r="D37" s="44">
        <f>VA!J37-VAHU!E37</f>
        <v>2694698192722</v>
      </c>
      <c r="E37" s="44">
        <f>VA!J37</f>
        <v>2705095676159</v>
      </c>
      <c r="F37" s="44">
        <f t="shared" si="0"/>
        <v>0.9961563343105988</v>
      </c>
    </row>
    <row r="38" spans="1:6" x14ac:dyDescent="0.25">
      <c r="A38" s="26"/>
      <c r="B38" s="26"/>
      <c r="C38" s="11">
        <v>2019</v>
      </c>
      <c r="D38" s="44">
        <f>VA!J38-VAHU!E38</f>
        <v>3176789438125</v>
      </c>
      <c r="E38" s="44">
        <f>VA!J38</f>
        <v>3188924103082</v>
      </c>
      <c r="F38" s="44">
        <f t="shared" si="0"/>
        <v>0.99619474638945715</v>
      </c>
    </row>
    <row r="39" spans="1:6" x14ac:dyDescent="0.25">
      <c r="A39" s="26"/>
      <c r="B39" s="26"/>
      <c r="C39" s="11">
        <v>2020</v>
      </c>
      <c r="D39" s="44">
        <f>VA!J39-VAHU!E39</f>
        <v>4072420219338</v>
      </c>
      <c r="E39" s="44">
        <f>VA!J39</f>
        <v>4093923859230</v>
      </c>
      <c r="F39" s="44">
        <f t="shared" si="0"/>
        <v>0.99474742554297424</v>
      </c>
    </row>
    <row r="40" spans="1:6" x14ac:dyDescent="0.25">
      <c r="A40" s="26"/>
      <c r="B40" s="26"/>
      <c r="C40" s="11">
        <v>2021</v>
      </c>
      <c r="D40" s="44">
        <f>VA!J40-VAHU!E40</f>
        <v>5091052336777</v>
      </c>
      <c r="E40" s="44">
        <f>VA!J40</f>
        <v>5124188388766</v>
      </c>
      <c r="F40" s="44">
        <f t="shared" si="0"/>
        <v>0.9935334048096971</v>
      </c>
    </row>
    <row r="41" spans="1:6" x14ac:dyDescent="0.25">
      <c r="A41" s="6">
        <v>8</v>
      </c>
      <c r="B41" s="6" t="s">
        <v>37</v>
      </c>
      <c r="C41" s="32">
        <v>2017</v>
      </c>
      <c r="D41" s="44">
        <f>VA!J41-VAHU!E41</f>
        <v>13823484193574</v>
      </c>
      <c r="E41" s="44">
        <f>VA!J41</f>
        <v>15552360344144</v>
      </c>
      <c r="F41" s="44">
        <f t="shared" si="0"/>
        <v>0.88883512776753648</v>
      </c>
    </row>
    <row r="42" spans="1:6" x14ac:dyDescent="0.25">
      <c r="A42" s="26"/>
      <c r="B42" s="26"/>
      <c r="C42" s="32">
        <v>2018</v>
      </c>
      <c r="D42" s="44">
        <f>VA!J42-VAHU!E42</f>
        <v>14783776753026</v>
      </c>
      <c r="E42" s="44">
        <f>VA!J42</f>
        <v>16597702394532</v>
      </c>
      <c r="F42" s="44">
        <f t="shared" si="0"/>
        <v>0.8907122444788752</v>
      </c>
    </row>
    <row r="43" spans="1:6" x14ac:dyDescent="0.25">
      <c r="A43" s="26"/>
      <c r="B43" s="26"/>
      <c r="C43" s="32">
        <v>2019</v>
      </c>
      <c r="D43" s="44">
        <f>VA!J43-VAHU!E43</f>
        <v>15986885734773</v>
      </c>
      <c r="E43" s="44">
        <f>VA!J43</f>
        <v>17906466237762</v>
      </c>
      <c r="F43" s="44">
        <f t="shared" si="0"/>
        <v>0.8927995910806289</v>
      </c>
    </row>
    <row r="44" spans="1:6" x14ac:dyDescent="0.25">
      <c r="A44" s="26"/>
      <c r="B44" s="26"/>
      <c r="C44" s="32">
        <v>2020</v>
      </c>
      <c r="D44" s="44">
        <f>VA!J44-VAHU!E44</f>
        <v>16706633301527</v>
      </c>
      <c r="E44" s="44">
        <f>VA!J44</f>
        <v>18669887620123</v>
      </c>
      <c r="F44" s="44">
        <f t="shared" si="0"/>
        <v>0.89484380631836569</v>
      </c>
    </row>
    <row r="45" spans="1:6" x14ac:dyDescent="0.25">
      <c r="A45" s="26"/>
      <c r="B45" s="26"/>
      <c r="C45" s="32">
        <v>2021</v>
      </c>
      <c r="D45" s="44">
        <f>VA!J45-VAHU!E45</f>
        <v>19289543178810</v>
      </c>
      <c r="E45" s="44">
        <f>VA!J45</f>
        <v>21357063307976</v>
      </c>
      <c r="F45" s="44">
        <f t="shared" si="0"/>
        <v>0.90319267685113502</v>
      </c>
    </row>
    <row r="46" spans="1:6" x14ac:dyDescent="0.25">
      <c r="A46" s="6">
        <v>9</v>
      </c>
      <c r="B46" s="6" t="s">
        <v>38</v>
      </c>
      <c r="C46" s="9">
        <v>2017</v>
      </c>
      <c r="D46" s="44">
        <f>VA!J46-VAHU!E46</f>
        <v>422793664000</v>
      </c>
      <c r="E46" s="44">
        <f>VA!J46</f>
        <v>568747752000</v>
      </c>
      <c r="F46" s="44">
        <f t="shared" si="0"/>
        <v>0.74337641338053151</v>
      </c>
    </row>
    <row r="47" spans="1:6" x14ac:dyDescent="0.25">
      <c r="A47" s="26"/>
      <c r="B47" s="26"/>
      <c r="C47" s="9">
        <v>2018</v>
      </c>
      <c r="D47" s="44">
        <f>VA!J47-VAHU!E47</f>
        <v>443814090000</v>
      </c>
      <c r="E47" s="44">
        <f>VA!J47</f>
        <v>571492078000</v>
      </c>
      <c r="F47" s="44">
        <f t="shared" si="0"/>
        <v>0.77658835018881922</v>
      </c>
    </row>
    <row r="48" spans="1:6" x14ac:dyDescent="0.25">
      <c r="A48" s="26"/>
      <c r="B48" s="26"/>
      <c r="C48" s="9">
        <v>2019</v>
      </c>
      <c r="D48" s="44">
        <f>VA!J48-VAHU!E48</f>
        <v>545820094000</v>
      </c>
      <c r="E48" s="44">
        <f>VA!J48</f>
        <v>629210530000</v>
      </c>
      <c r="F48" s="44">
        <f t="shared" si="0"/>
        <v>0.86746814933310157</v>
      </c>
    </row>
    <row r="49" spans="1:6" x14ac:dyDescent="0.25">
      <c r="A49" s="26"/>
      <c r="B49" s="26"/>
      <c r="C49" s="9">
        <v>2020</v>
      </c>
      <c r="D49" s="44">
        <f>VA!J49-VAHU!E49</f>
        <v>470357890000</v>
      </c>
      <c r="E49" s="44">
        <f>VA!J49</f>
        <v>559891532000</v>
      </c>
      <c r="F49" s="44">
        <f t="shared" si="0"/>
        <v>0.84008752252391627</v>
      </c>
    </row>
    <row r="50" spans="1:6" x14ac:dyDescent="0.25">
      <c r="A50" s="26"/>
      <c r="B50" s="26"/>
      <c r="C50" s="9">
        <v>2021</v>
      </c>
      <c r="D50" s="44">
        <f>VA!J50-VAHU!E50</f>
        <v>856129626000</v>
      </c>
      <c r="E50" s="44">
        <f>VA!J50</f>
        <v>965235652000</v>
      </c>
      <c r="F50" s="44">
        <f t="shared" si="0"/>
        <v>0.88696436380698462</v>
      </c>
    </row>
    <row r="51" spans="1:6" x14ac:dyDescent="0.25">
      <c r="A51" s="6">
        <v>10</v>
      </c>
      <c r="B51" s="6" t="s">
        <v>40</v>
      </c>
      <c r="C51" s="33">
        <v>2017</v>
      </c>
      <c r="D51" s="44">
        <f>VA!J51-VAHU!E51</f>
        <v>99842112686</v>
      </c>
      <c r="E51" s="44">
        <f>VA!J51</f>
        <v>146446489098</v>
      </c>
      <c r="F51" s="44">
        <f t="shared" si="0"/>
        <v>0.68176515054032472</v>
      </c>
    </row>
    <row r="52" spans="1:6" x14ac:dyDescent="0.25">
      <c r="A52" s="26"/>
      <c r="B52" s="26"/>
      <c r="C52" s="33">
        <v>2018</v>
      </c>
      <c r="D52" s="44">
        <f>VA!J52-VAHU!E52</f>
        <v>112480458388</v>
      </c>
      <c r="E52" s="44">
        <f>VA!J52</f>
        <v>160397444648</v>
      </c>
      <c r="F52" s="44">
        <f t="shared" si="0"/>
        <v>0.70126091244685251</v>
      </c>
    </row>
    <row r="53" spans="1:6" x14ac:dyDescent="0.25">
      <c r="A53" s="26"/>
      <c r="B53" s="26"/>
      <c r="C53" s="33">
        <v>2019</v>
      </c>
      <c r="D53" s="44">
        <f>VA!J53-VAHU!E53</f>
        <v>117832488508</v>
      </c>
      <c r="E53" s="44">
        <f>VA!J53</f>
        <v>168545189230</v>
      </c>
      <c r="F53" s="44">
        <f t="shared" si="0"/>
        <v>0.69911510999701998</v>
      </c>
    </row>
    <row r="54" spans="1:6" x14ac:dyDescent="0.25">
      <c r="A54" s="26"/>
      <c r="B54" s="26"/>
      <c r="C54" s="33">
        <v>2020</v>
      </c>
      <c r="D54" s="44">
        <f>VA!J54-VAHU!E54</f>
        <v>143058472875</v>
      </c>
      <c r="E54" s="44">
        <f>VA!J54</f>
        <v>191174071049</v>
      </c>
      <c r="F54" s="44">
        <f t="shared" si="0"/>
        <v>0.74831525054635972</v>
      </c>
    </row>
    <row r="55" spans="1:6" x14ac:dyDescent="0.25">
      <c r="A55" s="26"/>
      <c r="B55" s="26"/>
      <c r="C55" s="33">
        <v>2021</v>
      </c>
      <c r="D55" s="44">
        <f>VA!J55-VAHU!E55</f>
        <v>410553516205</v>
      </c>
      <c r="E55" s="44">
        <f>VA!J55</f>
        <v>497455487287</v>
      </c>
      <c r="F55" s="44">
        <f t="shared" si="0"/>
        <v>0.82530704092552687</v>
      </c>
    </row>
    <row r="56" spans="1:6" x14ac:dyDescent="0.25">
      <c r="A56" s="6">
        <v>11</v>
      </c>
      <c r="B56" s="7" t="s">
        <v>24</v>
      </c>
      <c r="C56" s="31">
        <v>2017</v>
      </c>
      <c r="D56" s="44">
        <f>VA!J56-VAHU!E56</f>
        <v>1384125955065</v>
      </c>
      <c r="E56" s="44">
        <f>VA!J56</f>
        <v>1727491762521</v>
      </c>
      <c r="F56" s="44">
        <f t="shared" si="0"/>
        <v>0.8012344748000928</v>
      </c>
    </row>
    <row r="57" spans="1:6" x14ac:dyDescent="0.25">
      <c r="A57" s="26"/>
      <c r="B57" s="26"/>
      <c r="C57" s="31">
        <v>2018</v>
      </c>
      <c r="D57" s="44">
        <f>VA!J57-VAHU!E57</f>
        <v>1412792323067</v>
      </c>
      <c r="E57" s="44">
        <f>VA!J57</f>
        <v>1820595657312</v>
      </c>
      <c r="F57" s="44">
        <f t="shared" si="0"/>
        <v>0.7760055437860941</v>
      </c>
    </row>
    <row r="58" spans="1:6" x14ac:dyDescent="0.25">
      <c r="A58" s="26"/>
      <c r="B58" s="26"/>
      <c r="C58" s="31">
        <v>2019</v>
      </c>
      <c r="D58" s="44">
        <f>VA!J58-VAHU!E58</f>
        <v>1780961610233</v>
      </c>
      <c r="E58" s="44">
        <f>VA!J58</f>
        <v>2244747166233</v>
      </c>
      <c r="F58" s="44">
        <f t="shared" si="0"/>
        <v>0.79339073772914159</v>
      </c>
    </row>
    <row r="59" spans="1:6" x14ac:dyDescent="0.25">
      <c r="A59" s="26"/>
      <c r="B59" s="26"/>
      <c r="C59" s="31">
        <v>2020</v>
      </c>
      <c r="D59" s="44">
        <f>VA!J59-VAHU!E59</f>
        <v>1613504808261</v>
      </c>
      <c r="E59" s="44">
        <f>VA!J59</f>
        <v>2171754223116</v>
      </c>
      <c r="F59" s="44">
        <f t="shared" si="0"/>
        <v>0.74295000377435338</v>
      </c>
    </row>
    <row r="60" spans="1:6" x14ac:dyDescent="0.25">
      <c r="A60" s="26"/>
      <c r="B60" s="26"/>
      <c r="C60" s="31">
        <v>2021</v>
      </c>
      <c r="D60" s="44">
        <f>VA!J60-VAHU!E60</f>
        <v>1855488270764</v>
      </c>
      <c r="E60" s="44">
        <f>VA!J60</f>
        <v>2339916044340</v>
      </c>
      <c r="F60" s="44">
        <f t="shared" si="0"/>
        <v>0.792972156096037</v>
      </c>
    </row>
    <row r="61" spans="1:6" x14ac:dyDescent="0.25">
      <c r="A61" s="6">
        <v>12</v>
      </c>
      <c r="B61" s="7" t="s">
        <v>25</v>
      </c>
      <c r="C61" s="14">
        <v>2017</v>
      </c>
      <c r="D61" s="44">
        <f>VA!J61-VAHU!E61</f>
        <v>1684752397004</v>
      </c>
      <c r="E61" s="44">
        <f>VA!J61</f>
        <v>1736462467530</v>
      </c>
      <c r="F61" s="44">
        <f t="shared" si="0"/>
        <v>0.97022102608439675</v>
      </c>
    </row>
    <row r="62" spans="1:6" x14ac:dyDescent="0.25">
      <c r="A62" s="26"/>
      <c r="B62" s="26"/>
      <c r="C62" s="14">
        <v>2018</v>
      </c>
      <c r="D62" s="44">
        <f>VA!J62-VAHU!E62</f>
        <v>1772948914476</v>
      </c>
      <c r="E62" s="44">
        <f>VA!J62</f>
        <v>1827350307121</v>
      </c>
      <c r="F62" s="44">
        <f t="shared" si="0"/>
        <v>0.97022935753861572</v>
      </c>
    </row>
    <row r="63" spans="1:6" x14ac:dyDescent="0.25">
      <c r="A63" s="26"/>
      <c r="B63" s="26"/>
      <c r="C63" s="14">
        <v>2019</v>
      </c>
      <c r="D63" s="44">
        <f>VA!J63-VAHU!E63</f>
        <v>1887910002178</v>
      </c>
      <c r="E63" s="44">
        <f>VA!J63</f>
        <v>1947998180883</v>
      </c>
      <c r="F63" s="44">
        <f t="shared" si="0"/>
        <v>0.96915388356381171</v>
      </c>
    </row>
    <row r="64" spans="1:6" x14ac:dyDescent="0.25">
      <c r="A64" s="26"/>
      <c r="B64" s="26"/>
      <c r="C64" s="14">
        <v>2020</v>
      </c>
      <c r="D64" s="44">
        <f>VA!J64-VAHU!E64</f>
        <v>2918256545688</v>
      </c>
      <c r="E64" s="44">
        <f>VA!J64</f>
        <v>2984325649578</v>
      </c>
      <c r="F64" s="44">
        <f t="shared" si="0"/>
        <v>0.97786129543223854</v>
      </c>
    </row>
    <row r="65" spans="1:6" x14ac:dyDescent="0.25">
      <c r="A65" s="26"/>
      <c r="B65" s="26"/>
      <c r="C65" s="14">
        <v>2021</v>
      </c>
      <c r="D65" s="44">
        <f>VA!J65-VAHU!E65</f>
        <v>3405867356932</v>
      </c>
      <c r="E65" s="44">
        <f>VA!J65</f>
        <v>3478043377412</v>
      </c>
      <c r="F65" s="44">
        <f t="shared" si="0"/>
        <v>0.97924809651635059</v>
      </c>
    </row>
    <row r="66" spans="1:6" x14ac:dyDescent="0.25">
      <c r="A66" s="6">
        <v>13</v>
      </c>
      <c r="B66" s="7" t="s">
        <v>26</v>
      </c>
      <c r="C66" s="34">
        <v>2017</v>
      </c>
      <c r="D66" s="44">
        <f>VA!J66-VAHU!E66</f>
        <v>718478602428</v>
      </c>
      <c r="E66" s="44">
        <f>VA!J66</f>
        <v>801316318471</v>
      </c>
      <c r="F66" s="44">
        <f t="shared" si="0"/>
        <v>0.8966229513445283</v>
      </c>
    </row>
    <row r="67" spans="1:6" x14ac:dyDescent="0.25">
      <c r="A67" s="26"/>
      <c r="B67" s="26"/>
      <c r="C67" s="34">
        <v>2018</v>
      </c>
      <c r="D67" s="44">
        <f>VA!J67-VAHU!E67</f>
        <v>831880761914</v>
      </c>
      <c r="E67" s="44">
        <f>VA!J67</f>
        <v>920499967953</v>
      </c>
      <c r="F67" s="44">
        <f t="shared" si="0"/>
        <v>0.90372709492204473</v>
      </c>
    </row>
    <row r="68" spans="1:6" x14ac:dyDescent="0.25">
      <c r="A68" s="26"/>
      <c r="B68" s="26"/>
      <c r="C68" s="34">
        <v>2019</v>
      </c>
      <c r="D68" s="44">
        <f>VA!J68-VAHU!E68</f>
        <v>1038439709440</v>
      </c>
      <c r="E68" s="44">
        <f>VA!J68</f>
        <v>1138143471912</v>
      </c>
      <c r="F68" s="44">
        <f t="shared" ref="F68:F105" si="1">D68/E68</f>
        <v>0.91239789628235113</v>
      </c>
    </row>
    <row r="69" spans="1:6" x14ac:dyDescent="0.25">
      <c r="A69" s="26"/>
      <c r="B69" s="26"/>
      <c r="C69" s="34">
        <v>2020</v>
      </c>
      <c r="D69" s="44">
        <f>VA!J69-VAHU!E69</f>
        <v>994855428198</v>
      </c>
      <c r="E69" s="44">
        <f>VA!J69</f>
        <v>1100215582016</v>
      </c>
      <c r="F69" s="44">
        <f t="shared" si="1"/>
        <v>0.90423681000323464</v>
      </c>
    </row>
    <row r="70" spans="1:6" x14ac:dyDescent="0.25">
      <c r="A70" s="26"/>
      <c r="B70" s="26"/>
      <c r="C70" s="34">
        <v>2021</v>
      </c>
      <c r="D70" s="44">
        <f>VA!J70-VAHU!E70</f>
        <v>1077291260664</v>
      </c>
      <c r="E70" s="44">
        <f>VA!J70</f>
        <v>1191805107385</v>
      </c>
      <c r="F70" s="44">
        <f t="shared" si="1"/>
        <v>0.90391562679886428</v>
      </c>
    </row>
    <row r="71" spans="1:6" x14ac:dyDescent="0.25">
      <c r="A71" s="6">
        <v>14</v>
      </c>
      <c r="B71" s="7" t="s">
        <v>27</v>
      </c>
      <c r="C71" s="11">
        <v>2017</v>
      </c>
      <c r="D71" s="44">
        <f>VA!J71-VAHU!E71</f>
        <v>2537480350238</v>
      </c>
      <c r="E71" s="44">
        <f>VA!J71</f>
        <v>2607399543675</v>
      </c>
      <c r="F71" s="44">
        <f t="shared" si="1"/>
        <v>0.97318431937038219</v>
      </c>
    </row>
    <row r="72" spans="1:6" x14ac:dyDescent="0.25">
      <c r="A72" s="26"/>
      <c r="B72" s="26"/>
      <c r="C72" s="11">
        <v>2018</v>
      </c>
      <c r="D72" s="44">
        <f>VA!J72-VAHU!E72</f>
        <v>2545428266174</v>
      </c>
      <c r="E72" s="44">
        <f>VA!J72</f>
        <v>2627294338061</v>
      </c>
      <c r="F72" s="44">
        <f t="shared" si="1"/>
        <v>0.96884015974113546</v>
      </c>
    </row>
    <row r="73" spans="1:6" x14ac:dyDescent="0.25">
      <c r="A73" s="26"/>
      <c r="B73" s="26"/>
      <c r="C73" s="11">
        <v>2019</v>
      </c>
      <c r="D73" s="44">
        <f>VA!J73-VAHU!E73</f>
        <v>3178709310114</v>
      </c>
      <c r="E73" s="44">
        <f>VA!J73</f>
        <v>3269015492939</v>
      </c>
      <c r="F73" s="44">
        <f t="shared" si="1"/>
        <v>0.97237511323514392</v>
      </c>
    </row>
    <row r="74" spans="1:6" x14ac:dyDescent="0.25">
      <c r="A74" s="26"/>
      <c r="B74" s="26"/>
      <c r="C74" s="11">
        <v>2020</v>
      </c>
      <c r="D74" s="44">
        <f>VA!J74-VAHU!E74</f>
        <v>3524728329697</v>
      </c>
      <c r="E74" s="44">
        <f>VA!J74</f>
        <v>3623030804386</v>
      </c>
      <c r="F74" s="44">
        <f t="shared" si="1"/>
        <v>0.97286733676953663</v>
      </c>
    </row>
    <row r="75" spans="1:6" x14ac:dyDescent="0.25">
      <c r="A75" s="26"/>
      <c r="B75" s="26"/>
      <c r="C75" s="11">
        <v>2021</v>
      </c>
      <c r="D75" s="44">
        <f>VA!J75-VAHU!E75</f>
        <v>3838273761851</v>
      </c>
      <c r="E75" s="44">
        <f>VA!J75</f>
        <v>3940253822184</v>
      </c>
      <c r="F75" s="44">
        <f t="shared" si="1"/>
        <v>0.97411840329705601</v>
      </c>
    </row>
    <row r="76" spans="1:6" x14ac:dyDescent="0.25">
      <c r="A76" s="6">
        <v>15</v>
      </c>
      <c r="B76" s="6" t="s">
        <v>43</v>
      </c>
      <c r="C76" s="35">
        <v>2017</v>
      </c>
      <c r="D76" s="44">
        <f>VA!J76-VAHU!E76</f>
        <v>6529732059409</v>
      </c>
      <c r="E76" s="44">
        <f>VA!J76</f>
        <v>7347233595466</v>
      </c>
      <c r="F76" s="44">
        <f t="shared" si="1"/>
        <v>0.88873342252770038</v>
      </c>
    </row>
    <row r="77" spans="1:6" x14ac:dyDescent="0.25">
      <c r="A77" s="26"/>
      <c r="B77" s="26"/>
      <c r="C77" s="35">
        <v>2018</v>
      </c>
      <c r="D77" s="44">
        <f>VA!J77-VAHU!E77</f>
        <v>6891397060051</v>
      </c>
      <c r="E77" s="44">
        <f>VA!J77</f>
        <v>7768000996657</v>
      </c>
      <c r="F77" s="44">
        <f t="shared" si="1"/>
        <v>0.88715192789196973</v>
      </c>
    </row>
    <row r="78" spans="1:6" x14ac:dyDescent="0.25">
      <c r="A78" s="26"/>
      <c r="B78" s="26"/>
      <c r="C78" s="35">
        <v>2019</v>
      </c>
      <c r="D78" s="44">
        <f>VA!J78-VAHU!E78</f>
        <v>7583510954167</v>
      </c>
      <c r="E78" s="44">
        <f>VA!J78</f>
        <v>8455944305816</v>
      </c>
      <c r="F78" s="44">
        <f t="shared" si="1"/>
        <v>0.8968260291107949</v>
      </c>
    </row>
    <row r="79" spans="1:6" x14ac:dyDescent="0.25">
      <c r="A79" s="26"/>
      <c r="B79" s="26"/>
      <c r="C79" s="35">
        <v>2020</v>
      </c>
      <c r="D79" s="44">
        <f>VA!J79-VAHU!E79</f>
        <v>8169463943106</v>
      </c>
      <c r="E79" s="44">
        <f>VA!J79</f>
        <v>8886891765492</v>
      </c>
      <c r="F79" s="44">
        <f t="shared" si="1"/>
        <v>0.91927123213407547</v>
      </c>
    </row>
    <row r="80" spans="1:6" x14ac:dyDescent="0.25">
      <c r="A80" s="26"/>
      <c r="B80" s="26"/>
      <c r="C80" s="35">
        <v>2021</v>
      </c>
      <c r="D80" s="44">
        <f>VA!J80-VAHU!E80</f>
        <v>8312672145078</v>
      </c>
      <c r="E80" s="44">
        <f>VA!J80</f>
        <v>9094604803489</v>
      </c>
      <c r="F80" s="44">
        <f t="shared" si="1"/>
        <v>0.91402235992585146</v>
      </c>
    </row>
    <row r="81" spans="1:6" x14ac:dyDescent="0.25">
      <c r="A81" s="6">
        <v>16</v>
      </c>
      <c r="B81" s="6" t="s">
        <v>49</v>
      </c>
      <c r="C81" s="32">
        <v>2017</v>
      </c>
      <c r="D81" s="44">
        <f>VA!J81-VAHU!E81</f>
        <v>29489752000000</v>
      </c>
      <c r="E81" s="44">
        <f>VA!J81</f>
        <v>30590317000000</v>
      </c>
      <c r="F81" s="44">
        <f t="shared" si="1"/>
        <v>0.96402243886521344</v>
      </c>
    </row>
    <row r="82" spans="1:6" x14ac:dyDescent="0.25">
      <c r="A82" s="26"/>
      <c r="B82" s="26"/>
      <c r="C82" s="32">
        <v>2018</v>
      </c>
      <c r="D82" s="44">
        <f>VA!J82-VAHU!E82</f>
        <v>30165814000000</v>
      </c>
      <c r="E82" s="44">
        <f>VA!J82</f>
        <v>31219676000000</v>
      </c>
      <c r="F82" s="44">
        <f t="shared" si="1"/>
        <v>0.96624365992779682</v>
      </c>
    </row>
    <row r="83" spans="1:6" x14ac:dyDescent="0.25">
      <c r="A83" s="26"/>
      <c r="B83" s="26"/>
      <c r="C83" s="32">
        <v>2019</v>
      </c>
      <c r="D83" s="44">
        <f>VA!J83-VAHU!E83</f>
        <v>31011694000000</v>
      </c>
      <c r="E83" s="44">
        <f>VA!J83</f>
        <v>32125451000000</v>
      </c>
      <c r="F83" s="44">
        <f t="shared" si="1"/>
        <v>0.96533100811565264</v>
      </c>
    </row>
    <row r="84" spans="1:6" x14ac:dyDescent="0.25">
      <c r="A84" s="26"/>
      <c r="B84" s="26"/>
      <c r="C84" s="32">
        <v>2020</v>
      </c>
      <c r="D84" s="44">
        <f>VA!J84-VAHU!E84</f>
        <v>29986618000000</v>
      </c>
      <c r="E84" s="44">
        <f>VA!J84</f>
        <v>31209349000000</v>
      </c>
      <c r="F84" s="44">
        <f t="shared" si="1"/>
        <v>0.96082164354020971</v>
      </c>
    </row>
    <row r="85" spans="1:6" x14ac:dyDescent="0.25">
      <c r="A85" s="26"/>
      <c r="B85" s="26"/>
      <c r="C85" s="32">
        <v>2021</v>
      </c>
      <c r="D85" s="44">
        <f>VA!J85-VAHU!E85</f>
        <v>27597495000000</v>
      </c>
      <c r="E85" s="44">
        <f>VA!J85</f>
        <v>28717707000000</v>
      </c>
      <c r="F85" s="44">
        <f t="shared" si="1"/>
        <v>0.96099228953063698</v>
      </c>
    </row>
    <row r="86" spans="1:6" x14ac:dyDescent="0.25">
      <c r="A86" s="6">
        <v>17</v>
      </c>
      <c r="B86" s="6" t="s">
        <v>33</v>
      </c>
      <c r="C86" s="33">
        <v>2017</v>
      </c>
      <c r="D86" s="44">
        <f>VA!J86-VAHU!E86</f>
        <v>1087807276768</v>
      </c>
      <c r="E86" s="44">
        <f>VA!J86</f>
        <v>1216574761276</v>
      </c>
      <c r="F86" s="44">
        <f t="shared" si="1"/>
        <v>0.89415571602608068</v>
      </c>
    </row>
    <row r="87" spans="1:6" x14ac:dyDescent="0.25">
      <c r="A87" s="26"/>
      <c r="B87" s="26"/>
      <c r="C87" s="33">
        <v>2018</v>
      </c>
      <c r="D87" s="44">
        <f>VA!J87-VAHU!E87</f>
        <v>1016037865520</v>
      </c>
      <c r="E87" s="44">
        <f>VA!J87</f>
        <v>1143278400824</v>
      </c>
      <c r="F87" s="44">
        <f t="shared" si="1"/>
        <v>0.88870555482173597</v>
      </c>
    </row>
    <row r="88" spans="1:6" x14ac:dyDescent="0.25">
      <c r="A88" s="26"/>
      <c r="B88" s="26"/>
      <c r="C88" s="33">
        <v>2019</v>
      </c>
      <c r="D88" s="44">
        <f>VA!J88-VAHU!E88</f>
        <v>990688973634</v>
      </c>
      <c r="E88" s="44">
        <f>VA!J88</f>
        <v>1126580672603</v>
      </c>
      <c r="F88" s="44">
        <f t="shared" si="1"/>
        <v>0.87937685931091114</v>
      </c>
    </row>
    <row r="89" spans="1:6" x14ac:dyDescent="0.25">
      <c r="A89" s="26"/>
      <c r="B89" s="26"/>
      <c r="C89" s="33">
        <v>2020</v>
      </c>
      <c r="D89" s="44">
        <f>VA!J89-VAHU!E89</f>
        <v>1573497278397</v>
      </c>
      <c r="E89" s="44">
        <f>VA!J89</f>
        <v>1720157768876</v>
      </c>
      <c r="F89" s="44">
        <f t="shared" si="1"/>
        <v>0.91474009353523889</v>
      </c>
    </row>
    <row r="90" spans="1:6" x14ac:dyDescent="0.25">
      <c r="A90" s="26"/>
      <c r="B90" s="26"/>
      <c r="C90" s="33">
        <v>2021</v>
      </c>
      <c r="D90" s="44">
        <f>VA!J90-VAHU!E90</f>
        <v>2283536721752</v>
      </c>
      <c r="E90" s="44">
        <f>VA!J90</f>
        <v>2415960376171</v>
      </c>
      <c r="F90" s="44">
        <f t="shared" si="1"/>
        <v>0.94518798581089514</v>
      </c>
    </row>
    <row r="91" spans="1:6" x14ac:dyDescent="0.25">
      <c r="A91" s="6">
        <v>18</v>
      </c>
      <c r="B91" s="6" t="s">
        <v>53</v>
      </c>
      <c r="C91" s="14">
        <v>2017</v>
      </c>
      <c r="D91" s="44">
        <f>VA!J91-VAHU!E91</f>
        <v>1527182809643</v>
      </c>
      <c r="E91" s="44">
        <f>VA!J91</f>
        <v>1592838397806</v>
      </c>
      <c r="F91" s="44">
        <f t="shared" si="1"/>
        <v>0.95878076002346813</v>
      </c>
    </row>
    <row r="92" spans="1:6" x14ac:dyDescent="0.25">
      <c r="A92" s="26"/>
      <c r="B92" s="26"/>
      <c r="C92" s="14">
        <v>2018</v>
      </c>
      <c r="D92" s="44">
        <f>VA!J92-VAHU!E92</f>
        <v>1835763859613</v>
      </c>
      <c r="E92" s="44">
        <f>VA!J92</f>
        <v>1914304924516</v>
      </c>
      <c r="F92" s="44">
        <f t="shared" si="1"/>
        <v>0.95897149722745567</v>
      </c>
    </row>
    <row r="93" spans="1:6" x14ac:dyDescent="0.25">
      <c r="A93" s="26"/>
      <c r="B93" s="26"/>
      <c r="C93" s="14">
        <v>2019</v>
      </c>
      <c r="D93" s="44">
        <f>VA!J93-VAHU!E93</f>
        <v>1882720734954</v>
      </c>
      <c r="E93" s="44">
        <f>VA!J93</f>
        <v>1947545542284</v>
      </c>
      <c r="F93" s="44">
        <f t="shared" si="1"/>
        <v>0.96671461286909055</v>
      </c>
    </row>
    <row r="94" spans="1:6" x14ac:dyDescent="0.25">
      <c r="A94" s="26"/>
      <c r="B94" s="26"/>
      <c r="C94" s="14">
        <v>2020</v>
      </c>
      <c r="D94" s="44">
        <f>VA!J94-VAHU!E94</f>
        <v>2607991446700</v>
      </c>
      <c r="E94" s="44">
        <f>VA!J94</f>
        <v>2673470174658</v>
      </c>
      <c r="F94" s="44">
        <f t="shared" si="1"/>
        <v>0.97550796392693018</v>
      </c>
    </row>
    <row r="95" spans="1:6" x14ac:dyDescent="0.25">
      <c r="A95" s="26"/>
      <c r="B95" s="26"/>
      <c r="C95" s="14">
        <v>2021</v>
      </c>
      <c r="D95" s="44">
        <f>VA!J95-VAHU!E95</f>
        <v>4460273686019</v>
      </c>
      <c r="E95" s="44">
        <f>VA!J95</f>
        <v>4539361277742</v>
      </c>
      <c r="F95" s="44">
        <f t="shared" si="1"/>
        <v>0.98257737446217541</v>
      </c>
    </row>
    <row r="96" spans="1:6" x14ac:dyDescent="0.25">
      <c r="A96" s="6">
        <v>19</v>
      </c>
      <c r="B96" s="6" t="s">
        <v>55</v>
      </c>
      <c r="C96" s="33">
        <v>2017</v>
      </c>
      <c r="D96" s="44">
        <f>VA!J96-VAHU!E96</f>
        <v>2345492000000</v>
      </c>
      <c r="E96" s="44">
        <f>VA!J96</f>
        <v>2403999000000</v>
      </c>
      <c r="F96" s="44">
        <f t="shared" si="1"/>
        <v>0.97566263546698651</v>
      </c>
    </row>
    <row r="97" spans="1:6" x14ac:dyDescent="0.25">
      <c r="A97" s="6"/>
      <c r="B97" s="6"/>
      <c r="C97" s="33">
        <v>2018</v>
      </c>
      <c r="D97" s="44">
        <f>VA!J97-VAHU!E97</f>
        <v>2491051000000</v>
      </c>
      <c r="E97" s="44">
        <f>VA!J97</f>
        <v>2555391000000</v>
      </c>
      <c r="F97" s="44">
        <f t="shared" si="1"/>
        <v>0.9748218570074012</v>
      </c>
    </row>
    <row r="98" spans="1:6" x14ac:dyDescent="0.25">
      <c r="A98" s="6"/>
      <c r="B98" s="6"/>
      <c r="C98" s="33">
        <v>2019</v>
      </c>
      <c r="D98" s="44">
        <f>VA!J98-VAHU!E98</f>
        <v>2854670000000</v>
      </c>
      <c r="E98" s="44">
        <f>VA!J98</f>
        <v>2928500000000</v>
      </c>
      <c r="F98" s="44">
        <f t="shared" si="1"/>
        <v>0.97478914119856586</v>
      </c>
    </row>
    <row r="99" spans="1:6" x14ac:dyDescent="0.25">
      <c r="A99" s="6"/>
      <c r="B99" s="6"/>
      <c r="C99" s="33">
        <v>2020</v>
      </c>
      <c r="D99" s="44">
        <f>VA!J99-VAHU!E99</f>
        <v>2568886000000</v>
      </c>
      <c r="E99" s="44">
        <f>VA!J99</f>
        <v>2642423000000</v>
      </c>
      <c r="F99" s="44">
        <f t="shared" si="1"/>
        <v>0.9721706176490289</v>
      </c>
    </row>
    <row r="100" spans="1:6" x14ac:dyDescent="0.25">
      <c r="A100" s="6"/>
      <c r="B100" s="6"/>
      <c r="C100" s="33">
        <v>2021</v>
      </c>
      <c r="D100" s="44">
        <f>VA!J100-VAHU!E100</f>
        <v>3155294000000</v>
      </c>
      <c r="E100" s="44">
        <f>VA!J100</f>
        <v>3236243000000</v>
      </c>
      <c r="F100" s="44">
        <f t="shared" si="1"/>
        <v>0.97498673616289011</v>
      </c>
    </row>
    <row r="101" spans="1:6" x14ac:dyDescent="0.25">
      <c r="A101" s="6">
        <v>20</v>
      </c>
      <c r="B101" s="6" t="s">
        <v>7</v>
      </c>
      <c r="C101" s="9">
        <v>2017</v>
      </c>
      <c r="D101" s="44">
        <f>VA!J101-VAHU!E101</f>
        <v>4133566340228</v>
      </c>
      <c r="E101" s="44">
        <f>VA!J101</f>
        <v>4171426099243</v>
      </c>
      <c r="F101" s="44">
        <f t="shared" si="1"/>
        <v>0.99092402499426502</v>
      </c>
    </row>
    <row r="102" spans="1:6" x14ac:dyDescent="0.25">
      <c r="A102" s="6"/>
      <c r="B102" s="6"/>
      <c r="C102" s="9">
        <v>2018</v>
      </c>
      <c r="D102" s="44">
        <f>VA!J102-VAHU!E102</f>
        <v>3488751982721</v>
      </c>
      <c r="E102" s="44">
        <f>VA!J102</f>
        <v>3541485426368</v>
      </c>
      <c r="F102" s="44">
        <f t="shared" si="1"/>
        <v>0.98510979510056007</v>
      </c>
    </row>
    <row r="103" spans="1:6" x14ac:dyDescent="0.25">
      <c r="A103" s="6"/>
      <c r="B103" s="6"/>
      <c r="C103" s="9">
        <v>2019</v>
      </c>
      <c r="D103" s="44">
        <f>VA!J103-VAHU!E103</f>
        <v>3027387608156</v>
      </c>
      <c r="E103" s="44">
        <f>VA!J103</f>
        <v>3063104858052</v>
      </c>
      <c r="F103" s="44">
        <f t="shared" si="1"/>
        <v>0.98833952752152443</v>
      </c>
    </row>
    <row r="104" spans="1:6" x14ac:dyDescent="0.25">
      <c r="A104" s="6"/>
      <c r="B104" s="6"/>
      <c r="C104" s="9">
        <v>2020</v>
      </c>
      <c r="D104" s="44">
        <f>VA!J104-VAHU!E104</f>
        <v>3503732811521</v>
      </c>
      <c r="E104" s="44">
        <f>VA!J104</f>
        <v>3549791642189</v>
      </c>
      <c r="F104" s="44">
        <f t="shared" si="1"/>
        <v>0.98702491996414821</v>
      </c>
    </row>
    <row r="105" spans="1:6" x14ac:dyDescent="0.25">
      <c r="A105" s="6"/>
      <c r="B105" s="6"/>
      <c r="C105" s="9">
        <v>2021</v>
      </c>
      <c r="D105" s="44">
        <f>VA!J105-VAHU!E105</f>
        <v>5208612850581</v>
      </c>
      <c r="E105" s="44">
        <f>VA!J105</f>
        <v>5255772510395</v>
      </c>
      <c r="F105" s="44">
        <f t="shared" si="1"/>
        <v>0.99102707361844022</v>
      </c>
    </row>
  </sheetData>
  <mergeCells count="1">
    <mergeCell ref="A1:C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A5FC7-1FE7-466D-AB1B-7162BCDAFC8B}">
  <sheetPr>
    <tabColor rgb="FF7030A0"/>
  </sheetPr>
  <dimension ref="A1:G105"/>
  <sheetViews>
    <sheetView workbookViewId="0">
      <pane xSplit="3" ySplit="5" topLeftCell="D93" activePane="bottomRight" state="frozen"/>
      <selection pane="topRight" activeCell="D1" sqref="D1"/>
      <selection pane="bottomLeft" activeCell="A5" sqref="A5"/>
      <selection pane="bottomRight" activeCell="G105" sqref="G105"/>
    </sheetView>
  </sheetViews>
  <sheetFormatPr defaultRowHeight="15" x14ac:dyDescent="0.25"/>
  <cols>
    <col min="2" max="3" width="26.85546875" customWidth="1"/>
    <col min="4" max="7" width="27.42578125" customWidth="1"/>
  </cols>
  <sheetData>
    <row r="1" spans="1:7" x14ac:dyDescent="0.25">
      <c r="A1" s="56" t="s">
        <v>121</v>
      </c>
      <c r="B1" s="56"/>
      <c r="C1" s="56"/>
    </row>
    <row r="2" spans="1:7" x14ac:dyDescent="0.25">
      <c r="A2" s="56"/>
      <c r="B2" s="56"/>
      <c r="C2" s="56"/>
    </row>
    <row r="3" spans="1:7" ht="15.75" x14ac:dyDescent="0.25">
      <c r="A3" s="40"/>
      <c r="B3" s="40"/>
      <c r="C3" s="40"/>
    </row>
    <row r="5" spans="1:7" ht="34.5" customHeight="1" x14ac:dyDescent="0.25">
      <c r="A5" s="27" t="s">
        <v>3</v>
      </c>
      <c r="B5" s="27" t="s">
        <v>76</v>
      </c>
      <c r="C5" s="27" t="s">
        <v>100</v>
      </c>
      <c r="D5" s="38" t="s">
        <v>118</v>
      </c>
      <c r="E5" s="37" t="s">
        <v>119</v>
      </c>
      <c r="F5" s="27" t="s">
        <v>120</v>
      </c>
      <c r="G5" s="39" t="s">
        <v>122</v>
      </c>
    </row>
    <row r="6" spans="1:7" x14ac:dyDescent="0.25">
      <c r="A6" s="6">
        <v>1</v>
      </c>
      <c r="B6" s="7" t="s">
        <v>44</v>
      </c>
      <c r="C6" s="9">
        <v>2017</v>
      </c>
      <c r="D6" s="44">
        <f>VACA!F6</f>
        <v>1.2514308138559045</v>
      </c>
      <c r="E6" s="44">
        <f>VAHU!F6</f>
        <v>6.1193776226201351</v>
      </c>
      <c r="F6" s="44">
        <f>STVA!F6</f>
        <v>0.83658468856317614</v>
      </c>
      <c r="G6" s="44">
        <f>D6+E6+F6</f>
        <v>8.207393125039216</v>
      </c>
    </row>
    <row r="7" spans="1:7" x14ac:dyDescent="0.25">
      <c r="A7" s="26"/>
      <c r="B7" s="26"/>
      <c r="C7" s="9">
        <v>2018</v>
      </c>
      <c r="D7" s="44">
        <f>VACA!F7</f>
        <v>1.1953211568869135</v>
      </c>
      <c r="E7" s="44">
        <f>VAHU!F7</f>
        <v>7.4654553466129263</v>
      </c>
      <c r="F7" s="44">
        <f>STVA!F7</f>
        <v>0.86604969776509355</v>
      </c>
      <c r="G7" s="44">
        <f>D7+E7+F7</f>
        <v>9.5268262012649334</v>
      </c>
    </row>
    <row r="8" spans="1:7" x14ac:dyDescent="0.25">
      <c r="A8" s="26"/>
      <c r="B8" s="26"/>
      <c r="C8" s="9">
        <v>2019</v>
      </c>
      <c r="D8" s="44">
        <f>VACA!F8</f>
        <v>1.0795950959349365</v>
      </c>
      <c r="E8" s="44">
        <f>VAHU!F8</f>
        <v>9.1279402131840648</v>
      </c>
      <c r="F8" s="44">
        <f>STVA!F8</f>
        <v>0.89044625877855377</v>
      </c>
      <c r="G8" s="44">
        <f>D8+E8+F8</f>
        <v>11.097981567897554</v>
      </c>
    </row>
    <row r="9" spans="1:7" x14ac:dyDescent="0.25">
      <c r="A9" s="26"/>
      <c r="B9" s="26"/>
      <c r="C9" s="9">
        <v>2020</v>
      </c>
      <c r="D9" s="44">
        <f>VACA!F9</f>
        <v>0.80876021401611398</v>
      </c>
      <c r="E9" s="44">
        <f>VAHU!F9</f>
        <v>9.5512677860948134</v>
      </c>
      <c r="F9" s="44">
        <f>STVA!F9</f>
        <v>0.89530185705233323</v>
      </c>
      <c r="G9" s="44">
        <f t="shared" ref="G9:G67" si="0">D9+E9+F9</f>
        <v>11.255329857163261</v>
      </c>
    </row>
    <row r="10" spans="1:7" x14ac:dyDescent="0.25">
      <c r="A10" s="26"/>
      <c r="B10" s="26"/>
      <c r="C10" s="9">
        <v>2021</v>
      </c>
      <c r="D10" s="44">
        <f>VACA!F10</f>
        <v>0.84783314790316111</v>
      </c>
      <c r="E10" s="44">
        <f>VAHU!F10</f>
        <v>13.204056397738952</v>
      </c>
      <c r="F10" s="44">
        <f>STVA!F10</f>
        <v>0.92426569761007393</v>
      </c>
      <c r="G10" s="44">
        <f t="shared" si="0"/>
        <v>14.976155243252188</v>
      </c>
    </row>
    <row r="11" spans="1:7" x14ac:dyDescent="0.25">
      <c r="A11" s="6">
        <v>2</v>
      </c>
      <c r="B11" s="7" t="s">
        <v>8</v>
      </c>
      <c r="C11" s="32">
        <v>2017</v>
      </c>
      <c r="D11" s="44">
        <f>VACA!F11</f>
        <v>1.6961630084990618</v>
      </c>
      <c r="E11" s="44">
        <f>VAHU!F11</f>
        <v>12.892321272439897</v>
      </c>
      <c r="F11" s="44">
        <f>STVA!F11</f>
        <v>0.92243444924555873</v>
      </c>
      <c r="G11" s="44">
        <f t="shared" si="0"/>
        <v>15.510918730184517</v>
      </c>
    </row>
    <row r="12" spans="1:7" x14ac:dyDescent="0.25">
      <c r="A12" s="26"/>
      <c r="B12" s="26"/>
      <c r="C12" s="32">
        <v>2018</v>
      </c>
      <c r="D12" s="44">
        <f>VACA!F12</f>
        <v>1.1339693062999738</v>
      </c>
      <c r="E12" s="44">
        <f>VAHU!F12</f>
        <v>14.380431650937357</v>
      </c>
      <c r="F12" s="44">
        <f>STVA!F12</f>
        <v>0.93046105817450775</v>
      </c>
      <c r="G12" s="44">
        <f t="shared" si="0"/>
        <v>16.444862015411839</v>
      </c>
    </row>
    <row r="13" spans="1:7" x14ac:dyDescent="0.25">
      <c r="A13" s="26"/>
      <c r="B13" s="26"/>
      <c r="C13" s="32">
        <v>2019</v>
      </c>
      <c r="D13" s="44">
        <f>VACA!F13</f>
        <v>1.239054179876474</v>
      </c>
      <c r="E13" s="44">
        <f>VAHU!F13</f>
        <v>18.436570162787163</v>
      </c>
      <c r="F13" s="44">
        <f>STVA!F13</f>
        <v>0.94575997643973797</v>
      </c>
      <c r="G13" s="44">
        <f t="shared" si="0"/>
        <v>20.621384319103377</v>
      </c>
    </row>
    <row r="14" spans="1:7" x14ac:dyDescent="0.25">
      <c r="A14" s="26"/>
      <c r="B14" s="26"/>
      <c r="C14" s="32">
        <v>2020</v>
      </c>
      <c r="D14" s="44">
        <f>VACA!F14</f>
        <v>0.9303201080152026</v>
      </c>
      <c r="E14" s="44">
        <f>VAHU!F14</f>
        <v>14.56755868082122</v>
      </c>
      <c r="F14" s="44">
        <f>STVA!F14</f>
        <v>0.93135431804942437</v>
      </c>
      <c r="G14" s="44">
        <f t="shared" si="0"/>
        <v>16.429233106885846</v>
      </c>
    </row>
    <row r="15" spans="1:7" x14ac:dyDescent="0.25">
      <c r="A15" s="26"/>
      <c r="B15" s="26"/>
      <c r="C15" s="32">
        <v>2021</v>
      </c>
      <c r="D15" s="44">
        <f>VACA!F15</f>
        <v>0.95570308036784757</v>
      </c>
      <c r="E15" s="44">
        <f>VAHU!F15</f>
        <v>17.86956832683062</v>
      </c>
      <c r="F15" s="44">
        <f>STVA!F15</f>
        <v>0.9440389391780365</v>
      </c>
      <c r="G15" s="44">
        <f t="shared" si="0"/>
        <v>19.769310346376503</v>
      </c>
    </row>
    <row r="16" spans="1:7" x14ac:dyDescent="0.25">
      <c r="A16" s="6">
        <v>3</v>
      </c>
      <c r="B16" s="6" t="s">
        <v>34</v>
      </c>
      <c r="C16" s="33">
        <v>2017</v>
      </c>
      <c r="D16" s="44">
        <f>VACA!F16</f>
        <v>0.8072703684478586</v>
      </c>
      <c r="E16" s="44">
        <f>VAHU!F16</f>
        <v>97.70849460305503</v>
      </c>
      <c r="F16" s="44">
        <f>STVA!F16</f>
        <v>0.98976547531447967</v>
      </c>
      <c r="G16" s="44">
        <f t="shared" si="0"/>
        <v>99.505530446817374</v>
      </c>
    </row>
    <row r="17" spans="1:7" x14ac:dyDescent="0.25">
      <c r="A17" s="26"/>
      <c r="B17" s="26"/>
      <c r="C17" s="33">
        <v>2018</v>
      </c>
      <c r="D17" s="44">
        <f>VACA!F17</f>
        <v>0.85863718724186444</v>
      </c>
      <c r="E17" s="44">
        <f>VAHU!F17</f>
        <v>122.79210486119203</v>
      </c>
      <c r="F17" s="44">
        <f>STVA!F17</f>
        <v>0.99185615393489324</v>
      </c>
      <c r="G17" s="44">
        <f t="shared" si="0"/>
        <v>124.64259820236879</v>
      </c>
    </row>
    <row r="18" spans="1:7" x14ac:dyDescent="0.25">
      <c r="A18" s="26"/>
      <c r="B18" s="26"/>
      <c r="C18" s="33">
        <v>2019</v>
      </c>
      <c r="D18" s="44">
        <f>VACA!F18</f>
        <v>0.87374904235118134</v>
      </c>
      <c r="E18" s="44">
        <f>VAHU!F18</f>
        <v>138.84983413119483</v>
      </c>
      <c r="F18" s="44">
        <f>STVA!F18</f>
        <v>0.99279797483189547</v>
      </c>
      <c r="G18" s="44">
        <f t="shared" si="0"/>
        <v>140.71638114837791</v>
      </c>
    </row>
    <row r="19" spans="1:7" x14ac:dyDescent="0.25">
      <c r="A19" s="26"/>
      <c r="B19" s="26"/>
      <c r="C19" s="33">
        <v>2020</v>
      </c>
      <c r="D19" s="44">
        <f>VACA!F19</f>
        <v>0.83452879328711094</v>
      </c>
      <c r="E19" s="44">
        <f>VAHU!F19</f>
        <v>216.86263329758225</v>
      </c>
      <c r="F19" s="44">
        <f>STVA!F19</f>
        <v>0.9953887860495183</v>
      </c>
      <c r="G19" s="44">
        <f t="shared" si="0"/>
        <v>218.69255087691889</v>
      </c>
    </row>
    <row r="20" spans="1:7" x14ac:dyDescent="0.25">
      <c r="A20" s="26"/>
      <c r="B20" s="26"/>
      <c r="C20" s="33">
        <v>2021</v>
      </c>
      <c r="D20" s="44">
        <f>VACA!F20</f>
        <v>0.80527864091798707</v>
      </c>
      <c r="E20" s="44">
        <f>VAHU!F20</f>
        <v>66.098590646735531</v>
      </c>
      <c r="F20" s="44">
        <f>STVA!F20</f>
        <v>0.9848710843874946</v>
      </c>
      <c r="G20" s="44">
        <f t="shared" si="0"/>
        <v>67.888740372041013</v>
      </c>
    </row>
    <row r="21" spans="1:7" x14ac:dyDescent="0.25">
      <c r="A21" s="6">
        <v>4</v>
      </c>
      <c r="B21" s="6" t="s">
        <v>29</v>
      </c>
      <c r="C21" s="31">
        <v>2017</v>
      </c>
      <c r="D21" s="44">
        <f>VACA!F21</f>
        <v>1.8611131443542359</v>
      </c>
      <c r="E21" s="44">
        <f>VAHU!F21</f>
        <v>33.943815206926409</v>
      </c>
      <c r="F21" s="44">
        <f>STVA!F21</f>
        <v>0.97053955208323361</v>
      </c>
      <c r="G21" s="44">
        <f t="shared" si="0"/>
        <v>36.775467903363875</v>
      </c>
    </row>
    <row r="22" spans="1:7" x14ac:dyDescent="0.25">
      <c r="A22" s="26"/>
      <c r="B22" s="26"/>
      <c r="C22" s="31">
        <v>2018</v>
      </c>
      <c r="D22" s="44">
        <f>VACA!F22</f>
        <v>2.0100920196701835</v>
      </c>
      <c r="E22" s="44">
        <f>VAHU!F22</f>
        <v>35.363018573739502</v>
      </c>
      <c r="F22" s="44">
        <f>STVA!F22</f>
        <v>0.97172187102990704</v>
      </c>
      <c r="G22" s="44">
        <f t="shared" si="0"/>
        <v>38.344832464439591</v>
      </c>
    </row>
    <row r="23" spans="1:7" x14ac:dyDescent="0.25">
      <c r="A23" s="26"/>
      <c r="B23" s="26"/>
      <c r="C23" s="31">
        <v>2019</v>
      </c>
      <c r="D23" s="44">
        <f>VACA!F23</f>
        <v>2.0650146616706548</v>
      </c>
      <c r="E23" s="44">
        <f>VAHU!F23</f>
        <v>39.805011658849317</v>
      </c>
      <c r="F23" s="44">
        <f>STVA!F23</f>
        <v>0.97487753530709786</v>
      </c>
      <c r="G23" s="44">
        <f t="shared" si="0"/>
        <v>42.84490385582707</v>
      </c>
    </row>
    <row r="24" spans="1:7" x14ac:dyDescent="0.25">
      <c r="A24" s="26"/>
      <c r="B24" s="26"/>
      <c r="C24" s="31">
        <v>2020</v>
      </c>
      <c r="D24" s="44">
        <f>VACA!F24</f>
        <v>1.873495782850443</v>
      </c>
      <c r="E24" s="44">
        <f>VAHU!F24</f>
        <v>39.930903862395539</v>
      </c>
      <c r="F24" s="44">
        <f>STVA!F24</f>
        <v>0.97495674018684719</v>
      </c>
      <c r="G24" s="44">
        <f t="shared" si="0"/>
        <v>42.779356385432827</v>
      </c>
    </row>
    <row r="25" spans="1:7" x14ac:dyDescent="0.25">
      <c r="A25" s="26"/>
      <c r="B25" s="26"/>
      <c r="C25" s="31">
        <v>2021</v>
      </c>
      <c r="D25" s="44">
        <f>VACA!F25</f>
        <v>2.0262840675712703</v>
      </c>
      <c r="E25" s="44">
        <f>VAHU!F25</f>
        <v>49.775035352386539</v>
      </c>
      <c r="F25" s="44">
        <f>STVA!F25</f>
        <v>0.97990960743833899</v>
      </c>
      <c r="G25" s="44">
        <f t="shared" si="0"/>
        <v>52.781229027396144</v>
      </c>
    </row>
    <row r="26" spans="1:7" x14ac:dyDescent="0.25">
      <c r="A26" s="6">
        <v>5</v>
      </c>
      <c r="B26" s="6" t="s">
        <v>30</v>
      </c>
      <c r="C26" s="14">
        <v>2017</v>
      </c>
      <c r="D26" s="44">
        <f>VACA!F26</f>
        <v>2.9565498592398174</v>
      </c>
      <c r="E26" s="44">
        <f>VAHU!F26</f>
        <v>10.218769485034784</v>
      </c>
      <c r="F26" s="44">
        <f>STVA!F26</f>
        <v>0.90214085937993971</v>
      </c>
      <c r="G26" s="44">
        <f t="shared" si="0"/>
        <v>14.077460203654541</v>
      </c>
    </row>
    <row r="27" spans="1:7" x14ac:dyDescent="0.25">
      <c r="A27" s="26"/>
      <c r="B27" s="26"/>
      <c r="C27" s="14">
        <v>2018</v>
      </c>
      <c r="D27" s="44">
        <f>VACA!F27</f>
        <v>3.0598176895221605</v>
      </c>
      <c r="E27" s="44">
        <f>VAHU!F27</f>
        <v>10.757897458232158</v>
      </c>
      <c r="F27" s="44">
        <f>STVA!F27</f>
        <v>0.9070450332992549</v>
      </c>
      <c r="G27" s="44">
        <f t="shared" si="0"/>
        <v>14.724760181053574</v>
      </c>
    </row>
    <row r="28" spans="1:7" x14ac:dyDescent="0.25">
      <c r="A28" s="26"/>
      <c r="B28" s="26"/>
      <c r="C28" s="14">
        <v>2019</v>
      </c>
      <c r="D28" s="44">
        <f>VACA!F28</f>
        <v>2.9896145514554062</v>
      </c>
      <c r="E28" s="44">
        <f>VAHU!F28</f>
        <v>11.043036193502715</v>
      </c>
      <c r="F28" s="44">
        <f>STVA!F28</f>
        <v>0.90944519401391077</v>
      </c>
      <c r="G28" s="44">
        <f t="shared" si="0"/>
        <v>14.942095938972033</v>
      </c>
    </row>
    <row r="29" spans="1:7" x14ac:dyDescent="0.25">
      <c r="A29" s="26"/>
      <c r="B29" s="26"/>
      <c r="C29" s="14">
        <v>2020</v>
      </c>
      <c r="D29" s="44">
        <f>VACA!F29</f>
        <v>3.1096301146645664</v>
      </c>
      <c r="E29" s="44">
        <f>VAHU!F29</f>
        <v>9.4194901035887355</v>
      </c>
      <c r="F29" s="44">
        <f>STVA!F29</f>
        <v>0.89383714097018796</v>
      </c>
      <c r="G29" s="44">
        <f t="shared" si="0"/>
        <v>13.42295735922349</v>
      </c>
    </row>
    <row r="30" spans="1:7" x14ac:dyDescent="0.25">
      <c r="A30" s="26"/>
      <c r="B30" s="26"/>
      <c r="C30" s="14">
        <v>2021</v>
      </c>
      <c r="D30" s="44">
        <f>VACA!F30</f>
        <v>3.4108534546092093</v>
      </c>
      <c r="E30" s="44">
        <f>VAHU!F30</f>
        <v>11.027246159032725</v>
      </c>
      <c r="F30" s="44">
        <f>STVA!F30</f>
        <v>0.90931552759608325</v>
      </c>
      <c r="G30" s="44">
        <f t="shared" si="0"/>
        <v>15.347415141238018</v>
      </c>
    </row>
    <row r="31" spans="1:7" x14ac:dyDescent="0.25">
      <c r="A31" s="6">
        <v>6</v>
      </c>
      <c r="B31" s="7" t="s">
        <v>14</v>
      </c>
      <c r="C31" s="34">
        <v>2017</v>
      </c>
      <c r="D31" s="44">
        <f>VACA!F31</f>
        <v>2.4001448815585857</v>
      </c>
      <c r="E31" s="44">
        <f>VAHU!F31</f>
        <v>45.316544733196487</v>
      </c>
      <c r="F31" s="44">
        <f>STVA!F31</f>
        <v>0.97793300425070906</v>
      </c>
      <c r="G31" s="44">
        <f t="shared" si="0"/>
        <v>48.694622619005784</v>
      </c>
    </row>
    <row r="32" spans="1:7" x14ac:dyDescent="0.25">
      <c r="A32" s="26"/>
      <c r="B32" s="26"/>
      <c r="C32" s="34">
        <v>2018</v>
      </c>
      <c r="D32" s="44">
        <f>VACA!F32</f>
        <v>2.4468706155793614</v>
      </c>
      <c r="E32" s="44">
        <f>VAHU!F32</f>
        <v>66.362917256480443</v>
      </c>
      <c r="F32" s="44">
        <f>STVA!F32</f>
        <v>0.98493134356744472</v>
      </c>
      <c r="G32" s="44">
        <f t="shared" si="0"/>
        <v>69.794719215627239</v>
      </c>
    </row>
    <row r="33" spans="1:7" x14ac:dyDescent="0.25">
      <c r="A33" s="26"/>
      <c r="B33" s="26"/>
      <c r="C33" s="34">
        <v>2019</v>
      </c>
      <c r="D33" s="44">
        <f>VACA!F33</f>
        <v>2.4842790024775252</v>
      </c>
      <c r="E33" s="44">
        <f>VAHU!F33</f>
        <v>73.052784081237405</v>
      </c>
      <c r="F33" s="44">
        <f>STVA!F33</f>
        <v>0.98631126776923428</v>
      </c>
      <c r="G33" s="44">
        <f t="shared" si="0"/>
        <v>76.523374351484165</v>
      </c>
    </row>
    <row r="34" spans="1:7" x14ac:dyDescent="0.25">
      <c r="A34" s="26"/>
      <c r="B34" s="26"/>
      <c r="C34" s="34">
        <v>2020</v>
      </c>
      <c r="D34" s="44">
        <f>VACA!F34</f>
        <v>1.692994566236935</v>
      </c>
      <c r="E34" s="44">
        <f>VAHU!F34</f>
        <v>48.142929168521086</v>
      </c>
      <c r="F34" s="44">
        <f>STVA!F34</f>
        <v>0.9792285177227259</v>
      </c>
      <c r="G34" s="44">
        <f t="shared" si="0"/>
        <v>50.815152252480743</v>
      </c>
    </row>
    <row r="35" spans="1:7" x14ac:dyDescent="0.25">
      <c r="A35" s="26"/>
      <c r="B35" s="26"/>
      <c r="C35" s="34">
        <v>2021</v>
      </c>
      <c r="D35" s="44">
        <f>VACA!F35</f>
        <v>1.3166895644373933</v>
      </c>
      <c r="E35" s="44">
        <f>VAHU!F35</f>
        <v>36.526114188102689</v>
      </c>
      <c r="F35" s="44">
        <f>STVA!F35</f>
        <v>0.97262232727932174</v>
      </c>
      <c r="G35" s="44">
        <f t="shared" si="0"/>
        <v>38.81542607981941</v>
      </c>
    </row>
    <row r="36" spans="1:7" x14ac:dyDescent="0.25">
      <c r="A36" s="6">
        <v>7</v>
      </c>
      <c r="B36" s="6" t="s">
        <v>54</v>
      </c>
      <c r="C36" s="11">
        <v>2017</v>
      </c>
      <c r="D36" s="44">
        <f>VACA!F36</f>
        <v>2.4640709633937812</v>
      </c>
      <c r="E36" s="44">
        <f>VAHU!F36</f>
        <v>355.13719551648558</v>
      </c>
      <c r="F36" s="44">
        <f>STVA!F36</f>
        <v>0.99718418680829624</v>
      </c>
      <c r="G36" s="44">
        <f t="shared" si="0"/>
        <v>358.59845066668765</v>
      </c>
    </row>
    <row r="37" spans="1:7" x14ac:dyDescent="0.25">
      <c r="A37" s="26"/>
      <c r="B37" s="26"/>
      <c r="C37" s="11">
        <v>2018</v>
      </c>
      <c r="D37" s="44">
        <f>VACA!F37</f>
        <v>2.4755543115256038</v>
      </c>
      <c r="E37" s="44">
        <f>VAHU!F37</f>
        <v>260.16830827859485</v>
      </c>
      <c r="F37" s="44">
        <f>STVA!F37</f>
        <v>0.9961563343105988</v>
      </c>
      <c r="G37" s="44">
        <f t="shared" si="0"/>
        <v>263.6400189244311</v>
      </c>
    </row>
    <row r="38" spans="1:7" x14ac:dyDescent="0.25">
      <c r="A38" s="26"/>
      <c r="B38" s="26"/>
      <c r="C38" s="11">
        <v>2019</v>
      </c>
      <c r="D38" s="44">
        <f>VACA!F38</f>
        <v>2.6327614190838791</v>
      </c>
      <c r="E38" s="44">
        <f>VAHU!F38</f>
        <v>262.79457359409315</v>
      </c>
      <c r="F38" s="44">
        <f>STVA!F38</f>
        <v>0.99619474638945715</v>
      </c>
      <c r="G38" s="44">
        <f t="shared" si="0"/>
        <v>266.42352975956646</v>
      </c>
    </row>
    <row r="39" spans="1:7" x14ac:dyDescent="0.25">
      <c r="A39" s="26"/>
      <c r="B39" s="26"/>
      <c r="C39" s="11">
        <v>2020</v>
      </c>
      <c r="D39" s="44">
        <f>VACA!F39</f>
        <v>3.0143758269561265</v>
      </c>
      <c r="E39" s="44">
        <f>VAHU!F39</f>
        <v>190.38283192014683</v>
      </c>
      <c r="F39" s="44">
        <f>STVA!F39</f>
        <v>0.99474742554297424</v>
      </c>
      <c r="G39" s="44">
        <f t="shared" si="0"/>
        <v>194.39195517264594</v>
      </c>
    </row>
    <row r="40" spans="1:7" x14ac:dyDescent="0.25">
      <c r="A40" s="26"/>
      <c r="B40" s="26"/>
      <c r="C40" s="11">
        <v>2021</v>
      </c>
      <c r="D40" s="44">
        <f>VACA!F40</f>
        <v>3.3810697185174261</v>
      </c>
      <c r="E40" s="44">
        <f>VAHU!F40</f>
        <v>154.64088451053402</v>
      </c>
      <c r="F40" s="44">
        <f>STVA!F40</f>
        <v>0.9935334048096971</v>
      </c>
      <c r="G40" s="44">
        <f t="shared" si="0"/>
        <v>159.01548763386117</v>
      </c>
    </row>
    <row r="41" spans="1:7" x14ac:dyDescent="0.25">
      <c r="A41" s="6">
        <v>8</v>
      </c>
      <c r="B41" s="6" t="s">
        <v>37</v>
      </c>
      <c r="C41" s="32">
        <v>2017</v>
      </c>
      <c r="D41" s="44">
        <f>VACA!F41</f>
        <v>1.1193554604878018</v>
      </c>
      <c r="E41" s="44">
        <f>VAHU!F41</f>
        <v>8.9956474551496832</v>
      </c>
      <c r="F41" s="44">
        <f>STVA!F41</f>
        <v>0.88883512776753648</v>
      </c>
      <c r="G41" s="44">
        <f t="shared" si="0"/>
        <v>11.003838043405022</v>
      </c>
    </row>
    <row r="42" spans="1:7" x14ac:dyDescent="0.25">
      <c r="A42" s="26"/>
      <c r="B42" s="26"/>
      <c r="C42" s="32">
        <v>2018</v>
      </c>
      <c r="D42" s="44">
        <f>VACA!F42</f>
        <v>1.0852005310064599</v>
      </c>
      <c r="E42" s="44">
        <f>VAHU!F42</f>
        <v>9.1501558910385459</v>
      </c>
      <c r="F42" s="44">
        <f>STVA!F42</f>
        <v>0.8907122444788752</v>
      </c>
      <c r="G42" s="44">
        <f t="shared" si="0"/>
        <v>11.126068666523881</v>
      </c>
    </row>
    <row r="43" spans="1:7" x14ac:dyDescent="0.25">
      <c r="A43" s="26"/>
      <c r="B43" s="26"/>
      <c r="C43" s="32">
        <v>2019</v>
      </c>
      <c r="D43" s="44">
        <f>VACA!F43</f>
        <v>1.0718851775120093</v>
      </c>
      <c r="E43" s="44">
        <f>VAHU!F43</f>
        <v>9.3283226256359892</v>
      </c>
      <c r="F43" s="44">
        <f>STVA!F43</f>
        <v>0.8927995910806289</v>
      </c>
      <c r="G43" s="44">
        <f t="shared" si="0"/>
        <v>11.293007394228626</v>
      </c>
    </row>
    <row r="44" spans="1:7" x14ac:dyDescent="0.25">
      <c r="A44" s="26"/>
      <c r="B44" s="26"/>
      <c r="C44" s="32">
        <v>2020</v>
      </c>
      <c r="D44" s="44">
        <f>VACA!F44</f>
        <v>1.0215475873296269</v>
      </c>
      <c r="E44" s="44">
        <f>VAHU!F44</f>
        <v>9.5096633397320467</v>
      </c>
      <c r="F44" s="44">
        <f>STVA!F44</f>
        <v>0.89484380631836569</v>
      </c>
      <c r="G44" s="44">
        <f t="shared" si="0"/>
        <v>11.426054733380038</v>
      </c>
    </row>
    <row r="45" spans="1:7" x14ac:dyDescent="0.25">
      <c r="A45" s="26"/>
      <c r="B45" s="26"/>
      <c r="C45" s="32">
        <v>2021</v>
      </c>
      <c r="D45" s="44">
        <f>VACA!F45</f>
        <v>1.0042878791903191</v>
      </c>
      <c r="E45" s="44">
        <f>VAHU!F45</f>
        <v>10.329797038827888</v>
      </c>
      <c r="F45" s="44">
        <f>STVA!F45</f>
        <v>0.90319267685113502</v>
      </c>
      <c r="G45" s="44">
        <f t="shared" si="0"/>
        <v>12.237277594869342</v>
      </c>
    </row>
    <row r="46" spans="1:7" x14ac:dyDescent="0.25">
      <c r="A46" s="6">
        <v>9</v>
      </c>
      <c r="B46" s="6" t="s">
        <v>38</v>
      </c>
      <c r="C46" s="9">
        <v>2017</v>
      </c>
      <c r="D46" s="44">
        <f>VACA!F46</f>
        <v>0.92413576768398142</v>
      </c>
      <c r="E46" s="44">
        <f>VAHU!F46</f>
        <v>3.8967579448682521</v>
      </c>
      <c r="F46" s="44">
        <f>STVA!F46</f>
        <v>0.74337641338053151</v>
      </c>
      <c r="G46" s="44">
        <f t="shared" si="0"/>
        <v>5.5642701259327652</v>
      </c>
    </row>
    <row r="47" spans="1:7" x14ac:dyDescent="0.25">
      <c r="A47" s="26"/>
      <c r="B47" s="26"/>
      <c r="C47" s="9">
        <v>2018</v>
      </c>
      <c r="D47" s="44">
        <f>VACA!F47</f>
        <v>1.1026696685757948</v>
      </c>
      <c r="E47" s="44">
        <f>VAHU!F47</f>
        <v>4.4760423229726962</v>
      </c>
      <c r="F47" s="44">
        <f>STVA!F47</f>
        <v>0.77658835018881922</v>
      </c>
      <c r="G47" s="44">
        <f t="shared" si="0"/>
        <v>6.3553003417373111</v>
      </c>
    </row>
    <row r="48" spans="1:7" x14ac:dyDescent="0.25">
      <c r="A48" s="26"/>
      <c r="B48" s="26"/>
      <c r="C48" s="9">
        <v>2019</v>
      </c>
      <c r="D48" s="44">
        <f>VACA!F48</f>
        <v>1.0592561972916701</v>
      </c>
      <c r="E48" s="44">
        <f>VAHU!F48</f>
        <v>7.5453560405895947</v>
      </c>
      <c r="F48" s="44">
        <f>STVA!F48</f>
        <v>0.86746814933310157</v>
      </c>
      <c r="G48" s="44">
        <f t="shared" si="0"/>
        <v>9.4720803872143655</v>
      </c>
    </row>
    <row r="49" spans="1:7" x14ac:dyDescent="0.25">
      <c r="A49" s="26"/>
      <c r="B49" s="26"/>
      <c r="C49" s="9">
        <v>2020</v>
      </c>
      <c r="D49" s="44">
        <f>VACA!F49</f>
        <v>0.91383555468996391</v>
      </c>
      <c r="E49" s="44">
        <f>VAHU!F49</f>
        <v>6.2534207197781591</v>
      </c>
      <c r="F49" s="44">
        <f>STVA!F49</f>
        <v>0.84008752252391627</v>
      </c>
      <c r="G49" s="44">
        <f t="shared" si="0"/>
        <v>8.0073437969920391</v>
      </c>
    </row>
    <row r="50" spans="1:7" x14ac:dyDescent="0.25">
      <c r="A50" s="26"/>
      <c r="B50" s="26"/>
      <c r="C50" s="9">
        <v>2021</v>
      </c>
      <c r="D50" s="44">
        <f>VACA!F50</f>
        <v>1.4110729004968319</v>
      </c>
      <c r="E50" s="44">
        <f>VAHU!F50</f>
        <v>8.8467675653405244</v>
      </c>
      <c r="F50" s="44">
        <f>STVA!F50</f>
        <v>0.88696436380698462</v>
      </c>
      <c r="G50" s="44">
        <f t="shared" si="0"/>
        <v>11.144804829644341</v>
      </c>
    </row>
    <row r="51" spans="1:7" x14ac:dyDescent="0.25">
      <c r="A51" s="6">
        <v>10</v>
      </c>
      <c r="B51" s="6" t="s">
        <v>40</v>
      </c>
      <c r="C51" s="33">
        <v>2017</v>
      </c>
      <c r="D51" s="44">
        <f>VACA!F51</f>
        <v>1.3453230703082539</v>
      </c>
      <c r="E51" s="44">
        <f>VAHU!F51</f>
        <v>3.1423334109946808</v>
      </c>
      <c r="F51" s="44">
        <f>STVA!F51</f>
        <v>0.68176515054032472</v>
      </c>
      <c r="G51" s="44">
        <f t="shared" si="0"/>
        <v>5.1694216318432593</v>
      </c>
    </row>
    <row r="52" spans="1:7" x14ac:dyDescent="0.25">
      <c r="A52" s="26"/>
      <c r="B52" s="26"/>
      <c r="C52" s="33">
        <v>2018</v>
      </c>
      <c r="D52" s="44">
        <f>VACA!F52</f>
        <v>1.3486986832071646</v>
      </c>
      <c r="E52" s="44">
        <f>VAHU!F52</f>
        <v>3.3474026053657742</v>
      </c>
      <c r="F52" s="44">
        <f>STVA!F52</f>
        <v>0.70126091244685251</v>
      </c>
      <c r="G52" s="44">
        <f t="shared" si="0"/>
        <v>5.3973622010197913</v>
      </c>
    </row>
    <row r="53" spans="1:7" x14ac:dyDescent="0.25">
      <c r="A53" s="26"/>
      <c r="B53" s="26"/>
      <c r="C53" s="33">
        <v>2019</v>
      </c>
      <c r="D53" s="44">
        <f>VACA!F53</f>
        <v>1.3513236849451642</v>
      </c>
      <c r="E53" s="44">
        <f>VAHU!F53</f>
        <v>3.323530138020875</v>
      </c>
      <c r="F53" s="44">
        <f>STVA!F53</f>
        <v>0.69911510999701998</v>
      </c>
      <c r="G53" s="44">
        <f t="shared" si="0"/>
        <v>5.3739689329630593</v>
      </c>
    </row>
    <row r="54" spans="1:7" x14ac:dyDescent="0.25">
      <c r="A54" s="26"/>
      <c r="B54" s="26"/>
      <c r="C54" s="33">
        <v>2020</v>
      </c>
      <c r="D54" s="44">
        <f>VACA!F54</f>
        <v>1.2127891167928904</v>
      </c>
      <c r="E54" s="44">
        <f>VAHU!F54</f>
        <v>3.9732244491206146</v>
      </c>
      <c r="F54" s="44">
        <f>STVA!F54</f>
        <v>0.74831525054635972</v>
      </c>
      <c r="G54" s="44">
        <f t="shared" si="0"/>
        <v>5.9343288164598649</v>
      </c>
    </row>
    <row r="55" spans="1:7" x14ac:dyDescent="0.25">
      <c r="A55" s="26"/>
      <c r="B55" s="26"/>
      <c r="C55" s="33">
        <v>2021</v>
      </c>
      <c r="D55" s="44">
        <f>VACA!F55</f>
        <v>2.9769826330361639</v>
      </c>
      <c r="E55" s="44">
        <f>VAHU!F55</f>
        <v>5.7243291618507133</v>
      </c>
      <c r="F55" s="44">
        <f>STVA!F55</f>
        <v>0.82530704092552687</v>
      </c>
      <c r="G55" s="44">
        <f t="shared" si="0"/>
        <v>9.5266188358124033</v>
      </c>
    </row>
    <row r="56" spans="1:7" x14ac:dyDescent="0.25">
      <c r="A56" s="6">
        <v>11</v>
      </c>
      <c r="B56" s="7" t="s">
        <v>24</v>
      </c>
      <c r="C56" s="31">
        <v>2017</v>
      </c>
      <c r="D56" s="44">
        <f>VACA!F56</f>
        <v>0.6125627677961748</v>
      </c>
      <c r="E56" s="44">
        <f>VAHU!F56</f>
        <v>5.0310535440904856</v>
      </c>
      <c r="F56" s="44">
        <f>STVA!F56</f>
        <v>0.8012344748000928</v>
      </c>
      <c r="G56" s="44">
        <f t="shared" si="0"/>
        <v>6.4448507866867528</v>
      </c>
    </row>
    <row r="57" spans="1:7" x14ac:dyDescent="0.25">
      <c r="A57" s="26"/>
      <c r="B57" s="26"/>
      <c r="C57" s="31">
        <v>2018</v>
      </c>
      <c r="D57" s="44">
        <f>VACA!F57</f>
        <v>0.62415405334093699</v>
      </c>
      <c r="E57" s="44">
        <f>VAHU!F57</f>
        <v>4.4643962038285414</v>
      </c>
      <c r="F57" s="44">
        <f>STVA!F57</f>
        <v>0.7760055437860941</v>
      </c>
      <c r="G57" s="44">
        <f t="shared" si="0"/>
        <v>5.8645558009555723</v>
      </c>
    </row>
    <row r="58" spans="1:7" x14ac:dyDescent="0.25">
      <c r="A58" s="26"/>
      <c r="B58" s="26"/>
      <c r="C58" s="31">
        <v>2019</v>
      </c>
      <c r="D58" s="44">
        <f>VACA!F58</f>
        <v>0.7258452656674107</v>
      </c>
      <c r="E58" s="44">
        <f>VAHU!F58</f>
        <v>4.8400540663517342</v>
      </c>
      <c r="F58" s="44">
        <f>STVA!F58</f>
        <v>0.79339073772914159</v>
      </c>
      <c r="G58" s="44">
        <f t="shared" si="0"/>
        <v>6.3592900697482859</v>
      </c>
    </row>
    <row r="59" spans="1:7" x14ac:dyDescent="0.25">
      <c r="A59" s="26"/>
      <c r="B59" s="26"/>
      <c r="C59" s="31">
        <v>2020</v>
      </c>
      <c r="D59" s="44">
        <f>VACA!F59</f>
        <v>0.67285488235943613</v>
      </c>
      <c r="E59" s="44">
        <f>VAHU!F59</f>
        <v>3.8902937742981649</v>
      </c>
      <c r="F59" s="44">
        <f>STVA!F59</f>
        <v>0.74295000377435338</v>
      </c>
      <c r="G59" s="44">
        <f t="shared" si="0"/>
        <v>5.3060986604319549</v>
      </c>
    </row>
    <row r="60" spans="1:7" x14ac:dyDescent="0.25">
      <c r="A60" s="26"/>
      <c r="B60" s="26"/>
      <c r="C60" s="31">
        <v>2021</v>
      </c>
      <c r="D60" s="44">
        <f>VACA!F60</f>
        <v>0.82119042812337839</v>
      </c>
      <c r="E60" s="44">
        <f>VAHU!F60</f>
        <v>4.8302681472347491</v>
      </c>
      <c r="F60" s="44">
        <f>STVA!F60</f>
        <v>0.792972156096037</v>
      </c>
      <c r="G60" s="44">
        <f t="shared" si="0"/>
        <v>6.4444307314541645</v>
      </c>
    </row>
    <row r="61" spans="1:7" x14ac:dyDescent="0.25">
      <c r="A61" s="6">
        <v>12</v>
      </c>
      <c r="B61" s="7" t="s">
        <v>25</v>
      </c>
      <c r="C61" s="14">
        <v>2017</v>
      </c>
      <c r="D61" s="44">
        <f>VACA!F61</f>
        <v>1.6970278500680438</v>
      </c>
      <c r="E61" s="44">
        <f>VAHU!F61</f>
        <v>33.580740653929311</v>
      </c>
      <c r="F61" s="44">
        <f>STVA!F61</f>
        <v>0.97022102608439675</v>
      </c>
      <c r="G61" s="44">
        <f t="shared" si="0"/>
        <v>36.247989530081753</v>
      </c>
    </row>
    <row r="62" spans="1:7" x14ac:dyDescent="0.25">
      <c r="A62" s="26"/>
      <c r="B62" s="26"/>
      <c r="C62" s="14">
        <v>2018</v>
      </c>
      <c r="D62" s="44">
        <f>VACA!F62</f>
        <v>1.7560940640129572</v>
      </c>
      <c r="E62" s="44">
        <f>VAHU!F62</f>
        <v>33.590138382035533</v>
      </c>
      <c r="F62" s="44">
        <f>STVA!F62</f>
        <v>0.97022935753861572</v>
      </c>
      <c r="G62" s="44">
        <f t="shared" si="0"/>
        <v>36.316461803587103</v>
      </c>
    </row>
    <row r="63" spans="1:7" x14ac:dyDescent="0.25">
      <c r="A63" s="26"/>
      <c r="B63" s="26"/>
      <c r="C63" s="14">
        <v>2019</v>
      </c>
      <c r="D63" s="44">
        <f>VACA!F63</f>
        <v>1.8806331837208752</v>
      </c>
      <c r="E63" s="44">
        <f>VAHU!F63</f>
        <v>32.418991935944717</v>
      </c>
      <c r="F63" s="44">
        <f>STVA!F63</f>
        <v>0.96915388356381171</v>
      </c>
      <c r="G63" s="44">
        <f t="shared" si="0"/>
        <v>35.268779003229405</v>
      </c>
    </row>
    <row r="64" spans="1:7" x14ac:dyDescent="0.25">
      <c r="A64" s="26"/>
      <c r="B64" s="26"/>
      <c r="C64" s="14">
        <v>2020</v>
      </c>
      <c r="D64" s="44">
        <f>VACA!F64</f>
        <v>3.1022687601352077</v>
      </c>
      <c r="E64" s="44">
        <f>VAHU!F64</f>
        <v>45.169761263096191</v>
      </c>
      <c r="F64" s="44">
        <f>STVA!F64</f>
        <v>0.97786129543223854</v>
      </c>
      <c r="G64" s="44">
        <f t="shared" si="0"/>
        <v>49.249891318663643</v>
      </c>
    </row>
    <row r="65" spans="1:7" x14ac:dyDescent="0.25">
      <c r="A65" s="26"/>
      <c r="B65" s="26"/>
      <c r="C65" s="14">
        <v>2021</v>
      </c>
      <c r="D65" s="44">
        <f>VACA!F65</f>
        <v>3.5043770431987125</v>
      </c>
      <c r="E65" s="44">
        <f>VAHU!F65</f>
        <v>48.188350566872373</v>
      </c>
      <c r="F65" s="44">
        <f>STVA!F65</f>
        <v>0.97924809651635059</v>
      </c>
      <c r="G65" s="44">
        <f t="shared" si="0"/>
        <v>52.671975706587439</v>
      </c>
    </row>
    <row r="66" spans="1:7" x14ac:dyDescent="0.25">
      <c r="A66" s="6">
        <v>13</v>
      </c>
      <c r="B66" s="7" t="s">
        <v>26</v>
      </c>
      <c r="C66" s="34">
        <v>2017</v>
      </c>
      <c r="D66" s="44">
        <f>VACA!F66</f>
        <v>2.6053155596394464</v>
      </c>
      <c r="E66" s="44">
        <f>VAHU!F66</f>
        <v>9.673327039280597</v>
      </c>
      <c r="F66" s="44">
        <f>STVA!F66</f>
        <v>0.8966229513445283</v>
      </c>
      <c r="G66" s="44">
        <f t="shared" si="0"/>
        <v>13.175265550264573</v>
      </c>
    </row>
    <row r="67" spans="1:7" x14ac:dyDescent="0.25">
      <c r="A67" s="26"/>
      <c r="B67" s="26"/>
      <c r="C67" s="34">
        <v>2018</v>
      </c>
      <c r="D67" s="44">
        <f>VACA!F67</f>
        <v>2.7134500729841453</v>
      </c>
      <c r="E67" s="44">
        <f>VAHU!F67</f>
        <v>10.387138512027535</v>
      </c>
      <c r="F67" s="44">
        <f>STVA!F67</f>
        <v>0.90372709492204473</v>
      </c>
      <c r="G67" s="44">
        <f t="shared" si="0"/>
        <v>14.004315679933725</v>
      </c>
    </row>
    <row r="68" spans="1:7" x14ac:dyDescent="0.25">
      <c r="A68" s="26"/>
      <c r="B68" s="26"/>
      <c r="C68" s="34">
        <v>2019</v>
      </c>
      <c r="D68" s="44">
        <f>VACA!F68</f>
        <v>2.9921069545964145</v>
      </c>
      <c r="E68" s="44">
        <f>VAHU!F68</f>
        <v>11.415250976427565</v>
      </c>
      <c r="F68" s="44">
        <f>STVA!F68</f>
        <v>0.91239789628235113</v>
      </c>
      <c r="G68" s="44">
        <f t="shared" ref="G68:G105" si="1">D68+E68+F68</f>
        <v>15.319755827306331</v>
      </c>
    </row>
    <row r="69" spans="1:7" x14ac:dyDescent="0.25">
      <c r="A69" s="26"/>
      <c r="B69" s="26"/>
      <c r="C69" s="34">
        <v>2020</v>
      </c>
      <c r="D69" s="44">
        <f>VACA!F69</f>
        <v>2.7035341562831712</v>
      </c>
      <c r="E69" s="44">
        <f>VAHU!F69</f>
        <v>10.442425738258901</v>
      </c>
      <c r="F69" s="44">
        <f>STVA!F69</f>
        <v>0.90423681000323464</v>
      </c>
      <c r="G69" s="44">
        <f t="shared" si="1"/>
        <v>14.050196704545307</v>
      </c>
    </row>
    <row r="70" spans="1:7" x14ac:dyDescent="0.25">
      <c r="A70" s="26"/>
      <c r="B70" s="26"/>
      <c r="C70" s="34">
        <v>2021</v>
      </c>
      <c r="D70" s="44">
        <f>VACA!F70</f>
        <v>2.1995629740744516</v>
      </c>
      <c r="E70" s="44">
        <f>VAHU!F70</f>
        <v>10.407519627636804</v>
      </c>
      <c r="F70" s="44">
        <f>STVA!F70</f>
        <v>0.90391562679886428</v>
      </c>
      <c r="G70" s="44">
        <f t="shared" si="1"/>
        <v>13.51099822851012</v>
      </c>
    </row>
    <row r="71" spans="1:7" x14ac:dyDescent="0.25">
      <c r="A71" s="6">
        <v>14</v>
      </c>
      <c r="B71" s="7" t="s">
        <v>27</v>
      </c>
      <c r="C71" s="11">
        <v>2017</v>
      </c>
      <c r="D71" s="44">
        <f>VACA!F71</f>
        <v>1.8829088217839132</v>
      </c>
      <c r="E71" s="44">
        <f>VAHU!F71</f>
        <v>37.291613582819309</v>
      </c>
      <c r="F71" s="44">
        <f>STVA!F71</f>
        <v>0.97318431937038219</v>
      </c>
      <c r="G71" s="44">
        <f t="shared" si="1"/>
        <v>40.147706723973606</v>
      </c>
    </row>
    <row r="72" spans="1:7" x14ac:dyDescent="0.25">
      <c r="A72" s="26"/>
      <c r="B72" s="26"/>
      <c r="C72" s="11">
        <v>2018</v>
      </c>
      <c r="D72" s="44">
        <f>VACA!F72</f>
        <v>1.5957929860486266</v>
      </c>
      <c r="E72" s="44">
        <f>VAHU!F72</f>
        <v>32.092590709463408</v>
      </c>
      <c r="F72" s="44">
        <f>STVA!F72</f>
        <v>0.96884015974113546</v>
      </c>
      <c r="G72" s="44">
        <f t="shared" si="1"/>
        <v>34.657223855253172</v>
      </c>
    </row>
    <row r="73" spans="1:7" x14ac:dyDescent="0.25">
      <c r="A73" s="26"/>
      <c r="B73" s="26"/>
      <c r="C73" s="11">
        <v>2019</v>
      </c>
      <c r="D73" s="44">
        <f>VACA!F73</f>
        <v>1.5218830668588943</v>
      </c>
      <c r="E73" s="44">
        <f>VAHU!F73</f>
        <v>36.199243403675553</v>
      </c>
      <c r="F73" s="44">
        <f>STVA!F73</f>
        <v>0.97237511323514392</v>
      </c>
      <c r="G73" s="44">
        <f t="shared" si="1"/>
        <v>38.693501583769589</v>
      </c>
    </row>
    <row r="74" spans="1:7" x14ac:dyDescent="0.25">
      <c r="A74" s="26"/>
      <c r="B74" s="26"/>
      <c r="C74" s="11">
        <v>2020</v>
      </c>
      <c r="D74" s="44">
        <f>VACA!F74</f>
        <v>1.3552662421072621</v>
      </c>
      <c r="E74" s="44">
        <f>VAHU!F74</f>
        <v>36.855947074050775</v>
      </c>
      <c r="F74" s="44">
        <f>STVA!F74</f>
        <v>0.97286733676953663</v>
      </c>
      <c r="G74" s="44">
        <f t="shared" si="1"/>
        <v>39.184080652927577</v>
      </c>
    </row>
    <row r="75" spans="1:7" x14ac:dyDescent="0.25">
      <c r="A75" s="26"/>
      <c r="B75" s="26"/>
      <c r="C75" s="11">
        <v>2021</v>
      </c>
      <c r="D75" s="44">
        <f>VACA!F75</f>
        <v>1.193709337438537</v>
      </c>
      <c r="E75" s="44">
        <f>VAHU!F75</f>
        <v>38.637492558032569</v>
      </c>
      <c r="F75" s="44">
        <f>STVA!F75</f>
        <v>0.97411840329705601</v>
      </c>
      <c r="G75" s="44">
        <f t="shared" si="1"/>
        <v>40.805320298768159</v>
      </c>
    </row>
    <row r="76" spans="1:7" x14ac:dyDescent="0.25">
      <c r="A76" s="6">
        <v>15</v>
      </c>
      <c r="B76" s="6" t="s">
        <v>43</v>
      </c>
      <c r="C76" s="35">
        <v>2017</v>
      </c>
      <c r="D76" s="44">
        <f>VACA!F76</f>
        <v>1.4457342459813252</v>
      </c>
      <c r="E76" s="44">
        <f>VAHU!F76</f>
        <v>8.9874248199011539</v>
      </c>
      <c r="F76" s="44">
        <f>STVA!F76</f>
        <v>0.88873342252770038</v>
      </c>
      <c r="G76" s="44">
        <f t="shared" si="1"/>
        <v>11.32189248841018</v>
      </c>
    </row>
    <row r="77" spans="1:7" x14ac:dyDescent="0.25">
      <c r="A77" s="26"/>
      <c r="B77" s="26"/>
      <c r="C77" s="35">
        <v>2018</v>
      </c>
      <c r="D77" s="44">
        <f>VACA!F77</f>
        <v>1.429821135408756</v>
      </c>
      <c r="E77" s="44">
        <f>VAHU!F77</f>
        <v>8.8614717231739064</v>
      </c>
      <c r="F77" s="44">
        <f>STVA!F77</f>
        <v>0.88715192789196973</v>
      </c>
      <c r="G77" s="44">
        <f t="shared" si="1"/>
        <v>11.178444786474632</v>
      </c>
    </row>
    <row r="78" spans="1:7" x14ac:dyDescent="0.25">
      <c r="A78" s="26"/>
      <c r="B78" s="26"/>
      <c r="C78" s="35">
        <v>2019</v>
      </c>
      <c r="D78" s="44">
        <f>VACA!F78</f>
        <v>1.460178170154284</v>
      </c>
      <c r="E78" s="44">
        <f>VAHU!F78</f>
        <v>9.6923670900857779</v>
      </c>
      <c r="F78" s="44">
        <f>STVA!F78</f>
        <v>0.8968260291107949</v>
      </c>
      <c r="G78" s="44">
        <f t="shared" si="1"/>
        <v>12.049371289350857</v>
      </c>
    </row>
    <row r="79" spans="1:7" x14ac:dyDescent="0.25">
      <c r="A79" s="26"/>
      <c r="B79" s="26"/>
      <c r="C79" s="35">
        <v>2020</v>
      </c>
      <c r="D79" s="44">
        <f>VACA!F79</f>
        <v>1.393533526553699</v>
      </c>
      <c r="E79" s="44">
        <f>VAHU!F79</f>
        <v>12.387157966548108</v>
      </c>
      <c r="F79" s="44">
        <f>STVA!F79</f>
        <v>0.91927123213407547</v>
      </c>
      <c r="G79" s="44">
        <f t="shared" si="1"/>
        <v>14.699962725235881</v>
      </c>
    </row>
    <row r="80" spans="1:7" x14ac:dyDescent="0.25">
      <c r="A80" s="26"/>
      <c r="B80" s="26"/>
      <c r="C80" s="35">
        <v>2021</v>
      </c>
      <c r="D80" s="44">
        <f>VACA!F80</f>
        <v>1.3227931168191427</v>
      </c>
      <c r="E80" s="44">
        <f>VAHU!F80</f>
        <v>11.630931008778363</v>
      </c>
      <c r="F80" s="44">
        <f>STVA!F80</f>
        <v>0.91402235992585146</v>
      </c>
      <c r="G80" s="44">
        <f t="shared" si="1"/>
        <v>13.867746485523359</v>
      </c>
    </row>
    <row r="81" spans="1:7" x14ac:dyDescent="0.25">
      <c r="A81" s="6">
        <v>16</v>
      </c>
      <c r="B81" s="6" t="s">
        <v>49</v>
      </c>
      <c r="C81" s="32">
        <v>2017</v>
      </c>
      <c r="D81" s="44">
        <f>VACA!F81</f>
        <v>5.9130142568081112</v>
      </c>
      <c r="E81" s="44">
        <f>VAHU!F81</f>
        <v>27.795102515526118</v>
      </c>
      <c r="F81" s="44">
        <f>STVA!F81</f>
        <v>0.96402243886521344</v>
      </c>
      <c r="G81" s="44">
        <f t="shared" si="1"/>
        <v>34.672139211199443</v>
      </c>
    </row>
    <row r="82" spans="1:7" x14ac:dyDescent="0.25">
      <c r="A82" s="26"/>
      <c r="B82" s="26"/>
      <c r="C82" s="32">
        <v>2018</v>
      </c>
      <c r="D82" s="44">
        <f>VACA!F82</f>
        <v>4.1197054736305105</v>
      </c>
      <c r="E82" s="44">
        <f>VAHU!F82</f>
        <v>29.624064630852995</v>
      </c>
      <c r="F82" s="44">
        <f>STVA!F82</f>
        <v>0.96624365992779682</v>
      </c>
      <c r="G82" s="44">
        <f t="shared" si="1"/>
        <v>34.7100137644113</v>
      </c>
    </row>
    <row r="83" spans="1:7" x14ac:dyDescent="0.25">
      <c r="A83" s="26"/>
      <c r="B83" s="26"/>
      <c r="C83" s="32">
        <v>2019</v>
      </c>
      <c r="D83" s="44">
        <f>VACA!F83</f>
        <v>6.082220815310964</v>
      </c>
      <c r="E83" s="44">
        <f>VAHU!F83</f>
        <v>28.844219160912122</v>
      </c>
      <c r="F83" s="44">
        <f>STVA!F83</f>
        <v>0.96533100811565264</v>
      </c>
      <c r="G83" s="44">
        <f t="shared" si="1"/>
        <v>35.891770984338741</v>
      </c>
    </row>
    <row r="84" spans="1:7" x14ac:dyDescent="0.25">
      <c r="A84" s="26"/>
      <c r="B84" s="26"/>
      <c r="C84" s="32">
        <v>2020</v>
      </c>
      <c r="D84" s="44">
        <f>VACA!F84</f>
        <v>6.3210497981920728</v>
      </c>
      <c r="E84" s="44">
        <f>VAHU!F84</f>
        <v>25.524296840433422</v>
      </c>
      <c r="F84" s="44">
        <f>STVA!F84</f>
        <v>0.96082164354020971</v>
      </c>
      <c r="G84" s="44">
        <f t="shared" si="1"/>
        <v>32.8061682821657</v>
      </c>
    </row>
    <row r="85" spans="1:7" x14ac:dyDescent="0.25">
      <c r="A85" s="26"/>
      <c r="B85" s="26"/>
      <c r="C85" s="32">
        <v>2021</v>
      </c>
      <c r="D85" s="44">
        <f>VACA!F85</f>
        <v>6.645665196959504</v>
      </c>
      <c r="E85" s="44">
        <f>VAHU!F85</f>
        <v>25.635957300939467</v>
      </c>
      <c r="F85" s="44">
        <f>STVA!F85</f>
        <v>0.96099228953063698</v>
      </c>
      <c r="G85" s="44">
        <f t="shared" si="1"/>
        <v>33.242614787429609</v>
      </c>
    </row>
    <row r="86" spans="1:7" x14ac:dyDescent="0.25">
      <c r="A86" s="6">
        <v>17</v>
      </c>
      <c r="B86" s="6" t="s">
        <v>33</v>
      </c>
      <c r="C86" s="33">
        <v>2017</v>
      </c>
      <c r="D86" s="44">
        <f>VACA!F86</f>
        <v>1.2438252801804834</v>
      </c>
      <c r="E86" s="44">
        <f>VAHU!F86</f>
        <v>9.4478413236411196</v>
      </c>
      <c r="F86" s="44">
        <f>STVA!F86</f>
        <v>0.89415571602608068</v>
      </c>
      <c r="G86" s="44">
        <f t="shared" si="1"/>
        <v>11.585822319847683</v>
      </c>
    </row>
    <row r="87" spans="1:7" x14ac:dyDescent="0.25">
      <c r="A87" s="26"/>
      <c r="B87" s="26"/>
      <c r="C87" s="33">
        <v>2018</v>
      </c>
      <c r="D87" s="44">
        <f>VACA!F87</f>
        <v>1.1373224674952565</v>
      </c>
      <c r="E87" s="44">
        <f>VAHU!F87</f>
        <v>8.9851744028937546</v>
      </c>
      <c r="F87" s="44">
        <f>STVA!F87</f>
        <v>0.88870555482173597</v>
      </c>
      <c r="G87" s="44">
        <f t="shared" si="1"/>
        <v>11.011202425210747</v>
      </c>
    </row>
    <row r="88" spans="1:7" x14ac:dyDescent="0.25">
      <c r="A88" s="26"/>
      <c r="B88" s="26"/>
      <c r="C88" s="33">
        <v>2019</v>
      </c>
      <c r="D88" s="44">
        <f>VACA!F88</f>
        <v>1.0904111065126412</v>
      </c>
      <c r="E88" s="44">
        <f>VAHU!F88</f>
        <v>8.290283226645057</v>
      </c>
      <c r="F88" s="44">
        <f>STVA!F88</f>
        <v>0.87937685931091114</v>
      </c>
      <c r="G88" s="44">
        <f t="shared" si="1"/>
        <v>10.26007119246861</v>
      </c>
    </row>
    <row r="89" spans="1:7" x14ac:dyDescent="0.25">
      <c r="A89" s="26"/>
      <c r="B89" s="26"/>
      <c r="C89" s="33">
        <v>2020</v>
      </c>
      <c r="D89" s="44">
        <f>VACA!F89</f>
        <v>1.450567186105723</v>
      </c>
      <c r="E89" s="44">
        <f>VAHU!F89</f>
        <v>11.728842330050067</v>
      </c>
      <c r="F89" s="44">
        <f>STVA!F89</f>
        <v>0.91474009353523889</v>
      </c>
      <c r="G89" s="44">
        <f t="shared" si="1"/>
        <v>14.094149609691028</v>
      </c>
    </row>
    <row r="90" spans="1:7" x14ac:dyDescent="0.25">
      <c r="A90" s="26"/>
      <c r="B90" s="26"/>
      <c r="C90" s="33">
        <v>2021</v>
      </c>
      <c r="D90" s="44">
        <f>VACA!F90</f>
        <v>1.8325148462272463</v>
      </c>
      <c r="E90" s="44">
        <f>VAHU!F90</f>
        <v>18.244175383702149</v>
      </c>
      <c r="F90" s="44">
        <f>STVA!F90</f>
        <v>0.94518798581089514</v>
      </c>
      <c r="G90" s="44">
        <f t="shared" si="1"/>
        <v>21.021878215740294</v>
      </c>
    </row>
    <row r="91" spans="1:7" x14ac:dyDescent="0.25">
      <c r="A91" s="6">
        <v>18</v>
      </c>
      <c r="B91" s="6" t="s">
        <v>53</v>
      </c>
      <c r="C91" s="14">
        <v>2017</v>
      </c>
      <c r="D91" s="44">
        <f>VACA!F91</f>
        <v>0.83280263648025821</v>
      </c>
      <c r="E91" s="44">
        <f>VAHU!F91</f>
        <v>24.260515248931075</v>
      </c>
      <c r="F91" s="44">
        <f>STVA!F91</f>
        <v>0.95878076002346813</v>
      </c>
      <c r="G91" s="44">
        <f t="shared" si="1"/>
        <v>26.052098645434803</v>
      </c>
    </row>
    <row r="92" spans="1:7" x14ac:dyDescent="0.25">
      <c r="A92" s="26"/>
      <c r="B92" s="26"/>
      <c r="C92" s="14">
        <v>2018</v>
      </c>
      <c r="D92" s="44">
        <f>VACA!F92</f>
        <v>0.78133634702204846</v>
      </c>
      <c r="E92" s="44">
        <f>VAHU!F92</f>
        <v>24.373299838501172</v>
      </c>
      <c r="F92" s="44">
        <f>STVA!F92</f>
        <v>0.95897149722745567</v>
      </c>
      <c r="G92" s="44">
        <f t="shared" si="1"/>
        <v>26.113607682750676</v>
      </c>
    </row>
    <row r="93" spans="1:7" x14ac:dyDescent="0.25">
      <c r="A93" s="26"/>
      <c r="B93" s="26"/>
      <c r="C93" s="14">
        <v>2019</v>
      </c>
      <c r="D93" s="44">
        <f>VACA!F93</f>
        <v>0.72035045862009339</v>
      </c>
      <c r="E93" s="44">
        <f>VAHU!F93</f>
        <v>30.043213740223546</v>
      </c>
      <c r="F93" s="44">
        <f>STVA!F93</f>
        <v>0.96671461286909055</v>
      </c>
      <c r="G93" s="44">
        <f t="shared" si="1"/>
        <v>31.730278811712729</v>
      </c>
    </row>
    <row r="94" spans="1:7" x14ac:dyDescent="0.25">
      <c r="A94" s="26"/>
      <c r="B94" s="26"/>
      <c r="C94" s="14">
        <v>2020</v>
      </c>
      <c r="D94" s="44">
        <f>VACA!F94</f>
        <v>0.90322334664129966</v>
      </c>
      <c r="E94" s="44">
        <f>VAHU!F94</f>
        <v>40.829598528133339</v>
      </c>
      <c r="F94" s="44">
        <f>STVA!F94</f>
        <v>0.97550796392693018</v>
      </c>
      <c r="G94" s="44">
        <f t="shared" si="1"/>
        <v>42.708329838701566</v>
      </c>
    </row>
    <row r="95" spans="1:7" x14ac:dyDescent="0.25">
      <c r="A95" s="26"/>
      <c r="B95" s="26"/>
      <c r="C95" s="14">
        <v>2021</v>
      </c>
      <c r="D95" s="44">
        <f>VACA!F95</f>
        <v>1.2462084360819718</v>
      </c>
      <c r="E95" s="44">
        <f>VAHU!F95</f>
        <v>57.396630480807488</v>
      </c>
      <c r="F95" s="44">
        <f>STVA!F95</f>
        <v>0.98257737446217541</v>
      </c>
      <c r="G95" s="44">
        <f t="shared" si="1"/>
        <v>59.625416291351634</v>
      </c>
    </row>
    <row r="96" spans="1:7" x14ac:dyDescent="0.25">
      <c r="A96" s="6">
        <v>19</v>
      </c>
      <c r="B96" s="6" t="s">
        <v>55</v>
      </c>
      <c r="C96" s="33">
        <v>2017</v>
      </c>
      <c r="D96" s="44">
        <f>VACA!F96</f>
        <v>2.0122198041349293</v>
      </c>
      <c r="E96" s="44">
        <f>VAHU!F96</f>
        <v>41.089083357546961</v>
      </c>
      <c r="F96" s="44">
        <f>STVA!F96</f>
        <v>0.97566263546698651</v>
      </c>
      <c r="G96" s="44">
        <f t="shared" si="1"/>
        <v>44.07696579714888</v>
      </c>
    </row>
    <row r="97" spans="1:7" x14ac:dyDescent="0.25">
      <c r="A97" s="6"/>
      <c r="B97" s="6"/>
      <c r="C97" s="33">
        <v>2018</v>
      </c>
      <c r="D97" s="44">
        <f>VACA!F97</f>
        <v>2.0835094465154049</v>
      </c>
      <c r="E97" s="44">
        <f>VAHU!F97</f>
        <v>39.71698787690395</v>
      </c>
      <c r="F97" s="44">
        <f>STVA!F97</f>
        <v>0.9748218570074012</v>
      </c>
      <c r="G97" s="44">
        <f t="shared" si="1"/>
        <v>42.775319180426756</v>
      </c>
    </row>
    <row r="98" spans="1:7" x14ac:dyDescent="0.25">
      <c r="A98" s="6"/>
      <c r="B98" s="6"/>
      <c r="C98" s="33">
        <v>2019</v>
      </c>
      <c r="D98" s="44">
        <f>VACA!F98</f>
        <v>2.2784244832796241</v>
      </c>
      <c r="E98" s="44">
        <f>VAHU!F98</f>
        <v>39.665447650006776</v>
      </c>
      <c r="F98" s="44">
        <f>STVA!F98</f>
        <v>0.97478914119856586</v>
      </c>
      <c r="G98" s="44">
        <f t="shared" si="1"/>
        <v>42.918661274484961</v>
      </c>
    </row>
    <row r="99" spans="1:7" x14ac:dyDescent="0.25">
      <c r="A99" s="6"/>
      <c r="B99" s="6"/>
      <c r="C99" s="33">
        <v>2020</v>
      </c>
      <c r="D99" s="44">
        <f>VACA!F99</f>
        <v>2.1630801193842184</v>
      </c>
      <c r="E99" s="44">
        <f>VAHU!F99</f>
        <v>35.933244489168715</v>
      </c>
      <c r="F99" s="44">
        <f>STVA!F99</f>
        <v>0.9721706176490289</v>
      </c>
      <c r="G99" s="44">
        <f t="shared" si="1"/>
        <v>39.068495226201961</v>
      </c>
    </row>
    <row r="100" spans="1:7" x14ac:dyDescent="0.25">
      <c r="A100" s="6"/>
      <c r="B100" s="6"/>
      <c r="C100" s="33">
        <v>2021</v>
      </c>
      <c r="D100" s="44">
        <f>VACA!F100</f>
        <v>2.530760586598142</v>
      </c>
      <c r="E100" s="44">
        <f>VAHU!F100</f>
        <v>39.97878911413359</v>
      </c>
      <c r="F100" s="44">
        <f>STVA!F100</f>
        <v>0.97498673616289011</v>
      </c>
      <c r="G100" s="44">
        <f t="shared" si="1"/>
        <v>43.484536436894622</v>
      </c>
    </row>
    <row r="101" spans="1:7" x14ac:dyDescent="0.25">
      <c r="A101" s="6">
        <v>20</v>
      </c>
      <c r="B101" s="6" t="s">
        <v>7</v>
      </c>
      <c r="C101" s="9">
        <v>2017</v>
      </c>
      <c r="D101" s="44">
        <f>VACA!F101</f>
        <v>4.6192934509565777</v>
      </c>
      <c r="E101" s="44">
        <f>VAHU!F101</f>
        <v>110.18099976786131</v>
      </c>
      <c r="F101" s="44">
        <f>STVA!F101</f>
        <v>0.99092402499426502</v>
      </c>
      <c r="G101" s="44">
        <f t="shared" si="1"/>
        <v>115.79121724381216</v>
      </c>
    </row>
    <row r="102" spans="1:7" x14ac:dyDescent="0.25">
      <c r="A102" s="6"/>
      <c r="B102" s="6"/>
      <c r="C102" s="9">
        <v>2018</v>
      </c>
      <c r="D102" s="44">
        <f>VACA!F102</f>
        <v>3.6261651735681308</v>
      </c>
      <c r="E102" s="44">
        <f>VAHU!F102</f>
        <v>67.158243070087735</v>
      </c>
      <c r="F102" s="44">
        <f>STVA!F102</f>
        <v>0.98510979510056007</v>
      </c>
      <c r="G102" s="44">
        <f t="shared" si="1"/>
        <v>71.769518038756416</v>
      </c>
    </row>
    <row r="103" spans="1:7" x14ac:dyDescent="0.25">
      <c r="A103" s="6"/>
      <c r="B103" s="6"/>
      <c r="C103" s="9">
        <v>2019</v>
      </c>
      <c r="D103" s="44">
        <f>VACA!F103</f>
        <v>2.707610021176881</v>
      </c>
      <c r="E103" s="44">
        <f>VAHU!F103</f>
        <v>85.759818210277132</v>
      </c>
      <c r="F103" s="44">
        <f>STVA!F103</f>
        <v>0.98833952752152443</v>
      </c>
      <c r="G103" s="44">
        <f t="shared" si="1"/>
        <v>89.455767758975526</v>
      </c>
    </row>
    <row r="104" spans="1:7" x14ac:dyDescent="0.25">
      <c r="A104" s="6"/>
      <c r="B104" s="6"/>
      <c r="C104" s="9">
        <v>2020</v>
      </c>
      <c r="D104" s="44">
        <f>VACA!F104</f>
        <v>2.8156971691860737</v>
      </c>
      <c r="E104" s="44">
        <f>VAHU!F104</f>
        <v>77.070815535385833</v>
      </c>
      <c r="F104" s="44">
        <f>STVA!F104</f>
        <v>0.98702491996414821</v>
      </c>
      <c r="G104" s="44">
        <f t="shared" si="1"/>
        <v>80.873537624536056</v>
      </c>
    </row>
    <row r="105" spans="1:7" x14ac:dyDescent="0.25">
      <c r="A105" s="6"/>
      <c r="B105" s="6"/>
      <c r="C105" s="9">
        <v>2021</v>
      </c>
      <c r="D105" s="44">
        <f>VACA!F105</f>
        <v>3.7883073845546593</v>
      </c>
      <c r="E105" s="44">
        <f>VAHU!F105</f>
        <v>111.44636180846138</v>
      </c>
      <c r="F105" s="44">
        <f>STVA!F105</f>
        <v>0.99102707361844022</v>
      </c>
      <c r="G105" s="44">
        <f t="shared" si="1"/>
        <v>116.22569626663447</v>
      </c>
    </row>
  </sheetData>
  <mergeCells count="1">
    <mergeCell ref="A1:C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3CBEC-FF77-4C90-96F6-6698FCAEC1AF}">
  <dimension ref="A1:H106"/>
  <sheetViews>
    <sheetView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F32" sqref="F32"/>
    </sheetView>
  </sheetViews>
  <sheetFormatPr defaultRowHeight="15" x14ac:dyDescent="0.25"/>
  <cols>
    <col min="2" max="3" width="20" customWidth="1"/>
    <col min="4" max="7" width="30.28515625" customWidth="1"/>
  </cols>
  <sheetData>
    <row r="1" spans="1:8" x14ac:dyDescent="0.25">
      <c r="A1" s="56" t="s">
        <v>127</v>
      </c>
      <c r="B1" s="56"/>
      <c r="C1" s="56"/>
      <c r="D1" s="56"/>
      <c r="E1" s="57" t="s">
        <v>158</v>
      </c>
      <c r="F1" s="57"/>
      <c r="G1" s="57"/>
      <c r="H1" s="57"/>
    </row>
    <row r="2" spans="1:8" x14ac:dyDescent="0.25">
      <c r="A2" s="56"/>
      <c r="B2" s="56"/>
      <c r="C2" s="56"/>
      <c r="D2" s="56"/>
      <c r="E2" s="57"/>
      <c r="F2" s="57"/>
      <c r="G2" s="57"/>
      <c r="H2" s="57"/>
    </row>
    <row r="3" spans="1:8" x14ac:dyDescent="0.25">
      <c r="A3" s="56"/>
      <c r="B3" s="56"/>
      <c r="C3" s="56"/>
      <c r="D3" s="56"/>
      <c r="E3" s="57"/>
      <c r="F3" s="57"/>
      <c r="G3" s="57"/>
      <c r="H3" s="57"/>
    </row>
    <row r="5" spans="1:8" s="40" customFormat="1" ht="49.5" customHeight="1" x14ac:dyDescent="0.25">
      <c r="A5" s="41" t="s">
        <v>3</v>
      </c>
      <c r="B5" s="41" t="s">
        <v>76</v>
      </c>
      <c r="C5" s="41" t="s">
        <v>100</v>
      </c>
      <c r="D5" s="41" t="s">
        <v>123</v>
      </c>
      <c r="E5" s="41" t="s">
        <v>124</v>
      </c>
      <c r="F5" s="41" t="s">
        <v>125</v>
      </c>
      <c r="G5" s="41" t="s">
        <v>126</v>
      </c>
    </row>
    <row r="6" spans="1:8" x14ac:dyDescent="0.25">
      <c r="A6" s="6">
        <v>1</v>
      </c>
      <c r="B6" s="7" t="s">
        <v>44</v>
      </c>
      <c r="C6" s="8">
        <v>2017</v>
      </c>
      <c r="D6" s="43">
        <v>589896800</v>
      </c>
      <c r="E6" s="43">
        <v>885</v>
      </c>
      <c r="F6" s="43">
        <f>VACA!E6</f>
        <v>423011000000</v>
      </c>
      <c r="G6" s="43">
        <f>(D6*E6)/F6</f>
        <v>1.2341491545137124</v>
      </c>
    </row>
    <row r="7" spans="1:8" x14ac:dyDescent="0.25">
      <c r="A7" s="26"/>
      <c r="B7" s="26"/>
      <c r="C7" s="8">
        <v>2018</v>
      </c>
      <c r="D7" s="43">
        <v>589896800</v>
      </c>
      <c r="E7" s="43">
        <v>920</v>
      </c>
      <c r="F7" s="43">
        <f>VACA!E7</f>
        <v>481914000000</v>
      </c>
      <c r="G7" s="43">
        <f>(D7*E7)/F7</f>
        <v>1.1261450300261042</v>
      </c>
    </row>
    <row r="8" spans="1:8" x14ac:dyDescent="0.25">
      <c r="A8" s="26"/>
      <c r="B8" s="26"/>
      <c r="C8" s="8">
        <v>2019</v>
      </c>
      <c r="D8" s="43">
        <v>589896800</v>
      </c>
      <c r="E8" s="43">
        <v>1045</v>
      </c>
      <c r="F8" s="43">
        <f>VACA!E8</f>
        <v>567937000000</v>
      </c>
      <c r="G8" s="43">
        <f t="shared" ref="G8:G66" si="0">(D8*E8)/F8</f>
        <v>1.0854058742430939</v>
      </c>
    </row>
    <row r="9" spans="1:8" x14ac:dyDescent="0.25">
      <c r="A9" s="26"/>
      <c r="B9" s="26"/>
      <c r="C9" s="8">
        <v>2020</v>
      </c>
      <c r="D9" s="43">
        <v>589896800</v>
      </c>
      <c r="E9" s="43">
        <v>1460</v>
      </c>
      <c r="F9" s="43">
        <f>VACA!E9</f>
        <v>700508000000</v>
      </c>
      <c r="G9" s="43">
        <f t="shared" si="0"/>
        <v>1.2294639433097123</v>
      </c>
    </row>
    <row r="10" spans="1:8" x14ac:dyDescent="0.25">
      <c r="A10" s="26"/>
      <c r="B10" s="26"/>
      <c r="C10" s="8">
        <v>2021</v>
      </c>
      <c r="D10" s="43">
        <v>589896800</v>
      </c>
      <c r="E10" s="43">
        <v>3290</v>
      </c>
      <c r="F10" s="43">
        <f>VACA!E10</f>
        <v>969817000000</v>
      </c>
      <c r="G10" s="43">
        <f t="shared" si="0"/>
        <v>2.001161530474306</v>
      </c>
    </row>
    <row r="11" spans="1:8" x14ac:dyDescent="0.25">
      <c r="A11" s="6">
        <v>2</v>
      </c>
      <c r="B11" s="7" t="s">
        <v>8</v>
      </c>
      <c r="C11" s="8">
        <v>2017</v>
      </c>
      <c r="D11" s="43">
        <v>2200000000</v>
      </c>
      <c r="E11" s="43">
        <v>151</v>
      </c>
      <c r="F11" s="43">
        <f>VACA!E11</f>
        <v>297969528163</v>
      </c>
      <c r="G11" s="43">
        <f t="shared" si="0"/>
        <v>1.1148791020613178</v>
      </c>
    </row>
    <row r="12" spans="1:8" x14ac:dyDescent="0.25">
      <c r="A12" s="26"/>
      <c r="B12" s="26"/>
      <c r="C12" s="8">
        <v>2018</v>
      </c>
      <c r="D12" s="43">
        <v>12000000000</v>
      </c>
      <c r="E12" s="43">
        <v>284</v>
      </c>
      <c r="F12" s="43">
        <f>VACA!E12</f>
        <v>635478469892</v>
      </c>
      <c r="G12" s="43">
        <f t="shared" si="0"/>
        <v>5.3628882196106371</v>
      </c>
    </row>
    <row r="13" spans="1:8" x14ac:dyDescent="0.25">
      <c r="A13" s="26"/>
      <c r="B13" s="26"/>
      <c r="C13" s="8">
        <v>2019</v>
      </c>
      <c r="D13" s="43">
        <v>12000000000</v>
      </c>
      <c r="E13" s="43">
        <v>505</v>
      </c>
      <c r="F13" s="43">
        <f>VACA!E13</f>
        <v>766299436026</v>
      </c>
      <c r="G13" s="43">
        <f t="shared" si="0"/>
        <v>7.9081357953581852</v>
      </c>
    </row>
    <row r="14" spans="1:8" x14ac:dyDescent="0.25">
      <c r="A14" s="26"/>
      <c r="B14" s="26"/>
      <c r="C14" s="8">
        <v>2020</v>
      </c>
      <c r="D14" s="43">
        <v>12000000000</v>
      </c>
      <c r="E14" s="43">
        <v>500</v>
      </c>
      <c r="F14" s="43">
        <f>VACA!E14</f>
        <v>894746110680</v>
      </c>
      <c r="G14" s="43">
        <f t="shared" si="0"/>
        <v>6.7058128874570322</v>
      </c>
    </row>
    <row r="15" spans="1:8" x14ac:dyDescent="0.25">
      <c r="A15" s="26"/>
      <c r="B15" s="26"/>
      <c r="C15" s="8">
        <v>2021</v>
      </c>
      <c r="D15" s="43">
        <v>12000000000</v>
      </c>
      <c r="E15" s="43">
        <v>470</v>
      </c>
      <c r="F15" s="43">
        <f>VACA!E15</f>
        <v>1001579893307</v>
      </c>
      <c r="G15" s="43">
        <f t="shared" si="0"/>
        <v>5.6311034573367289</v>
      </c>
    </row>
    <row r="16" spans="1:8" x14ac:dyDescent="0.25">
      <c r="A16" s="6">
        <v>3</v>
      </c>
      <c r="B16" s="6" t="s">
        <v>34</v>
      </c>
      <c r="C16" s="8">
        <v>2017</v>
      </c>
      <c r="D16" s="43">
        <v>1115925300</v>
      </c>
      <c r="E16" s="43">
        <v>1960</v>
      </c>
      <c r="F16" s="43">
        <f>VACA!E16</f>
        <v>1116300069000</v>
      </c>
      <c r="G16" s="43">
        <f t="shared" si="0"/>
        <v>1.9593419804760399</v>
      </c>
    </row>
    <row r="17" spans="1:7" x14ac:dyDescent="0.25">
      <c r="A17" s="26"/>
      <c r="B17" s="26"/>
      <c r="C17" s="8">
        <v>2018</v>
      </c>
      <c r="D17" s="43">
        <v>1115946100</v>
      </c>
      <c r="E17" s="43">
        <v>1940</v>
      </c>
      <c r="F17" s="43">
        <f>VACA!E17</f>
        <v>1200261863000</v>
      </c>
      <c r="G17" s="43">
        <f>(D17*E17)/F17</f>
        <v>1.8037192555538191</v>
      </c>
    </row>
    <row r="18" spans="1:7" x14ac:dyDescent="0.25">
      <c r="A18" s="26"/>
      <c r="B18" s="26"/>
      <c r="C18" s="8">
        <v>2019</v>
      </c>
      <c r="D18" s="43">
        <v>1118755400</v>
      </c>
      <c r="E18" s="43">
        <v>2250</v>
      </c>
      <c r="F18" s="43">
        <f>VACA!E18</f>
        <v>1306078988000</v>
      </c>
      <c r="G18" s="43">
        <f>(D18*E18)/F18</f>
        <v>1.9272951124147477</v>
      </c>
    </row>
    <row r="19" spans="1:7" x14ac:dyDescent="0.25">
      <c r="A19" s="26"/>
      <c r="B19" s="26"/>
      <c r="C19" s="8">
        <v>2020</v>
      </c>
      <c r="D19" s="43">
        <v>1120000000</v>
      </c>
      <c r="E19" s="43">
        <v>2420</v>
      </c>
      <c r="F19" s="43">
        <f>VACA!E19</f>
        <v>1326287143000</v>
      </c>
      <c r="G19" s="43">
        <f t="shared" si="0"/>
        <v>2.0435996943084294</v>
      </c>
    </row>
    <row r="20" spans="1:7" x14ac:dyDescent="0.25">
      <c r="A20" s="26"/>
      <c r="B20" s="26"/>
      <c r="C20" s="8">
        <v>2021</v>
      </c>
      <c r="D20" s="43">
        <v>1120000000</v>
      </c>
      <c r="E20" s="43">
        <v>2750</v>
      </c>
      <c r="F20" s="43">
        <f>VACA!E20</f>
        <v>1380798261000</v>
      </c>
      <c r="G20" s="43">
        <f t="shared" si="0"/>
        <v>2.2305937710041772</v>
      </c>
    </row>
    <row r="21" spans="1:7" x14ac:dyDescent="0.25">
      <c r="A21" s="6">
        <v>4</v>
      </c>
      <c r="B21" s="6" t="s">
        <v>29</v>
      </c>
      <c r="C21" s="8">
        <v>2017</v>
      </c>
      <c r="D21" s="43">
        <v>1924088000</v>
      </c>
      <c r="E21" s="43">
        <v>83800</v>
      </c>
      <c r="F21" s="43">
        <f>VACA!E21</f>
        <v>42187664000000</v>
      </c>
      <c r="G21" s="43">
        <f t="shared" si="0"/>
        <v>3.8219365357607855</v>
      </c>
    </row>
    <row r="22" spans="1:7" x14ac:dyDescent="0.25">
      <c r="A22" s="26"/>
      <c r="B22" s="26"/>
      <c r="C22" s="8">
        <v>2018</v>
      </c>
      <c r="D22" s="43">
        <v>1924088000</v>
      </c>
      <c r="E22" s="43">
        <v>83625</v>
      </c>
      <c r="F22" s="43">
        <f>VACA!E22</f>
        <v>45133285000000</v>
      </c>
      <c r="G22" s="43">
        <f t="shared" si="0"/>
        <v>3.5650376213475266</v>
      </c>
    </row>
    <row r="23" spans="1:7" x14ac:dyDescent="0.25">
      <c r="A23" s="26"/>
      <c r="B23" s="26"/>
      <c r="C23" s="8">
        <v>2019</v>
      </c>
      <c r="D23" s="43">
        <v>1924088000</v>
      </c>
      <c r="E23" s="43">
        <v>53000</v>
      </c>
      <c r="F23" s="43">
        <f>VACA!E23</f>
        <v>50930758000000</v>
      </c>
      <c r="G23" s="43">
        <f t="shared" si="0"/>
        <v>2.0022608734784586</v>
      </c>
    </row>
    <row r="24" spans="1:7" x14ac:dyDescent="0.25">
      <c r="A24" s="26"/>
      <c r="B24" s="26"/>
      <c r="C24" s="8">
        <v>2020</v>
      </c>
      <c r="D24" s="43">
        <v>1924088000</v>
      </c>
      <c r="E24" s="43">
        <v>41000</v>
      </c>
      <c r="F24" s="43">
        <f>VACA!E24</f>
        <v>58522468000000</v>
      </c>
      <c r="G24" s="43">
        <f t="shared" si="0"/>
        <v>1.3479883999423947</v>
      </c>
    </row>
    <row r="25" spans="1:7" x14ac:dyDescent="0.25">
      <c r="A25" s="26"/>
      <c r="B25" s="26"/>
      <c r="C25" s="8">
        <v>2021</v>
      </c>
      <c r="D25" s="43">
        <v>1924088000</v>
      </c>
      <c r="E25" s="43">
        <v>30600</v>
      </c>
      <c r="F25" s="43">
        <f>VACA!E25</f>
        <v>59288274000000</v>
      </c>
      <c r="G25" s="43">
        <f t="shared" si="0"/>
        <v>0.99306471293126197</v>
      </c>
    </row>
    <row r="26" spans="1:7" x14ac:dyDescent="0.25">
      <c r="A26" s="6">
        <v>5</v>
      </c>
      <c r="B26" s="6" t="s">
        <v>30</v>
      </c>
      <c r="C26" s="8">
        <v>2017</v>
      </c>
      <c r="D26" s="43">
        <v>116318076900</v>
      </c>
      <c r="E26" s="43">
        <v>4730</v>
      </c>
      <c r="F26" s="43">
        <f>VACA!E26</f>
        <v>34112985000000</v>
      </c>
      <c r="G26" s="43">
        <f t="shared" si="0"/>
        <v>16.128301400097353</v>
      </c>
    </row>
    <row r="27" spans="1:7" x14ac:dyDescent="0.25">
      <c r="A27" s="26"/>
      <c r="B27" s="26"/>
      <c r="C27" s="8">
        <v>2018</v>
      </c>
      <c r="D27" s="43">
        <v>116318076900</v>
      </c>
      <c r="E27" s="43">
        <v>3710</v>
      </c>
      <c r="F27" s="43">
        <f>VACA!E27</f>
        <v>35358253000000</v>
      </c>
      <c r="G27" s="43">
        <f t="shared" si="0"/>
        <v>12.204790358251014</v>
      </c>
    </row>
    <row r="28" spans="1:7" x14ac:dyDescent="0.25">
      <c r="A28" s="26"/>
      <c r="B28" s="26"/>
      <c r="C28" s="8">
        <v>2019</v>
      </c>
      <c r="D28" s="43">
        <v>116318076900</v>
      </c>
      <c r="E28" s="43">
        <v>2100</v>
      </c>
      <c r="F28" s="43">
        <f>VACA!E28</f>
        <v>35679730000000</v>
      </c>
      <c r="G28" s="43">
        <f t="shared" si="0"/>
        <v>6.8461269603217287</v>
      </c>
    </row>
    <row r="29" spans="1:7" x14ac:dyDescent="0.25">
      <c r="A29" s="26"/>
      <c r="B29" s="26"/>
      <c r="C29" s="8">
        <v>2020</v>
      </c>
      <c r="D29" s="43">
        <v>116318076900</v>
      </c>
      <c r="E29" s="43">
        <v>1505</v>
      </c>
      <c r="F29" s="43">
        <f>VACA!E29</f>
        <v>30241426000000</v>
      </c>
      <c r="G29" s="43">
        <f t="shared" si="0"/>
        <v>5.7887053915546174</v>
      </c>
    </row>
    <row r="30" spans="1:7" x14ac:dyDescent="0.25">
      <c r="A30" s="26"/>
      <c r="B30" s="26"/>
      <c r="C30" s="8">
        <v>2021</v>
      </c>
      <c r="D30" s="43">
        <v>116318076900</v>
      </c>
      <c r="E30" s="43">
        <v>965</v>
      </c>
      <c r="F30" s="43">
        <f>VACA!E30</f>
        <v>29191406000000</v>
      </c>
      <c r="G30" s="43">
        <f t="shared" si="0"/>
        <v>3.845205133610214</v>
      </c>
    </row>
    <row r="31" spans="1:7" x14ac:dyDescent="0.25">
      <c r="A31" s="6">
        <v>6</v>
      </c>
      <c r="B31" s="7" t="s">
        <v>14</v>
      </c>
      <c r="C31" s="8">
        <v>2017</v>
      </c>
      <c r="D31" s="43">
        <v>2350000000</v>
      </c>
      <c r="E31" s="43">
        <v>86</v>
      </c>
      <c r="F31" s="43">
        <f>VACA!E31</f>
        <v>475980511759</v>
      </c>
      <c r="G31" s="43">
        <f t="shared" si="0"/>
        <v>0.42459721565728292</v>
      </c>
    </row>
    <row r="32" spans="1:7" x14ac:dyDescent="0.25">
      <c r="A32" s="26"/>
      <c r="B32" s="26"/>
      <c r="C32" s="8">
        <v>2018</v>
      </c>
      <c r="D32" s="43">
        <v>2374834620</v>
      </c>
      <c r="E32" s="43">
        <v>182.5</v>
      </c>
      <c r="F32" s="43">
        <f>VACA!E32</f>
        <v>563167578239</v>
      </c>
      <c r="G32" s="43">
        <f t="shared" si="0"/>
        <v>0.76958854681451205</v>
      </c>
    </row>
    <row r="33" spans="1:7" x14ac:dyDescent="0.25">
      <c r="A33" s="26"/>
      <c r="B33" s="26"/>
      <c r="C33" s="8">
        <v>2019</v>
      </c>
      <c r="D33" s="43">
        <v>2378405500</v>
      </c>
      <c r="E33" s="43">
        <v>235</v>
      </c>
      <c r="F33" s="43">
        <f>VACA!E33</f>
        <v>641567444819</v>
      </c>
      <c r="G33" s="43">
        <f t="shared" si="0"/>
        <v>0.87118711682399175</v>
      </c>
    </row>
    <row r="34" spans="1:7" x14ac:dyDescent="0.25">
      <c r="A34" s="26"/>
      <c r="B34" s="26"/>
      <c r="C34" s="8">
        <v>2020</v>
      </c>
      <c r="D34" s="43">
        <v>2419438170</v>
      </c>
      <c r="E34" s="43">
        <v>251.25</v>
      </c>
      <c r="F34" s="43">
        <f>VACA!E34</f>
        <v>662560916609</v>
      </c>
      <c r="G34" s="43">
        <f t="shared" si="0"/>
        <v>0.91747615196450405</v>
      </c>
    </row>
    <row r="35" spans="1:7" x14ac:dyDescent="0.25">
      <c r="A35" s="26"/>
      <c r="B35" s="26"/>
      <c r="C35" s="8">
        <v>2021</v>
      </c>
      <c r="D35" s="43">
        <v>9677752680</v>
      </c>
      <c r="E35" s="43">
        <v>181</v>
      </c>
      <c r="F35" s="43">
        <f>VACA!E35</f>
        <v>668660599446</v>
      </c>
      <c r="G35" s="43">
        <f t="shared" si="0"/>
        <v>2.6196746698269644</v>
      </c>
    </row>
    <row r="36" spans="1:7" x14ac:dyDescent="0.25">
      <c r="A36" s="6">
        <v>7</v>
      </c>
      <c r="B36" s="6" t="s">
        <v>54</v>
      </c>
      <c r="C36" s="8">
        <v>2017</v>
      </c>
      <c r="D36" s="43">
        <v>4605262400</v>
      </c>
      <c r="E36" s="43">
        <v>298</v>
      </c>
      <c r="F36" s="43">
        <f>VACA!E36</f>
        <v>996515466805</v>
      </c>
      <c r="G36" s="43">
        <f t="shared" si="0"/>
        <v>1.3771669792542693</v>
      </c>
    </row>
    <row r="37" spans="1:7" x14ac:dyDescent="0.25">
      <c r="A37" s="26"/>
      <c r="B37" s="26"/>
      <c r="C37" s="8">
        <v>2018</v>
      </c>
      <c r="D37" s="43">
        <v>4605262400</v>
      </c>
      <c r="E37" s="43">
        <v>306</v>
      </c>
      <c r="F37" s="43">
        <f>VACA!E37</f>
        <v>1092723219024</v>
      </c>
      <c r="G37" s="43">
        <f t="shared" si="0"/>
        <v>1.2896315094857052</v>
      </c>
    </row>
    <row r="38" spans="1:7" x14ac:dyDescent="0.25">
      <c r="A38" s="26"/>
      <c r="B38" s="26"/>
      <c r="C38" s="8">
        <v>2019</v>
      </c>
      <c r="D38" s="43">
        <v>4605262400</v>
      </c>
      <c r="E38" s="43">
        <v>200</v>
      </c>
      <c r="F38" s="43">
        <f>VACA!E38</f>
        <v>1211246898396</v>
      </c>
      <c r="G38" s="43">
        <f t="shared" si="0"/>
        <v>0.76041679134097973</v>
      </c>
    </row>
    <row r="39" spans="1:7" x14ac:dyDescent="0.25">
      <c r="A39" s="26"/>
      <c r="B39" s="26"/>
      <c r="C39" s="8">
        <v>2020</v>
      </c>
      <c r="D39" s="43">
        <v>4605262400</v>
      </c>
      <c r="E39" s="43">
        <v>244</v>
      </c>
      <c r="F39" s="43">
        <f>VACA!E39</f>
        <v>1358133190500</v>
      </c>
      <c r="G39" s="43">
        <f t="shared" si="0"/>
        <v>0.82737395231929578</v>
      </c>
    </row>
    <row r="40" spans="1:7" x14ac:dyDescent="0.25">
      <c r="A40" s="26"/>
      <c r="B40" s="26"/>
      <c r="C40" s="8">
        <v>2021</v>
      </c>
      <c r="D40" s="43">
        <v>4605262400</v>
      </c>
      <c r="E40" s="43">
        <v>212</v>
      </c>
      <c r="F40" s="43">
        <f>VACA!E40</f>
        <v>1515552418426</v>
      </c>
      <c r="G40" s="43">
        <f t="shared" si="0"/>
        <v>0.64419786272649504</v>
      </c>
    </row>
    <row r="41" spans="1:7" x14ac:dyDescent="0.25">
      <c r="A41" s="6">
        <v>8</v>
      </c>
      <c r="B41" s="6" t="s">
        <v>37</v>
      </c>
      <c r="C41" s="8">
        <v>2017</v>
      </c>
      <c r="D41" s="43">
        <v>46875122110</v>
      </c>
      <c r="E41" s="43">
        <v>1690</v>
      </c>
      <c r="F41" s="43">
        <f>VACA!E41</f>
        <v>13894031782689</v>
      </c>
      <c r="G41" s="43">
        <f>(D41*E41)/F41</f>
        <v>5.7016536024195172</v>
      </c>
    </row>
    <row r="42" spans="1:7" x14ac:dyDescent="0.25">
      <c r="A42" s="26"/>
      <c r="B42" s="26"/>
      <c r="C42" s="8">
        <v>2018</v>
      </c>
      <c r="D42" s="43">
        <v>46875122110</v>
      </c>
      <c r="E42" s="43">
        <v>1520</v>
      </c>
      <c r="F42" s="43">
        <f>VACA!E42</f>
        <v>15294594796354</v>
      </c>
      <c r="G42" s="43">
        <f>(D42*E42)/F42</f>
        <v>4.6585206444426346</v>
      </c>
    </row>
    <row r="43" spans="1:7" x14ac:dyDescent="0.25">
      <c r="A43" s="26"/>
      <c r="B43" s="26"/>
      <c r="C43" s="8">
        <v>2019</v>
      </c>
      <c r="D43" s="43">
        <v>46875122110</v>
      </c>
      <c r="E43" s="43">
        <v>1620</v>
      </c>
      <c r="F43" s="43">
        <f>VACA!E43</f>
        <v>16705582476031</v>
      </c>
      <c r="G43" s="43">
        <f>(D43*E43)/F43</f>
        <v>4.5456480147971279</v>
      </c>
    </row>
    <row r="44" spans="1:7" x14ac:dyDescent="0.25">
      <c r="A44" s="26"/>
      <c r="B44" s="26"/>
      <c r="C44" s="8">
        <v>2020</v>
      </c>
      <c r="D44" s="43">
        <v>46875122110</v>
      </c>
      <c r="E44" s="43">
        <v>1480</v>
      </c>
      <c r="F44" s="43">
        <f>VACA!E44</f>
        <v>18276082144080</v>
      </c>
      <c r="G44" s="43">
        <f>(D44*E44)/F44</f>
        <v>3.7959547443417492</v>
      </c>
    </row>
    <row r="45" spans="1:7" x14ac:dyDescent="0.25">
      <c r="A45" s="26"/>
      <c r="B45" s="26"/>
      <c r="C45" s="8">
        <v>2021</v>
      </c>
      <c r="D45" s="43">
        <v>46875122110</v>
      </c>
      <c r="E45" s="43">
        <v>1615</v>
      </c>
      <c r="F45" s="43">
        <f>VACA!E45</f>
        <v>21265877793123</v>
      </c>
      <c r="G45" s="43">
        <f>(D45*E45)/F45</f>
        <v>3.5598493955481625</v>
      </c>
    </row>
    <row r="46" spans="1:7" x14ac:dyDescent="0.25">
      <c r="A46" s="6">
        <v>9</v>
      </c>
      <c r="B46" s="6" t="s">
        <v>38</v>
      </c>
      <c r="C46" s="8">
        <v>2017</v>
      </c>
      <c r="D46" s="43">
        <v>448000000</v>
      </c>
      <c r="E46" s="43">
        <v>8500</v>
      </c>
      <c r="F46" s="43">
        <f>VACA!E46</f>
        <v>615437441000</v>
      </c>
      <c r="G46" s="43">
        <f t="shared" si="0"/>
        <v>6.187468857618625</v>
      </c>
    </row>
    <row r="47" spans="1:7" x14ac:dyDescent="0.25">
      <c r="A47" s="26"/>
      <c r="B47" s="26"/>
      <c r="C47" s="8">
        <v>2018</v>
      </c>
      <c r="D47" s="43">
        <v>448000000</v>
      </c>
      <c r="E47" s="43">
        <v>4300</v>
      </c>
      <c r="F47" s="43">
        <f>VACA!E47</f>
        <v>518280401000</v>
      </c>
      <c r="G47" s="43">
        <f t="shared" si="0"/>
        <v>3.7169069026787298</v>
      </c>
    </row>
    <row r="48" spans="1:7" x14ac:dyDescent="0.25">
      <c r="A48" s="26"/>
      <c r="B48" s="26"/>
      <c r="C48" s="8">
        <v>2019</v>
      </c>
      <c r="D48" s="43">
        <v>448000000</v>
      </c>
      <c r="E48" s="43">
        <v>2850</v>
      </c>
      <c r="F48" s="43">
        <f>VACA!E48</f>
        <v>594011658000</v>
      </c>
      <c r="G48" s="43">
        <f t="shared" si="0"/>
        <v>2.1494527637705052</v>
      </c>
    </row>
    <row r="49" spans="1:7" x14ac:dyDescent="0.25">
      <c r="A49" s="26"/>
      <c r="B49" s="26"/>
      <c r="C49" s="8">
        <v>2020</v>
      </c>
      <c r="D49" s="43">
        <v>448000000</v>
      </c>
      <c r="E49" s="43">
        <v>3280</v>
      </c>
      <c r="F49" s="43">
        <f>VACA!E49</f>
        <v>612683025000</v>
      </c>
      <c r="G49" s="43">
        <f t="shared" si="0"/>
        <v>2.398369042458782</v>
      </c>
    </row>
    <row r="50" spans="1:7" x14ac:dyDescent="0.25">
      <c r="A50" s="26"/>
      <c r="B50" s="26"/>
      <c r="C50" s="8">
        <v>2021</v>
      </c>
      <c r="D50" s="43">
        <v>448000000</v>
      </c>
      <c r="E50" s="43">
        <v>3690</v>
      </c>
      <c r="F50" s="43">
        <f>VACA!E50</f>
        <v>684043788000</v>
      </c>
      <c r="G50" s="43">
        <f t="shared" si="0"/>
        <v>2.4166873948718615</v>
      </c>
    </row>
    <row r="51" spans="1:7" x14ac:dyDescent="0.25">
      <c r="A51" s="6">
        <v>10</v>
      </c>
      <c r="B51" s="6" t="s">
        <v>40</v>
      </c>
      <c r="C51" s="8">
        <v>2017</v>
      </c>
      <c r="D51" s="43">
        <v>535080000</v>
      </c>
      <c r="E51" s="43">
        <v>183</v>
      </c>
      <c r="F51" s="43">
        <f>VACA!E51</f>
        <v>108856000711</v>
      </c>
      <c r="G51" s="43">
        <f t="shared" si="0"/>
        <v>0.899533690016458</v>
      </c>
    </row>
    <row r="52" spans="1:7" x14ac:dyDescent="0.25">
      <c r="A52" s="26"/>
      <c r="B52" s="26"/>
      <c r="C52" s="8">
        <v>2018</v>
      </c>
      <c r="D52" s="43">
        <v>535080000</v>
      </c>
      <c r="E52" s="43">
        <v>189</v>
      </c>
      <c r="F52" s="43">
        <f>VACA!E52</f>
        <v>118927560800</v>
      </c>
      <c r="G52" s="43">
        <f t="shared" si="0"/>
        <v>0.8503505774415917</v>
      </c>
    </row>
    <row r="53" spans="1:7" x14ac:dyDescent="0.25">
      <c r="A53" s="26"/>
      <c r="B53" s="26"/>
      <c r="C53" s="8">
        <v>2019</v>
      </c>
      <c r="D53" s="43">
        <v>535080000</v>
      </c>
      <c r="E53" s="43">
        <v>198</v>
      </c>
      <c r="F53" s="43">
        <f>VACA!E53</f>
        <v>124725993563</v>
      </c>
      <c r="G53" s="43">
        <f t="shared" si="0"/>
        <v>0.84942871147774013</v>
      </c>
    </row>
    <row r="54" spans="1:7" x14ac:dyDescent="0.25">
      <c r="A54" s="26"/>
      <c r="B54" s="26"/>
      <c r="C54" s="8">
        <v>2020</v>
      </c>
      <c r="D54" s="43">
        <v>535080000</v>
      </c>
      <c r="E54" s="43">
        <v>975</v>
      </c>
      <c r="F54" s="43">
        <f>VACA!E54</f>
        <v>157631750155</v>
      </c>
      <c r="G54" s="43">
        <f t="shared" si="0"/>
        <v>3.3096314637565536</v>
      </c>
    </row>
    <row r="55" spans="1:7" x14ac:dyDescent="0.25">
      <c r="A55" s="26"/>
      <c r="B55" s="26"/>
      <c r="C55" s="8">
        <v>2021</v>
      </c>
      <c r="D55" s="43">
        <v>535080000</v>
      </c>
      <c r="E55" s="43">
        <v>1015</v>
      </c>
      <c r="F55" s="43">
        <f>VACA!E55</f>
        <v>167100567456</v>
      </c>
      <c r="G55" s="43">
        <f>(D55*E55)/F55</f>
        <v>3.2501756772490178</v>
      </c>
    </row>
    <row r="56" spans="1:7" x14ac:dyDescent="0.25">
      <c r="A56" s="6">
        <v>11</v>
      </c>
      <c r="B56" s="7" t="s">
        <v>24</v>
      </c>
      <c r="C56" s="8">
        <v>2017</v>
      </c>
      <c r="D56" s="43">
        <v>6186488888</v>
      </c>
      <c r="E56" s="43">
        <v>1275</v>
      </c>
      <c r="F56" s="43">
        <f>VACA!E56</f>
        <v>2820105715429</v>
      </c>
      <c r="G56" s="43">
        <f>(D56*E56)/F56</f>
        <v>2.796977889532803</v>
      </c>
    </row>
    <row r="57" spans="1:7" x14ac:dyDescent="0.25">
      <c r="A57" s="26"/>
      <c r="B57" s="26"/>
      <c r="C57" s="8">
        <v>2018</v>
      </c>
      <c r="D57" s="43">
        <v>6186488888</v>
      </c>
      <c r="E57" s="43">
        <v>1200</v>
      </c>
      <c r="F57" s="43">
        <f>VACA!E57</f>
        <v>2916901120111</v>
      </c>
      <c r="G57" s="43">
        <f>(D57*E57)/F57</f>
        <v>2.5450937004396961</v>
      </c>
    </row>
    <row r="58" spans="1:7" x14ac:dyDescent="0.25">
      <c r="A58" s="26"/>
      <c r="B58" s="26"/>
      <c r="C58" s="8">
        <v>2019</v>
      </c>
      <c r="D58" s="43">
        <v>6186488888</v>
      </c>
      <c r="E58" s="43">
        <v>1300</v>
      </c>
      <c r="F58" s="43">
        <f>VACA!E58</f>
        <v>3092597379097</v>
      </c>
      <c r="G58" s="43">
        <f>(D58*E58)/F58</f>
        <v>2.6005439986333725</v>
      </c>
    </row>
    <row r="59" spans="1:7" x14ac:dyDescent="0.25">
      <c r="A59" s="26"/>
      <c r="B59" s="26"/>
      <c r="C59" s="8">
        <v>2020</v>
      </c>
      <c r="D59" s="43">
        <v>6186488888</v>
      </c>
      <c r="E59" s="43">
        <v>1360</v>
      </c>
      <c r="F59" s="43">
        <f>VACA!E59</f>
        <v>3227671047731</v>
      </c>
      <c r="G59" s="43">
        <f>(D59*E59)/F59</f>
        <v>2.6067169681354736</v>
      </c>
    </row>
    <row r="60" spans="1:7" x14ac:dyDescent="0.25">
      <c r="A60" s="26"/>
      <c r="B60" s="26"/>
      <c r="C60" s="8">
        <v>2021</v>
      </c>
      <c r="D60" s="43">
        <v>6186488888</v>
      </c>
      <c r="E60" s="43">
        <v>1360</v>
      </c>
      <c r="F60" s="43">
        <f>VACA!E60</f>
        <v>2849419530726</v>
      </c>
      <c r="G60" s="43">
        <f t="shared" si="0"/>
        <v>2.9527504802131763</v>
      </c>
    </row>
    <row r="61" spans="1:7" x14ac:dyDescent="0.25">
      <c r="A61" s="6">
        <v>12</v>
      </c>
      <c r="B61" s="7" t="s">
        <v>25</v>
      </c>
      <c r="C61" s="8">
        <v>2017</v>
      </c>
      <c r="D61" s="43">
        <v>1726003217</v>
      </c>
      <c r="E61" s="43">
        <v>715</v>
      </c>
      <c r="F61" s="43">
        <f>VACA!E61</f>
        <v>1023237460399</v>
      </c>
      <c r="G61" s="43">
        <f t="shared" si="0"/>
        <v>1.2060663804018468</v>
      </c>
    </row>
    <row r="62" spans="1:7" x14ac:dyDescent="0.25">
      <c r="A62" s="26"/>
      <c r="B62" s="26"/>
      <c r="C62" s="8">
        <v>2018</v>
      </c>
      <c r="D62" s="43">
        <v>1726003217</v>
      </c>
      <c r="E62" s="43">
        <v>695</v>
      </c>
      <c r="F62" s="43">
        <f>VACA!E62</f>
        <v>1040576552571</v>
      </c>
      <c r="G62" s="43">
        <f t="shared" si="0"/>
        <v>1.1527957581315493</v>
      </c>
    </row>
    <row r="63" spans="1:7" x14ac:dyDescent="0.25">
      <c r="A63" s="26"/>
      <c r="B63" s="26"/>
      <c r="C63" s="8">
        <v>2019</v>
      </c>
      <c r="D63" s="43">
        <v>1726003217</v>
      </c>
      <c r="E63" s="43">
        <v>410</v>
      </c>
      <c r="F63" s="43">
        <f>VACA!E63</f>
        <v>1035820381000</v>
      </c>
      <c r="G63" s="43">
        <f t="shared" si="0"/>
        <v>0.68318922078634015</v>
      </c>
    </row>
    <row r="64" spans="1:7" x14ac:dyDescent="0.25">
      <c r="A64" s="26"/>
      <c r="B64" s="26"/>
      <c r="C64" s="8">
        <v>2020</v>
      </c>
      <c r="D64" s="43">
        <v>1726003217</v>
      </c>
      <c r="E64" s="43">
        <v>324</v>
      </c>
      <c r="F64" s="43">
        <f>VACA!E64</f>
        <v>961981659335</v>
      </c>
      <c r="G64" s="43">
        <f t="shared" si="0"/>
        <v>0.58132609585777539</v>
      </c>
    </row>
    <row r="65" spans="1:7" x14ac:dyDescent="0.25">
      <c r="A65" s="26"/>
      <c r="B65" s="26"/>
      <c r="C65" s="8">
        <v>2021</v>
      </c>
      <c r="D65" s="43">
        <v>1730103217</v>
      </c>
      <c r="E65" s="43">
        <v>360</v>
      </c>
      <c r="F65" s="43">
        <f>VACA!E65</f>
        <v>992485493010</v>
      </c>
      <c r="G65" s="43">
        <f t="shared" si="0"/>
        <v>0.62755290884007353</v>
      </c>
    </row>
    <row r="66" spans="1:7" x14ac:dyDescent="0.25">
      <c r="A66" s="6">
        <v>13</v>
      </c>
      <c r="B66" s="7" t="s">
        <v>26</v>
      </c>
      <c r="C66" s="8">
        <v>2017</v>
      </c>
      <c r="D66" s="43">
        <v>690740500</v>
      </c>
      <c r="E66" s="43">
        <v>1100</v>
      </c>
      <c r="F66" s="43">
        <f>VACA!E66</f>
        <v>307569774228</v>
      </c>
      <c r="G66" s="43">
        <f t="shared" si="0"/>
        <v>2.4703810766423135</v>
      </c>
    </row>
    <row r="67" spans="1:7" x14ac:dyDescent="0.25">
      <c r="A67" s="26"/>
      <c r="B67" s="26"/>
      <c r="C67" s="8">
        <v>2018</v>
      </c>
      <c r="D67" s="43">
        <v>690740500</v>
      </c>
      <c r="E67" s="43">
        <v>1500</v>
      </c>
      <c r="F67" s="43">
        <f>VACA!E67</f>
        <v>339236007000</v>
      </c>
      <c r="G67" s="43">
        <f t="shared" ref="G67:G105" si="1">(D67*E67)/F67</f>
        <v>3.0542475698931333</v>
      </c>
    </row>
    <row r="68" spans="1:7" x14ac:dyDescent="0.25">
      <c r="A68" s="26"/>
      <c r="B68" s="26"/>
      <c r="C68" s="8">
        <v>2019</v>
      </c>
      <c r="D68" s="43">
        <v>690740500</v>
      </c>
      <c r="E68" s="43">
        <v>1610</v>
      </c>
      <c r="F68" s="43">
        <f>VACA!E68</f>
        <v>380381947966</v>
      </c>
      <c r="G68" s="43">
        <f t="shared" si="1"/>
        <v>2.9236198272463843</v>
      </c>
    </row>
    <row r="69" spans="1:7" x14ac:dyDescent="0.25">
      <c r="A69" s="26"/>
      <c r="B69" s="26"/>
      <c r="C69" s="8">
        <v>2020</v>
      </c>
      <c r="D69" s="43">
        <v>690740500</v>
      </c>
      <c r="E69" s="43">
        <v>1565</v>
      </c>
      <c r="F69" s="43">
        <f>VACA!E69</f>
        <v>406954570727</v>
      </c>
      <c r="G69" s="43">
        <f t="shared" si="1"/>
        <v>2.6563379803520633</v>
      </c>
    </row>
    <row r="70" spans="1:7" x14ac:dyDescent="0.25">
      <c r="A70" s="26"/>
      <c r="B70" s="26"/>
      <c r="C70" s="8">
        <v>2021</v>
      </c>
      <c r="D70" s="43">
        <v>690740500</v>
      </c>
      <c r="E70" s="43">
        <v>2420</v>
      </c>
      <c r="F70" s="43">
        <f>VACA!E70</f>
        <v>541837229228</v>
      </c>
      <c r="G70" s="43">
        <f t="shared" si="1"/>
        <v>3.0850445850346135</v>
      </c>
    </row>
    <row r="71" spans="1:7" x14ac:dyDescent="0.25">
      <c r="A71" s="6">
        <v>14</v>
      </c>
      <c r="B71" s="7" t="s">
        <v>27</v>
      </c>
      <c r="C71" s="8">
        <v>2017</v>
      </c>
      <c r="D71" s="43">
        <v>1310000000</v>
      </c>
      <c r="E71" s="43">
        <v>4360</v>
      </c>
      <c r="F71" s="43">
        <f>VACA!E71</f>
        <v>1384772068360</v>
      </c>
      <c r="G71" s="43">
        <f t="shared" si="1"/>
        <v>4.1245777052423565</v>
      </c>
    </row>
    <row r="72" spans="1:7" x14ac:dyDescent="0.25">
      <c r="A72" s="26"/>
      <c r="B72" s="26"/>
      <c r="C72" s="8">
        <v>2018</v>
      </c>
      <c r="D72" s="43">
        <v>1310000000</v>
      </c>
      <c r="E72" s="43">
        <v>3750</v>
      </c>
      <c r="F72" s="43">
        <f>VACA!E72</f>
        <v>1646387946952</v>
      </c>
      <c r="G72" s="43">
        <f t="shared" si="1"/>
        <v>2.9838046428210534</v>
      </c>
    </row>
    <row r="73" spans="1:7" x14ac:dyDescent="0.25">
      <c r="A73" s="26"/>
      <c r="B73" s="26"/>
      <c r="C73" s="8">
        <v>2019</v>
      </c>
      <c r="D73" s="43">
        <v>1310000000</v>
      </c>
      <c r="E73" s="43">
        <v>4500</v>
      </c>
      <c r="F73" s="43">
        <f>VACA!E73</f>
        <v>2148007007980</v>
      </c>
      <c r="G73" s="43">
        <f t="shared" si="1"/>
        <v>2.7444044540356027</v>
      </c>
    </row>
    <row r="74" spans="1:7" x14ac:dyDescent="0.25">
      <c r="A74" s="26"/>
      <c r="B74" s="26"/>
      <c r="C74" s="8">
        <v>2020</v>
      </c>
      <c r="D74" s="43">
        <v>1310000000</v>
      </c>
      <c r="E74" s="43">
        <v>9500</v>
      </c>
      <c r="F74" s="43">
        <f>VACA!E74</f>
        <v>2673298199144</v>
      </c>
      <c r="G74" s="43">
        <f t="shared" si="1"/>
        <v>4.6552980898221286</v>
      </c>
    </row>
    <row r="75" spans="1:7" x14ac:dyDescent="0.25">
      <c r="A75" s="26"/>
      <c r="B75" s="26"/>
      <c r="C75" s="8">
        <v>2021</v>
      </c>
      <c r="D75" s="43">
        <v>1310000000</v>
      </c>
      <c r="E75" s="43">
        <v>7550</v>
      </c>
      <c r="F75" s="43">
        <f>VACA!E75</f>
        <v>3300848622529</v>
      </c>
      <c r="G75" s="43">
        <f t="shared" si="1"/>
        <v>2.9963506755490741</v>
      </c>
    </row>
    <row r="76" spans="1:7" x14ac:dyDescent="0.25">
      <c r="A76" s="6">
        <v>15</v>
      </c>
      <c r="B76" s="6" t="s">
        <v>43</v>
      </c>
      <c r="C76" s="8">
        <v>2017</v>
      </c>
      <c r="D76" s="43">
        <v>4500000000</v>
      </c>
      <c r="E76" s="43">
        <v>1800</v>
      </c>
      <c r="F76" s="43">
        <f>VACA!E76</f>
        <v>5082008409145</v>
      </c>
      <c r="G76" s="43">
        <f t="shared" si="1"/>
        <v>1.5938580474255353</v>
      </c>
    </row>
    <row r="77" spans="1:7" x14ac:dyDescent="0.25">
      <c r="A77" s="26"/>
      <c r="B77" s="26"/>
      <c r="C77" s="8">
        <v>2018</v>
      </c>
      <c r="D77" s="43">
        <v>4500000000</v>
      </c>
      <c r="E77" s="43">
        <v>1390</v>
      </c>
      <c r="F77" s="43">
        <f>VACA!E77</f>
        <v>5432848070494</v>
      </c>
      <c r="G77" s="43">
        <f t="shared" si="1"/>
        <v>1.1513298216401702</v>
      </c>
    </row>
    <row r="78" spans="1:7" x14ac:dyDescent="0.25">
      <c r="A78" s="26"/>
      <c r="B78" s="26"/>
      <c r="C78" s="8">
        <v>2019</v>
      </c>
      <c r="D78" s="43">
        <v>4500000000</v>
      </c>
      <c r="E78" s="43">
        <v>1395</v>
      </c>
      <c r="F78" s="43">
        <f>VACA!E78</f>
        <v>5791035969893</v>
      </c>
      <c r="G78" s="43">
        <f t="shared" si="1"/>
        <v>1.0840029370627426</v>
      </c>
    </row>
    <row r="79" spans="1:7" x14ac:dyDescent="0.25">
      <c r="A79" s="26"/>
      <c r="B79" s="26"/>
      <c r="C79" s="8">
        <v>2020</v>
      </c>
      <c r="D79" s="43">
        <v>4500000000</v>
      </c>
      <c r="E79" s="43">
        <v>1400</v>
      </c>
      <c r="F79" s="43">
        <f>VACA!E79</f>
        <v>6377235707755</v>
      </c>
      <c r="G79" s="43">
        <f t="shared" si="1"/>
        <v>0.98788884223597417</v>
      </c>
    </row>
    <row r="80" spans="1:7" x14ac:dyDescent="0.25">
      <c r="A80" s="26"/>
      <c r="B80" s="26"/>
      <c r="C80" s="8">
        <v>2021</v>
      </c>
      <c r="D80" s="43">
        <v>4509864300</v>
      </c>
      <c r="E80" s="43">
        <v>1500</v>
      </c>
      <c r="F80" s="43">
        <f>VACA!E80</f>
        <v>6875303997165</v>
      </c>
      <c r="G80" s="43">
        <f t="shared" si="1"/>
        <v>0.9839268856750818</v>
      </c>
    </row>
    <row r="81" spans="1:7" x14ac:dyDescent="0.25">
      <c r="A81" s="6">
        <v>16</v>
      </c>
      <c r="B81" s="6" t="s">
        <v>49</v>
      </c>
      <c r="C81" s="8">
        <v>2017</v>
      </c>
      <c r="D81" s="43">
        <v>7630000000</v>
      </c>
      <c r="E81" s="43">
        <v>11180</v>
      </c>
      <c r="F81" s="43">
        <f>VACA!E81</f>
        <v>5173388000000</v>
      </c>
      <c r="G81" s="43">
        <f t="shared" si="1"/>
        <v>16.488885040132306</v>
      </c>
    </row>
    <row r="82" spans="1:7" x14ac:dyDescent="0.25">
      <c r="A82" s="26"/>
      <c r="B82" s="26"/>
      <c r="C82" s="8">
        <v>2018</v>
      </c>
      <c r="D82" s="43">
        <v>7630000000</v>
      </c>
      <c r="E82" s="43">
        <v>9080</v>
      </c>
      <c r="F82" s="43">
        <f>VACA!E82</f>
        <v>7578133000000</v>
      </c>
      <c r="G82" s="43">
        <f t="shared" si="1"/>
        <v>9.1421462251982124</v>
      </c>
    </row>
    <row r="83" spans="1:7" x14ac:dyDescent="0.25">
      <c r="A83" s="26"/>
      <c r="B83" s="26"/>
      <c r="C83" s="8">
        <v>2019</v>
      </c>
      <c r="D83" s="43">
        <v>7630000000</v>
      </c>
      <c r="E83" s="43">
        <v>8400</v>
      </c>
      <c r="F83" s="43">
        <f>VACA!E83</f>
        <v>5281862000000</v>
      </c>
      <c r="G83" s="43">
        <f t="shared" si="1"/>
        <v>12.13435716419702</v>
      </c>
    </row>
    <row r="84" spans="1:7" x14ac:dyDescent="0.25">
      <c r="A84" s="26"/>
      <c r="B84" s="26"/>
      <c r="C84" s="8">
        <v>2020</v>
      </c>
      <c r="D84" s="43">
        <v>38150000000</v>
      </c>
      <c r="E84" s="43">
        <v>7350</v>
      </c>
      <c r="F84" s="43">
        <f>VACA!E84</f>
        <v>4937368000000</v>
      </c>
      <c r="G84" s="43">
        <f t="shared" si="1"/>
        <v>56.791898031501802</v>
      </c>
    </row>
    <row r="85" spans="1:7" x14ac:dyDescent="0.25">
      <c r="A85" s="26"/>
      <c r="B85" s="26"/>
      <c r="C85" s="8">
        <v>2021</v>
      </c>
      <c r="D85" s="43">
        <v>38150000000</v>
      </c>
      <c r="E85" s="43">
        <v>4110</v>
      </c>
      <c r="F85" s="43">
        <f>VACA!E85</f>
        <v>4321269000000</v>
      </c>
      <c r="G85" s="43">
        <f t="shared" si="1"/>
        <v>36.284827443049714</v>
      </c>
    </row>
    <row r="86" spans="1:7" x14ac:dyDescent="0.25">
      <c r="A86" s="6">
        <v>17</v>
      </c>
      <c r="B86" s="6" t="s">
        <v>33</v>
      </c>
      <c r="C86" s="8">
        <v>2017</v>
      </c>
      <c r="D86" s="43">
        <v>2099873760</v>
      </c>
      <c r="E86" s="43">
        <v>290</v>
      </c>
      <c r="F86" s="43">
        <f>VACA!E86</f>
        <v>978091361111</v>
      </c>
      <c r="G86" s="43">
        <f t="shared" si="1"/>
        <v>0.62260379205096672</v>
      </c>
    </row>
    <row r="87" spans="1:7" x14ac:dyDescent="0.25">
      <c r="A87" s="26"/>
      <c r="B87" s="26"/>
      <c r="C87" s="8">
        <v>2018</v>
      </c>
      <c r="D87" s="43">
        <v>2099873760</v>
      </c>
      <c r="E87" s="43">
        <v>141</v>
      </c>
      <c r="F87" s="43">
        <f>VACA!E87</f>
        <v>1005236802665</v>
      </c>
      <c r="G87" s="43">
        <f t="shared" si="1"/>
        <v>0.29453975359343348</v>
      </c>
    </row>
    <row r="88" spans="1:7" x14ac:dyDescent="0.25">
      <c r="A88" s="26"/>
      <c r="B88" s="26"/>
      <c r="C88" s="8">
        <v>2019</v>
      </c>
      <c r="D88" s="43">
        <v>2099873760</v>
      </c>
      <c r="E88" s="43">
        <v>168</v>
      </c>
      <c r="F88" s="43">
        <f>VACA!E88</f>
        <v>1033170577477</v>
      </c>
      <c r="G88" s="43">
        <f t="shared" si="1"/>
        <v>0.34145261137951194</v>
      </c>
    </row>
    <row r="89" spans="1:7" x14ac:dyDescent="0.25">
      <c r="A89" s="26"/>
      <c r="B89" s="26"/>
      <c r="C89" s="8">
        <v>2020</v>
      </c>
      <c r="D89" s="43">
        <v>2099873760</v>
      </c>
      <c r="E89" s="43">
        <v>540</v>
      </c>
      <c r="F89" s="43">
        <f>VACA!E89</f>
        <v>1185851841509</v>
      </c>
      <c r="G89" s="43">
        <f t="shared" si="1"/>
        <v>0.95621711811575749</v>
      </c>
    </row>
    <row r="90" spans="1:7" x14ac:dyDescent="0.25">
      <c r="A90" s="26"/>
      <c r="B90" s="26"/>
      <c r="C90" s="8">
        <v>2021</v>
      </c>
      <c r="D90" s="43">
        <v>2099873760</v>
      </c>
      <c r="E90" s="43">
        <v>428</v>
      </c>
      <c r="F90" s="43">
        <f>VACA!E90</f>
        <v>1318385158595</v>
      </c>
      <c r="G90" s="43">
        <f t="shared" si="1"/>
        <v>0.68170212886634096</v>
      </c>
    </row>
    <row r="91" spans="1:7" x14ac:dyDescent="0.25">
      <c r="A91" s="6">
        <v>18</v>
      </c>
      <c r="B91" s="6" t="s">
        <v>53</v>
      </c>
      <c r="C91" s="8">
        <v>2017</v>
      </c>
      <c r="D91" s="45">
        <v>6250000000</v>
      </c>
      <c r="E91" s="43">
        <v>244</v>
      </c>
      <c r="F91" s="43">
        <f>VACA!E91</f>
        <v>1912624105680</v>
      </c>
      <c r="G91" s="43">
        <f>(D91*E91)/F91</f>
        <v>0.79733388043742814</v>
      </c>
    </row>
    <row r="92" spans="1:7" x14ac:dyDescent="0.25">
      <c r="A92" s="26"/>
      <c r="B92" s="26"/>
      <c r="C92" s="8">
        <v>2018</v>
      </c>
      <c r="D92" s="43">
        <v>6306250000</v>
      </c>
      <c r="E92" s="43">
        <v>615</v>
      </c>
      <c r="F92" s="43">
        <f>VACA!E92</f>
        <v>2450039514752</v>
      </c>
      <c r="G92" s="43">
        <f>(D92*E92)/F92</f>
        <v>1.5829719180641775</v>
      </c>
    </row>
    <row r="93" spans="1:7" x14ac:dyDescent="0.25">
      <c r="A93" s="26"/>
      <c r="B93" s="26"/>
      <c r="C93" s="8">
        <v>2019</v>
      </c>
      <c r="D93" s="43">
        <v>6306250000</v>
      </c>
      <c r="E93" s="43">
        <v>685</v>
      </c>
      <c r="F93" s="43">
        <f>VACA!E93</f>
        <v>2703608388082</v>
      </c>
      <c r="G93" s="43">
        <f t="shared" si="1"/>
        <v>1.5977836394658285</v>
      </c>
    </row>
    <row r="94" spans="1:7" x14ac:dyDescent="0.25">
      <c r="A94" s="26"/>
      <c r="B94" s="26"/>
      <c r="C94" s="8">
        <v>2020</v>
      </c>
      <c r="D94" s="43">
        <v>6306250000</v>
      </c>
      <c r="E94" s="43">
        <v>560</v>
      </c>
      <c r="F94" s="43">
        <f>VACA!E94</f>
        <v>2959921468593</v>
      </c>
      <c r="G94" s="43">
        <f t="shared" si="1"/>
        <v>1.1931059784767533</v>
      </c>
    </row>
    <row r="95" spans="1:7" x14ac:dyDescent="0.25">
      <c r="A95" s="26"/>
      <c r="B95" s="26"/>
      <c r="C95" s="8">
        <v>2021</v>
      </c>
      <c r="D95" s="43">
        <v>6362500000</v>
      </c>
      <c r="E95" s="43">
        <v>840</v>
      </c>
      <c r="F95" s="43">
        <f>VACA!E95</f>
        <v>3642537753968</v>
      </c>
      <c r="G95" s="43">
        <f t="shared" si="1"/>
        <v>1.4672462884366722</v>
      </c>
    </row>
    <row r="96" spans="1:7" x14ac:dyDescent="0.25">
      <c r="A96" s="6">
        <v>19</v>
      </c>
      <c r="B96" s="6" t="s">
        <v>55</v>
      </c>
      <c r="C96" s="8">
        <v>2017</v>
      </c>
      <c r="D96" s="44">
        <v>562375000000</v>
      </c>
      <c r="E96" s="44">
        <v>94</v>
      </c>
      <c r="F96" s="43">
        <f>VACA!E96</f>
        <v>1194700000000</v>
      </c>
      <c r="G96" s="43">
        <f t="shared" si="1"/>
        <v>44.248137607767639</v>
      </c>
    </row>
    <row r="97" spans="1:7" x14ac:dyDescent="0.25">
      <c r="A97" s="6"/>
      <c r="B97" s="6"/>
      <c r="C97" s="8">
        <v>2018</v>
      </c>
      <c r="D97" s="44">
        <v>562375000000</v>
      </c>
      <c r="E97" s="44">
        <v>96</v>
      </c>
      <c r="F97" s="43">
        <f>VACA!E97</f>
        <v>1226484000000</v>
      </c>
      <c r="G97" s="43">
        <f t="shared" si="1"/>
        <v>44.018511452248866</v>
      </c>
    </row>
    <row r="98" spans="1:7" x14ac:dyDescent="0.25">
      <c r="A98" s="6"/>
      <c r="B98" s="6"/>
      <c r="C98" s="8">
        <v>2019</v>
      </c>
      <c r="D98" s="44">
        <v>562375000000</v>
      </c>
      <c r="E98" s="44">
        <v>103</v>
      </c>
      <c r="F98" s="43">
        <f>VACA!E98</f>
        <v>1285318000000</v>
      </c>
      <c r="G98" s="43">
        <f t="shared" si="1"/>
        <v>45.066376569844969</v>
      </c>
    </row>
    <row r="99" spans="1:7" x14ac:dyDescent="0.25">
      <c r="A99" s="6"/>
      <c r="B99" s="6"/>
      <c r="C99" s="8">
        <v>2020</v>
      </c>
      <c r="D99" s="44">
        <v>562375000000</v>
      </c>
      <c r="E99" s="44">
        <v>99</v>
      </c>
      <c r="F99" s="43">
        <f>VACA!E99</f>
        <v>1221602000000</v>
      </c>
      <c r="G99" s="43">
        <f t="shared" si="1"/>
        <v>45.575502495902924</v>
      </c>
    </row>
    <row r="100" spans="1:7" x14ac:dyDescent="0.25">
      <c r="A100" s="6"/>
      <c r="B100" s="6"/>
      <c r="C100" s="8">
        <v>2021</v>
      </c>
      <c r="D100" s="44">
        <v>562375000000</v>
      </c>
      <c r="E100" s="44">
        <v>179</v>
      </c>
      <c r="F100" s="43">
        <f>VACA!E100</f>
        <v>1278763000000</v>
      </c>
      <c r="G100" s="43">
        <f t="shared" si="1"/>
        <v>78.720705087651112</v>
      </c>
    </row>
    <row r="101" spans="1:7" x14ac:dyDescent="0.25">
      <c r="A101" s="6">
        <v>20</v>
      </c>
      <c r="B101" s="6" t="s">
        <v>7</v>
      </c>
      <c r="C101" s="8">
        <v>2017</v>
      </c>
      <c r="D101" s="44">
        <v>595000000</v>
      </c>
      <c r="E101" s="44">
        <v>1290</v>
      </c>
      <c r="F101" s="43">
        <f>VACA!E101</f>
        <v>903044187067</v>
      </c>
      <c r="G101" s="43">
        <f t="shared" si="1"/>
        <v>0.84995840845056325</v>
      </c>
    </row>
    <row r="102" spans="1:7" x14ac:dyDescent="0.25">
      <c r="A102" s="6"/>
      <c r="B102" s="6"/>
      <c r="C102" s="8">
        <v>2018</v>
      </c>
      <c r="D102" s="44">
        <v>595000000</v>
      </c>
      <c r="E102" s="44">
        <v>1375</v>
      </c>
      <c r="F102" s="43">
        <f>VACA!E102</f>
        <v>976647575842</v>
      </c>
      <c r="G102" s="43">
        <f t="shared" si="1"/>
        <v>0.83768702266492345</v>
      </c>
    </row>
    <row r="103" spans="1:7" x14ac:dyDescent="0.25">
      <c r="A103" s="6"/>
      <c r="B103" s="6"/>
      <c r="C103" s="8">
        <v>2019</v>
      </c>
      <c r="D103" s="44">
        <v>595000000</v>
      </c>
      <c r="E103" s="44">
        <v>1670</v>
      </c>
      <c r="F103" s="43">
        <f>VACA!E103</f>
        <v>1131294696834</v>
      </c>
      <c r="G103" s="43">
        <f t="shared" si="1"/>
        <v>0.87832993717798957</v>
      </c>
    </row>
    <row r="104" spans="1:7" x14ac:dyDescent="0.25">
      <c r="A104" s="6"/>
      <c r="B104" s="6"/>
      <c r="C104" s="8">
        <v>2020</v>
      </c>
      <c r="D104" s="44">
        <v>595000000</v>
      </c>
      <c r="E104" s="44">
        <v>1785</v>
      </c>
      <c r="F104" s="43">
        <f>VACA!E104</f>
        <v>1260714994864</v>
      </c>
      <c r="G104" s="43">
        <f t="shared" si="1"/>
        <v>0.84243861961407995</v>
      </c>
    </row>
    <row r="105" spans="1:7" x14ac:dyDescent="0.25">
      <c r="A105" s="6"/>
      <c r="B105" s="6"/>
      <c r="C105" s="8">
        <v>2021</v>
      </c>
      <c r="D105" s="44">
        <v>595000000</v>
      </c>
      <c r="E105" s="44">
        <v>1880</v>
      </c>
      <c r="F105" s="43">
        <f>VACA!E105</f>
        <v>1387366962835</v>
      </c>
      <c r="G105" s="43">
        <f t="shared" si="1"/>
        <v>0.80627550602344522</v>
      </c>
    </row>
    <row r="106" spans="1:7" x14ac:dyDescent="0.25">
      <c r="E106" s="50"/>
    </row>
  </sheetData>
  <mergeCells count="2">
    <mergeCell ref="A1:D3"/>
    <mergeCell ref="E1:H3"/>
  </mergeCells>
  <pageMargins left="0.7" right="0.7" top="0.75" bottom="0.75" header="0.3" footer="0.3"/>
  <pageSetup paperSize="9" orientation="portrait" horizontalDpi="4294967293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59231-59A2-4F5D-92B5-C34DEF533661}">
  <dimension ref="A1:H105"/>
  <sheetViews>
    <sheetView zoomScaleNormal="100" workbookViewId="0">
      <pane xSplit="3" ySplit="5" topLeftCell="E96" activePane="bottomRight" state="frozen"/>
      <selection pane="topRight" activeCell="D1" sqref="D1"/>
      <selection pane="bottomLeft" activeCell="A6" sqref="A6"/>
      <selection pane="bottomRight" activeCell="E7" sqref="E7"/>
    </sheetView>
  </sheetViews>
  <sheetFormatPr defaultRowHeight="15" x14ac:dyDescent="0.25"/>
  <cols>
    <col min="2" max="3" width="20" customWidth="1"/>
    <col min="4" max="8" width="35.42578125" customWidth="1"/>
  </cols>
  <sheetData>
    <row r="1" spans="1:8" x14ac:dyDescent="0.25">
      <c r="A1" s="56" t="s">
        <v>128</v>
      </c>
      <c r="B1" s="56"/>
      <c r="C1" s="56"/>
      <c r="D1" s="56"/>
      <c r="E1" s="57" t="s">
        <v>157</v>
      </c>
      <c r="F1" s="57"/>
      <c r="G1" s="57"/>
      <c r="H1" s="57"/>
    </row>
    <row r="2" spans="1:8" x14ac:dyDescent="0.25">
      <c r="A2" s="56"/>
      <c r="B2" s="56"/>
      <c r="C2" s="56"/>
      <c r="D2" s="56"/>
      <c r="E2" s="57"/>
      <c r="F2" s="57"/>
      <c r="G2" s="57"/>
      <c r="H2" s="57"/>
    </row>
    <row r="3" spans="1:8" x14ac:dyDescent="0.25">
      <c r="A3" s="56"/>
      <c r="B3" s="56"/>
      <c r="C3" s="56"/>
      <c r="D3" s="56"/>
      <c r="E3" s="57"/>
      <c r="F3" s="57"/>
      <c r="G3" s="57"/>
      <c r="H3" s="57"/>
    </row>
    <row r="5" spans="1:8" s="40" customFormat="1" ht="49.5" customHeight="1" x14ac:dyDescent="0.25">
      <c r="A5" s="41" t="s">
        <v>3</v>
      </c>
      <c r="B5" s="41" t="s">
        <v>76</v>
      </c>
      <c r="C5" s="41" t="s">
        <v>100</v>
      </c>
      <c r="D5" s="41" t="s">
        <v>124</v>
      </c>
      <c r="E5" s="41" t="s">
        <v>125</v>
      </c>
      <c r="F5" s="41" t="s">
        <v>135</v>
      </c>
      <c r="G5" s="41" t="s">
        <v>129</v>
      </c>
      <c r="H5" s="41" t="s">
        <v>130</v>
      </c>
    </row>
    <row r="6" spans="1:8" x14ac:dyDescent="0.25">
      <c r="A6" s="6">
        <v>1</v>
      </c>
      <c r="B6" s="7" t="s">
        <v>44</v>
      </c>
      <c r="C6" s="8">
        <v>2017</v>
      </c>
      <c r="D6" s="43">
        <f>IOS!E6</f>
        <v>885</v>
      </c>
      <c r="E6" s="43">
        <f>IOS!F6</f>
        <v>423011000000</v>
      </c>
      <c r="F6" s="43">
        <f>IOS!D6</f>
        <v>589896800</v>
      </c>
      <c r="G6" s="43">
        <f>E6/F6</f>
        <v>717.09322715430903</v>
      </c>
      <c r="H6" s="43">
        <f>D6/G6</f>
        <v>1.2341491545137124</v>
      </c>
    </row>
    <row r="7" spans="1:8" x14ac:dyDescent="0.25">
      <c r="A7" s="26"/>
      <c r="B7" s="26"/>
      <c r="C7" s="8">
        <v>2018</v>
      </c>
      <c r="D7" s="43">
        <f>IOS!E7</f>
        <v>920</v>
      </c>
      <c r="E7" s="43">
        <f>IOS!F7</f>
        <v>481914000000</v>
      </c>
      <c r="F7" s="43">
        <f>IOS!D7</f>
        <v>589896800</v>
      </c>
      <c r="G7" s="43">
        <f>E7/F7</f>
        <v>816.94628619785703</v>
      </c>
      <c r="H7" s="43">
        <f>D7/G7</f>
        <v>1.1261450300261042</v>
      </c>
    </row>
    <row r="8" spans="1:8" x14ac:dyDescent="0.25">
      <c r="A8" s="26"/>
      <c r="B8" s="26"/>
      <c r="C8" s="8">
        <v>2019</v>
      </c>
      <c r="D8" s="43">
        <f>IOS!E8</f>
        <v>1045</v>
      </c>
      <c r="E8" s="43">
        <f>IOS!F8</f>
        <v>567937000000</v>
      </c>
      <c r="F8" s="43">
        <f>IOS!D8</f>
        <v>589896800</v>
      </c>
      <c r="G8" s="43">
        <f t="shared" ref="G8:G66" si="0">E8/F8</f>
        <v>962.77348851527927</v>
      </c>
      <c r="H8" s="43">
        <f t="shared" ref="H8:H66" si="1">D8/G8</f>
        <v>1.0854058742430939</v>
      </c>
    </row>
    <row r="9" spans="1:8" x14ac:dyDescent="0.25">
      <c r="A9" s="26"/>
      <c r="B9" s="26"/>
      <c r="C9" s="8">
        <v>2020</v>
      </c>
      <c r="D9" s="43">
        <f>IOS!E9</f>
        <v>1460</v>
      </c>
      <c r="E9" s="43">
        <f>IOS!F9</f>
        <v>700508000000</v>
      </c>
      <c r="F9" s="43">
        <f>IOS!D9</f>
        <v>589896800</v>
      </c>
      <c r="G9" s="43">
        <f t="shared" si="0"/>
        <v>1187.5094084253381</v>
      </c>
      <c r="H9" s="43">
        <f t="shared" si="1"/>
        <v>1.2294639433097125</v>
      </c>
    </row>
    <row r="10" spans="1:8" x14ac:dyDescent="0.25">
      <c r="A10" s="26"/>
      <c r="B10" s="26"/>
      <c r="C10" s="8">
        <v>2021</v>
      </c>
      <c r="D10" s="43">
        <f>IOS!E10</f>
        <v>3290</v>
      </c>
      <c r="E10" s="43">
        <f>IOS!F10</f>
        <v>969817000000</v>
      </c>
      <c r="F10" s="43">
        <f>IOS!D10</f>
        <v>589896800</v>
      </c>
      <c r="G10" s="43">
        <f t="shared" si="0"/>
        <v>1644.045195702028</v>
      </c>
      <c r="H10" s="43">
        <f t="shared" si="1"/>
        <v>2.001161530474306</v>
      </c>
    </row>
    <row r="11" spans="1:8" x14ac:dyDescent="0.25">
      <c r="A11" s="6">
        <v>2</v>
      </c>
      <c r="B11" s="7" t="s">
        <v>8</v>
      </c>
      <c r="C11" s="8">
        <v>2017</v>
      </c>
      <c r="D11" s="43">
        <f>IOS!E11</f>
        <v>151</v>
      </c>
      <c r="E11" s="43">
        <f>IOS!F11</f>
        <v>297969528163</v>
      </c>
      <c r="F11" s="43">
        <f>IOS!D11</f>
        <v>2200000000</v>
      </c>
      <c r="G11" s="43">
        <f t="shared" si="0"/>
        <v>135.44069461954547</v>
      </c>
      <c r="H11" s="43">
        <f t="shared" si="1"/>
        <v>1.1148791020613178</v>
      </c>
    </row>
    <row r="12" spans="1:8" x14ac:dyDescent="0.25">
      <c r="A12" s="26"/>
      <c r="B12" s="26"/>
      <c r="C12" s="8">
        <v>2018</v>
      </c>
      <c r="D12" s="43">
        <f>IOS!E12</f>
        <v>284</v>
      </c>
      <c r="E12" s="43">
        <f>IOS!F12</f>
        <v>635478469892</v>
      </c>
      <c r="F12" s="43">
        <f>IOS!D12</f>
        <v>12000000000</v>
      </c>
      <c r="G12" s="43">
        <f t="shared" si="0"/>
        <v>52.956539157666668</v>
      </c>
      <c r="H12" s="43">
        <f t="shared" si="1"/>
        <v>5.3628882196106371</v>
      </c>
    </row>
    <row r="13" spans="1:8" x14ac:dyDescent="0.25">
      <c r="A13" s="26"/>
      <c r="B13" s="26"/>
      <c r="C13" s="8">
        <v>2019</v>
      </c>
      <c r="D13" s="43">
        <f>IOS!E13</f>
        <v>505</v>
      </c>
      <c r="E13" s="43">
        <f>IOS!F13</f>
        <v>766299436026</v>
      </c>
      <c r="F13" s="43">
        <f>IOS!D13</f>
        <v>12000000000</v>
      </c>
      <c r="G13" s="43">
        <f t="shared" si="0"/>
        <v>63.858286335499997</v>
      </c>
      <c r="H13" s="43">
        <f t="shared" si="1"/>
        <v>7.9081357953581852</v>
      </c>
    </row>
    <row r="14" spans="1:8" x14ac:dyDescent="0.25">
      <c r="A14" s="26"/>
      <c r="B14" s="26"/>
      <c r="C14" s="8">
        <v>2020</v>
      </c>
      <c r="D14" s="43">
        <f>IOS!E14</f>
        <v>500</v>
      </c>
      <c r="E14" s="43">
        <f>IOS!F14</f>
        <v>894746110680</v>
      </c>
      <c r="F14" s="43">
        <f>IOS!D14</f>
        <v>12000000000</v>
      </c>
      <c r="G14" s="43">
        <f t="shared" si="0"/>
        <v>74.562175890000006</v>
      </c>
      <c r="H14" s="43">
        <f t="shared" si="1"/>
        <v>6.7058128874570313</v>
      </c>
    </row>
    <row r="15" spans="1:8" x14ac:dyDescent="0.25">
      <c r="A15" s="26"/>
      <c r="B15" s="26"/>
      <c r="C15" s="8">
        <v>2021</v>
      </c>
      <c r="D15" s="43">
        <f>IOS!E15</f>
        <v>470</v>
      </c>
      <c r="E15" s="43">
        <f>IOS!F15</f>
        <v>1001579893307</v>
      </c>
      <c r="F15" s="43">
        <f>IOS!D15</f>
        <v>12000000000</v>
      </c>
      <c r="G15" s="43">
        <f t="shared" si="0"/>
        <v>83.464991108916664</v>
      </c>
      <c r="H15" s="43">
        <f t="shared" si="1"/>
        <v>5.6311034573367298</v>
      </c>
    </row>
    <row r="16" spans="1:8" x14ac:dyDescent="0.25">
      <c r="A16" s="6">
        <v>3</v>
      </c>
      <c r="B16" s="6" t="s">
        <v>34</v>
      </c>
      <c r="C16" s="8">
        <v>2017</v>
      </c>
      <c r="D16" s="43">
        <f>IOS!E16</f>
        <v>1960</v>
      </c>
      <c r="E16" s="43">
        <f>IOS!F16</f>
        <v>1116300069000</v>
      </c>
      <c r="F16" s="43">
        <f>IOS!D16</f>
        <v>1115925300</v>
      </c>
      <c r="G16" s="43">
        <f t="shared" si="0"/>
        <v>1000.3358369955408</v>
      </c>
      <c r="H16" s="43">
        <f t="shared" si="1"/>
        <v>1.9593419804760399</v>
      </c>
    </row>
    <row r="17" spans="1:8" x14ac:dyDescent="0.25">
      <c r="A17" s="26"/>
      <c r="B17" s="26"/>
      <c r="C17" s="8">
        <v>2018</v>
      </c>
      <c r="D17" s="43">
        <f>IOS!E17</f>
        <v>1940</v>
      </c>
      <c r="E17" s="43">
        <f>IOS!F17</f>
        <v>1200261863000</v>
      </c>
      <c r="F17" s="43">
        <f>IOS!D17</f>
        <v>1115946100</v>
      </c>
      <c r="G17" s="43">
        <f t="shared" si="0"/>
        <v>1075.555408097219</v>
      </c>
      <c r="H17" s="43">
        <f t="shared" si="1"/>
        <v>1.8037192555538191</v>
      </c>
    </row>
    <row r="18" spans="1:8" x14ac:dyDescent="0.25">
      <c r="A18" s="26"/>
      <c r="B18" s="26"/>
      <c r="C18" s="8">
        <v>2019</v>
      </c>
      <c r="D18" s="43">
        <f>IOS!E18</f>
        <v>2250</v>
      </c>
      <c r="E18" s="43">
        <f>IOS!F18</f>
        <v>1306078988000</v>
      </c>
      <c r="F18" s="43">
        <f>IOS!D18</f>
        <v>1118755400</v>
      </c>
      <c r="G18" s="43">
        <f t="shared" si="0"/>
        <v>1167.439270460728</v>
      </c>
      <c r="H18" s="43">
        <f t="shared" si="1"/>
        <v>1.9272951124147477</v>
      </c>
    </row>
    <row r="19" spans="1:8" x14ac:dyDescent="0.25">
      <c r="A19" s="26"/>
      <c r="B19" s="26"/>
      <c r="C19" s="8">
        <v>2020</v>
      </c>
      <c r="D19" s="43">
        <f>IOS!E19</f>
        <v>2420</v>
      </c>
      <c r="E19" s="43">
        <f>IOS!F19</f>
        <v>1326287143000</v>
      </c>
      <c r="F19" s="43">
        <f>IOS!D19</f>
        <v>1120000000</v>
      </c>
      <c r="G19" s="43">
        <f t="shared" si="0"/>
        <v>1184.1849491071428</v>
      </c>
      <c r="H19" s="43">
        <f t="shared" si="1"/>
        <v>2.0435996943084294</v>
      </c>
    </row>
    <row r="20" spans="1:8" x14ac:dyDescent="0.25">
      <c r="A20" s="26"/>
      <c r="B20" s="26"/>
      <c r="C20" s="8">
        <v>2021</v>
      </c>
      <c r="D20" s="43">
        <f>IOS!E20</f>
        <v>2750</v>
      </c>
      <c r="E20" s="43">
        <f>IOS!F20</f>
        <v>1380798261000</v>
      </c>
      <c r="F20" s="43">
        <f>IOS!D20</f>
        <v>1120000000</v>
      </c>
      <c r="G20" s="43">
        <f t="shared" si="0"/>
        <v>1232.8555901785714</v>
      </c>
      <c r="H20" s="43">
        <f t="shared" si="1"/>
        <v>2.2305937710041772</v>
      </c>
    </row>
    <row r="21" spans="1:8" x14ac:dyDescent="0.25">
      <c r="A21" s="6">
        <v>4</v>
      </c>
      <c r="B21" s="6" t="s">
        <v>29</v>
      </c>
      <c r="C21" s="8">
        <v>2017</v>
      </c>
      <c r="D21" s="43">
        <f>IOS!E21</f>
        <v>83800</v>
      </c>
      <c r="E21" s="43">
        <f>IOS!F21</f>
        <v>42187664000000</v>
      </c>
      <c r="F21" s="43">
        <f>IOS!D21</f>
        <v>1924088000</v>
      </c>
      <c r="G21" s="43">
        <f t="shared" si="0"/>
        <v>21926.057436042425</v>
      </c>
      <c r="H21" s="43">
        <f t="shared" si="1"/>
        <v>3.8219365357607855</v>
      </c>
    </row>
    <row r="22" spans="1:8" x14ac:dyDescent="0.25">
      <c r="A22" s="26"/>
      <c r="B22" s="26"/>
      <c r="C22" s="8">
        <v>2018</v>
      </c>
      <c r="D22" s="43">
        <f>IOS!E22</f>
        <v>83625</v>
      </c>
      <c r="E22" s="43">
        <f>IOS!F22</f>
        <v>45133285000000</v>
      </c>
      <c r="F22" s="43">
        <f>IOS!D22</f>
        <v>1924088000</v>
      </c>
      <c r="G22" s="43">
        <f t="shared" si="0"/>
        <v>23456.975460581845</v>
      </c>
      <c r="H22" s="43">
        <f t="shared" si="1"/>
        <v>3.5650376213475266</v>
      </c>
    </row>
    <row r="23" spans="1:8" x14ac:dyDescent="0.25">
      <c r="A23" s="26"/>
      <c r="B23" s="26"/>
      <c r="C23" s="8">
        <v>2019</v>
      </c>
      <c r="D23" s="43">
        <f>IOS!E23</f>
        <v>53000</v>
      </c>
      <c r="E23" s="43">
        <f>IOS!F23</f>
        <v>50930758000000</v>
      </c>
      <c r="F23" s="43">
        <f>IOS!D23</f>
        <v>1924088000</v>
      </c>
      <c r="G23" s="43">
        <f t="shared" si="0"/>
        <v>26470.077252183892</v>
      </c>
      <c r="H23" s="43">
        <f t="shared" si="1"/>
        <v>2.0022608734784586</v>
      </c>
    </row>
    <row r="24" spans="1:8" x14ac:dyDescent="0.25">
      <c r="A24" s="26"/>
      <c r="B24" s="26"/>
      <c r="C24" s="8">
        <v>2020</v>
      </c>
      <c r="D24" s="43">
        <f>IOS!E24</f>
        <v>41000</v>
      </c>
      <c r="E24" s="43">
        <f>IOS!F24</f>
        <v>58522468000000</v>
      </c>
      <c r="F24" s="43">
        <f>IOS!D24</f>
        <v>1924088000</v>
      </c>
      <c r="G24" s="43">
        <f t="shared" si="0"/>
        <v>30415.692005771045</v>
      </c>
      <c r="H24" s="43">
        <f t="shared" si="1"/>
        <v>1.3479883999423947</v>
      </c>
    </row>
    <row r="25" spans="1:8" x14ac:dyDescent="0.25">
      <c r="A25" s="26"/>
      <c r="B25" s="26"/>
      <c r="C25" s="8">
        <v>2021</v>
      </c>
      <c r="D25" s="43">
        <f>IOS!E25</f>
        <v>30600</v>
      </c>
      <c r="E25" s="43">
        <f>IOS!F25</f>
        <v>59288274000000</v>
      </c>
      <c r="F25" s="43">
        <f>IOS!D25</f>
        <v>1924088000</v>
      </c>
      <c r="G25" s="43">
        <f t="shared" si="0"/>
        <v>30813.701868105825</v>
      </c>
      <c r="H25" s="43">
        <f t="shared" si="1"/>
        <v>0.99306471293126186</v>
      </c>
    </row>
    <row r="26" spans="1:8" x14ac:dyDescent="0.25">
      <c r="A26" s="6">
        <v>5</v>
      </c>
      <c r="B26" s="6" t="s">
        <v>30</v>
      </c>
      <c r="C26" s="8">
        <v>2017</v>
      </c>
      <c r="D26" s="43">
        <f>IOS!E26</f>
        <v>4730</v>
      </c>
      <c r="E26" s="43">
        <f>IOS!F26</f>
        <v>34112985000000</v>
      </c>
      <c r="F26" s="43">
        <f>IOS!D26</f>
        <v>116318076900</v>
      </c>
      <c r="G26" s="43">
        <f t="shared" si="0"/>
        <v>293.2732891494357</v>
      </c>
      <c r="H26" s="43">
        <f t="shared" si="1"/>
        <v>16.128301400097353</v>
      </c>
    </row>
    <row r="27" spans="1:8" x14ac:dyDescent="0.25">
      <c r="A27" s="26"/>
      <c r="B27" s="26"/>
      <c r="C27" s="8">
        <v>2018</v>
      </c>
      <c r="D27" s="43">
        <f>IOS!E27</f>
        <v>3710</v>
      </c>
      <c r="E27" s="43">
        <f>IOS!F27</f>
        <v>35358253000000</v>
      </c>
      <c r="F27" s="43">
        <f>IOS!D27</f>
        <v>116318076900</v>
      </c>
      <c r="G27" s="43">
        <f t="shared" si="0"/>
        <v>303.97900259645712</v>
      </c>
      <c r="H27" s="43">
        <f t="shared" si="1"/>
        <v>12.204790358251014</v>
      </c>
    </row>
    <row r="28" spans="1:8" x14ac:dyDescent="0.25">
      <c r="A28" s="26"/>
      <c r="B28" s="26"/>
      <c r="C28" s="8">
        <v>2019</v>
      </c>
      <c r="D28" s="43">
        <f>IOS!E28</f>
        <v>2100</v>
      </c>
      <c r="E28" s="43">
        <f>IOS!F28</f>
        <v>35679730000000</v>
      </c>
      <c r="F28" s="43">
        <f>IOS!D28</f>
        <v>116318076900</v>
      </c>
      <c r="G28" s="43">
        <f t="shared" si="0"/>
        <v>306.74277765677192</v>
      </c>
      <c r="H28" s="43">
        <f t="shared" si="1"/>
        <v>6.8461269603217296</v>
      </c>
    </row>
    <row r="29" spans="1:8" x14ac:dyDescent="0.25">
      <c r="A29" s="26"/>
      <c r="B29" s="26"/>
      <c r="C29" s="8">
        <v>2020</v>
      </c>
      <c r="D29" s="43">
        <f>IOS!E29</f>
        <v>1505</v>
      </c>
      <c r="E29" s="43">
        <f>IOS!F29</f>
        <v>30241426000000</v>
      </c>
      <c r="F29" s="43">
        <f>IOS!D29</f>
        <v>116318076900</v>
      </c>
      <c r="G29" s="43">
        <f t="shared" si="0"/>
        <v>259.98904732579877</v>
      </c>
      <c r="H29" s="43">
        <f t="shared" si="1"/>
        <v>5.7887053915546174</v>
      </c>
    </row>
    <row r="30" spans="1:8" x14ac:dyDescent="0.25">
      <c r="A30" s="26"/>
      <c r="B30" s="26"/>
      <c r="C30" s="8">
        <v>2021</v>
      </c>
      <c r="D30" s="43">
        <f>IOS!E30</f>
        <v>965</v>
      </c>
      <c r="E30" s="43">
        <f>IOS!F30</f>
        <v>29191406000000</v>
      </c>
      <c r="F30" s="43">
        <f>IOS!D30</f>
        <v>116318076900</v>
      </c>
      <c r="G30" s="43">
        <f t="shared" si="0"/>
        <v>250.96190358353491</v>
      </c>
      <c r="H30" s="43">
        <f t="shared" si="1"/>
        <v>3.845205133610214</v>
      </c>
    </row>
    <row r="31" spans="1:8" x14ac:dyDescent="0.25">
      <c r="A31" s="6">
        <v>6</v>
      </c>
      <c r="B31" s="7" t="s">
        <v>14</v>
      </c>
      <c r="C31" s="8">
        <v>2017</v>
      </c>
      <c r="D31" s="43">
        <f>IOS!E31</f>
        <v>86</v>
      </c>
      <c r="E31" s="43">
        <f>IOS!F31</f>
        <v>475980511759</v>
      </c>
      <c r="F31" s="43">
        <f>IOS!D31</f>
        <v>2350000000</v>
      </c>
      <c r="G31" s="43">
        <f t="shared" si="0"/>
        <v>202.54489862085106</v>
      </c>
      <c r="H31" s="43">
        <f t="shared" si="1"/>
        <v>0.42459721565728292</v>
      </c>
    </row>
    <row r="32" spans="1:8" x14ac:dyDescent="0.25">
      <c r="A32" s="26"/>
      <c r="B32" s="26"/>
      <c r="C32" s="8">
        <v>2018</v>
      </c>
      <c r="D32" s="43">
        <f>IOS!E32</f>
        <v>182.5</v>
      </c>
      <c r="E32" s="43">
        <f>IOS!F32</f>
        <v>563167578239</v>
      </c>
      <c r="F32" s="43">
        <f>IOS!D32</f>
        <v>2374834620</v>
      </c>
      <c r="G32" s="43">
        <f t="shared" si="0"/>
        <v>237.13970374871829</v>
      </c>
      <c r="H32" s="43">
        <f t="shared" si="1"/>
        <v>0.76958854681451205</v>
      </c>
    </row>
    <row r="33" spans="1:8" x14ac:dyDescent="0.25">
      <c r="A33" s="26"/>
      <c r="B33" s="26"/>
      <c r="C33" s="8">
        <v>2019</v>
      </c>
      <c r="D33" s="43">
        <f>IOS!E33</f>
        <v>235</v>
      </c>
      <c r="E33" s="43">
        <f>IOS!F33</f>
        <v>641567444819</v>
      </c>
      <c r="F33" s="43">
        <f>IOS!D33</f>
        <v>2378405500</v>
      </c>
      <c r="G33" s="43">
        <f t="shared" si="0"/>
        <v>269.74687235587032</v>
      </c>
      <c r="H33" s="43">
        <f t="shared" si="1"/>
        <v>0.87118711682399175</v>
      </c>
    </row>
    <row r="34" spans="1:8" x14ac:dyDescent="0.25">
      <c r="A34" s="26"/>
      <c r="B34" s="26"/>
      <c r="C34" s="8">
        <v>2020</v>
      </c>
      <c r="D34" s="43">
        <f>IOS!E34</f>
        <v>251.25</v>
      </c>
      <c r="E34" s="43">
        <f>IOS!F34</f>
        <v>662560916609</v>
      </c>
      <c r="F34" s="43">
        <f>IOS!D34</f>
        <v>2419438170</v>
      </c>
      <c r="G34" s="43">
        <f t="shared" si="0"/>
        <v>273.84907985021994</v>
      </c>
      <c r="H34" s="43">
        <f t="shared" si="1"/>
        <v>0.91747615196450405</v>
      </c>
    </row>
    <row r="35" spans="1:8" x14ac:dyDescent="0.25">
      <c r="A35" s="26"/>
      <c r="B35" s="26"/>
      <c r="C35" s="8">
        <v>2021</v>
      </c>
      <c r="D35" s="43">
        <f>IOS!E35</f>
        <v>181</v>
      </c>
      <c r="E35" s="43">
        <f>IOS!F35</f>
        <v>668660599446</v>
      </c>
      <c r="F35" s="43">
        <f>IOS!D35</f>
        <v>9677752680</v>
      </c>
      <c r="G35" s="43">
        <f t="shared" si="0"/>
        <v>69.092548813305697</v>
      </c>
      <c r="H35" s="43">
        <f t="shared" si="1"/>
        <v>2.619674669826964</v>
      </c>
    </row>
    <row r="36" spans="1:8" x14ac:dyDescent="0.25">
      <c r="A36" s="6">
        <v>7</v>
      </c>
      <c r="B36" s="6" t="s">
        <v>54</v>
      </c>
      <c r="C36" s="8">
        <v>2017</v>
      </c>
      <c r="D36" s="43">
        <f>IOS!E36</f>
        <v>298</v>
      </c>
      <c r="E36" s="43">
        <f>IOS!F36</f>
        <v>996515466805</v>
      </c>
      <c r="F36" s="43">
        <f>IOS!D36</f>
        <v>4605262400</v>
      </c>
      <c r="G36" s="43">
        <f t="shared" si="0"/>
        <v>216.3862512600802</v>
      </c>
      <c r="H36" s="43">
        <f t="shared" si="1"/>
        <v>1.3771669792542693</v>
      </c>
    </row>
    <row r="37" spans="1:8" x14ac:dyDescent="0.25">
      <c r="A37" s="26"/>
      <c r="B37" s="26"/>
      <c r="C37" s="8">
        <v>2018</v>
      </c>
      <c r="D37" s="43">
        <f>IOS!E37</f>
        <v>306</v>
      </c>
      <c r="E37" s="43">
        <f>IOS!F37</f>
        <v>1092723219024</v>
      </c>
      <c r="F37" s="43">
        <f>IOS!D37</f>
        <v>4605262400</v>
      </c>
      <c r="G37" s="43">
        <f t="shared" si="0"/>
        <v>237.27708089423959</v>
      </c>
      <c r="H37" s="43">
        <f t="shared" si="1"/>
        <v>1.2896315094857054</v>
      </c>
    </row>
    <row r="38" spans="1:8" x14ac:dyDescent="0.25">
      <c r="A38" s="26"/>
      <c r="B38" s="26"/>
      <c r="C38" s="8">
        <v>2019</v>
      </c>
      <c r="D38" s="43">
        <f>IOS!E38</f>
        <v>200</v>
      </c>
      <c r="E38" s="43">
        <f>IOS!F38</f>
        <v>1211246898396</v>
      </c>
      <c r="F38" s="43">
        <f>IOS!D38</f>
        <v>4605262400</v>
      </c>
      <c r="G38" s="43">
        <f t="shared" si="0"/>
        <v>263.01365550766445</v>
      </c>
      <c r="H38" s="43">
        <f t="shared" si="1"/>
        <v>0.76041679134097973</v>
      </c>
    </row>
    <row r="39" spans="1:8" x14ac:dyDescent="0.25">
      <c r="A39" s="26"/>
      <c r="B39" s="26"/>
      <c r="C39" s="8">
        <v>2020</v>
      </c>
      <c r="D39" s="43">
        <f>IOS!E39</f>
        <v>244</v>
      </c>
      <c r="E39" s="43">
        <f>IOS!F39</f>
        <v>1358133190500</v>
      </c>
      <c r="F39" s="43">
        <f>IOS!D39</f>
        <v>4605262400</v>
      </c>
      <c r="G39" s="43">
        <f t="shared" si="0"/>
        <v>294.90896989930474</v>
      </c>
      <c r="H39" s="43">
        <f t="shared" si="1"/>
        <v>0.82737395231929578</v>
      </c>
    </row>
    <row r="40" spans="1:8" x14ac:dyDescent="0.25">
      <c r="A40" s="26"/>
      <c r="B40" s="26"/>
      <c r="C40" s="8">
        <v>2021</v>
      </c>
      <c r="D40" s="43">
        <f>IOS!E40</f>
        <v>212</v>
      </c>
      <c r="E40" s="43">
        <f>IOS!F40</f>
        <v>1515552418426</v>
      </c>
      <c r="F40" s="43">
        <f>IOS!D40</f>
        <v>4605262400</v>
      </c>
      <c r="G40" s="43">
        <f t="shared" si="0"/>
        <v>329.09143644583639</v>
      </c>
      <c r="H40" s="43">
        <f t="shared" si="1"/>
        <v>0.64419786272649515</v>
      </c>
    </row>
    <row r="41" spans="1:8" x14ac:dyDescent="0.25">
      <c r="A41" s="6">
        <v>8</v>
      </c>
      <c r="B41" s="6" t="s">
        <v>37</v>
      </c>
      <c r="C41" s="8">
        <v>2017</v>
      </c>
      <c r="D41" s="43">
        <f>IOS!E41</f>
        <v>1690</v>
      </c>
      <c r="E41" s="43">
        <f>IOS!F41</f>
        <v>13894031782689</v>
      </c>
      <c r="F41" s="43">
        <f>IOS!D41</f>
        <v>46875122110</v>
      </c>
      <c r="G41" s="43">
        <f t="shared" si="0"/>
        <v>296.40523922443174</v>
      </c>
      <c r="H41" s="43">
        <f t="shared" si="1"/>
        <v>5.7016536024195172</v>
      </c>
    </row>
    <row r="42" spans="1:8" x14ac:dyDescent="0.25">
      <c r="A42" s="26"/>
      <c r="B42" s="26"/>
      <c r="C42" s="8">
        <v>2018</v>
      </c>
      <c r="D42" s="43">
        <f>IOS!E42</f>
        <v>1520</v>
      </c>
      <c r="E42" s="43">
        <f>IOS!F42</f>
        <v>15294594796354</v>
      </c>
      <c r="F42" s="43">
        <f>IOS!D42</f>
        <v>46875122110</v>
      </c>
      <c r="G42" s="43">
        <f t="shared" si="0"/>
        <v>326.28383901513422</v>
      </c>
      <c r="H42" s="43">
        <f t="shared" si="1"/>
        <v>4.6585206444426346</v>
      </c>
    </row>
    <row r="43" spans="1:8" x14ac:dyDescent="0.25">
      <c r="A43" s="26"/>
      <c r="B43" s="26"/>
      <c r="C43" s="8">
        <v>2019</v>
      </c>
      <c r="D43" s="43">
        <f>IOS!E43</f>
        <v>1620</v>
      </c>
      <c r="E43" s="43">
        <f>IOS!F43</f>
        <v>16705582476031</v>
      </c>
      <c r="F43" s="43">
        <f>IOS!D43</f>
        <v>46875122110</v>
      </c>
      <c r="G43" s="43">
        <f t="shared" si="0"/>
        <v>356.38483110142454</v>
      </c>
      <c r="H43" s="43">
        <f t="shared" si="1"/>
        <v>4.545648014797127</v>
      </c>
    </row>
    <row r="44" spans="1:8" x14ac:dyDescent="0.25">
      <c r="A44" s="26"/>
      <c r="B44" s="26"/>
      <c r="C44" s="8">
        <v>2020</v>
      </c>
      <c r="D44" s="43">
        <f>IOS!E44</f>
        <v>1480</v>
      </c>
      <c r="E44" s="43">
        <f>IOS!F44</f>
        <v>18276082144080</v>
      </c>
      <c r="F44" s="43">
        <f>IOS!D44</f>
        <v>46875122110</v>
      </c>
      <c r="G44" s="43">
        <f t="shared" si="0"/>
        <v>389.88873674168229</v>
      </c>
      <c r="H44" s="43">
        <f t="shared" si="1"/>
        <v>3.7959547443417487</v>
      </c>
    </row>
    <row r="45" spans="1:8" x14ac:dyDescent="0.25">
      <c r="A45" s="26"/>
      <c r="B45" s="26"/>
      <c r="C45" s="8">
        <v>2021</v>
      </c>
      <c r="D45" s="43">
        <f>IOS!E45</f>
        <v>1615</v>
      </c>
      <c r="E45" s="43">
        <f>IOS!F45</f>
        <v>21265877793123</v>
      </c>
      <c r="F45" s="43">
        <f>IOS!D45</f>
        <v>46875122110</v>
      </c>
      <c r="G45" s="43">
        <f t="shared" si="0"/>
        <v>453.67087776793846</v>
      </c>
      <c r="H45" s="43">
        <f t="shared" si="1"/>
        <v>3.5598493955481625</v>
      </c>
    </row>
    <row r="46" spans="1:8" x14ac:dyDescent="0.25">
      <c r="A46" s="6">
        <v>9</v>
      </c>
      <c r="B46" s="6" t="s">
        <v>38</v>
      </c>
      <c r="C46" s="8">
        <v>2017</v>
      </c>
      <c r="D46" s="43">
        <f>IOS!E46</f>
        <v>8500</v>
      </c>
      <c r="E46" s="43">
        <f>IOS!F46</f>
        <v>615437441000</v>
      </c>
      <c r="F46" s="43">
        <f>IOS!D46</f>
        <v>448000000</v>
      </c>
      <c r="G46" s="43">
        <f t="shared" si="0"/>
        <v>1373.7442879464286</v>
      </c>
      <c r="H46" s="43">
        <f t="shared" si="1"/>
        <v>6.187468857618625</v>
      </c>
    </row>
    <row r="47" spans="1:8" x14ac:dyDescent="0.25">
      <c r="A47" s="26"/>
      <c r="B47" s="26"/>
      <c r="C47" s="8">
        <v>2018</v>
      </c>
      <c r="D47" s="43">
        <f>IOS!E47</f>
        <v>4300</v>
      </c>
      <c r="E47" s="43">
        <f>IOS!F47</f>
        <v>518280401000</v>
      </c>
      <c r="F47" s="43">
        <f>IOS!D47</f>
        <v>448000000</v>
      </c>
      <c r="G47" s="43">
        <f t="shared" si="0"/>
        <v>1156.8758950892857</v>
      </c>
      <c r="H47" s="43">
        <f t="shared" si="1"/>
        <v>3.7169069026787298</v>
      </c>
    </row>
    <row r="48" spans="1:8" x14ac:dyDescent="0.25">
      <c r="A48" s="26"/>
      <c r="B48" s="26"/>
      <c r="C48" s="8">
        <v>2019</v>
      </c>
      <c r="D48" s="43">
        <f>IOS!E48</f>
        <v>2850</v>
      </c>
      <c r="E48" s="43">
        <f>IOS!F48</f>
        <v>594011658000</v>
      </c>
      <c r="F48" s="43">
        <f>IOS!D48</f>
        <v>448000000</v>
      </c>
      <c r="G48" s="43">
        <f t="shared" si="0"/>
        <v>1325.9188794642857</v>
      </c>
      <c r="H48" s="43">
        <f t="shared" si="1"/>
        <v>2.1494527637705048</v>
      </c>
    </row>
    <row r="49" spans="1:8" x14ac:dyDescent="0.25">
      <c r="A49" s="26"/>
      <c r="B49" s="26"/>
      <c r="C49" s="8">
        <v>2020</v>
      </c>
      <c r="D49" s="43">
        <f>IOS!E49</f>
        <v>3280</v>
      </c>
      <c r="E49" s="43">
        <f>IOS!F49</f>
        <v>612683025000</v>
      </c>
      <c r="F49" s="43">
        <f>IOS!D49</f>
        <v>448000000</v>
      </c>
      <c r="G49" s="43">
        <f t="shared" si="0"/>
        <v>1367.5960379464286</v>
      </c>
      <c r="H49" s="43">
        <f t="shared" si="1"/>
        <v>2.398369042458782</v>
      </c>
    </row>
    <row r="50" spans="1:8" x14ac:dyDescent="0.25">
      <c r="A50" s="26"/>
      <c r="B50" s="26"/>
      <c r="C50" s="8">
        <v>2021</v>
      </c>
      <c r="D50" s="43">
        <f>IOS!E50</f>
        <v>3690</v>
      </c>
      <c r="E50" s="43">
        <f>IOS!F50</f>
        <v>684043788000</v>
      </c>
      <c r="F50" s="43">
        <f>IOS!D50</f>
        <v>448000000</v>
      </c>
      <c r="G50" s="43">
        <f t="shared" si="0"/>
        <v>1526.8834553571428</v>
      </c>
      <c r="H50" s="43">
        <f t="shared" si="1"/>
        <v>2.4166873948718619</v>
      </c>
    </row>
    <row r="51" spans="1:8" x14ac:dyDescent="0.25">
      <c r="A51" s="6">
        <v>10</v>
      </c>
      <c r="B51" s="6" t="s">
        <v>40</v>
      </c>
      <c r="C51" s="8">
        <v>2017</v>
      </c>
      <c r="D51" s="43">
        <f>IOS!E51</f>
        <v>183</v>
      </c>
      <c r="E51" s="43">
        <f>IOS!F51</f>
        <v>108856000711</v>
      </c>
      <c r="F51" s="43">
        <f>IOS!D51</f>
        <v>535080000</v>
      </c>
      <c r="G51" s="43">
        <f t="shared" si="0"/>
        <v>203.43873946138896</v>
      </c>
      <c r="H51" s="43">
        <f t="shared" si="1"/>
        <v>0.89953369001645789</v>
      </c>
    </row>
    <row r="52" spans="1:8" x14ac:dyDescent="0.25">
      <c r="A52" s="26"/>
      <c r="B52" s="26"/>
      <c r="C52" s="8">
        <v>2018</v>
      </c>
      <c r="D52" s="43">
        <f>IOS!E52</f>
        <v>189</v>
      </c>
      <c r="E52" s="43">
        <f>IOS!F52</f>
        <v>118927560800</v>
      </c>
      <c r="F52" s="43">
        <f>IOS!D52</f>
        <v>535080000</v>
      </c>
      <c r="G52" s="43">
        <f t="shared" si="0"/>
        <v>222.26127083800554</v>
      </c>
      <c r="H52" s="43">
        <f t="shared" si="1"/>
        <v>0.85035057744159159</v>
      </c>
    </row>
    <row r="53" spans="1:8" x14ac:dyDescent="0.25">
      <c r="A53" s="26"/>
      <c r="B53" s="26"/>
      <c r="C53" s="8">
        <v>2019</v>
      </c>
      <c r="D53" s="43">
        <f>IOS!E53</f>
        <v>198</v>
      </c>
      <c r="E53" s="43">
        <f>IOS!F53</f>
        <v>124725993563</v>
      </c>
      <c r="F53" s="43">
        <f>IOS!D53</f>
        <v>535080000</v>
      </c>
      <c r="G53" s="43">
        <f t="shared" si="0"/>
        <v>233.09784249644912</v>
      </c>
      <c r="H53" s="43">
        <f t="shared" si="1"/>
        <v>0.84942871147774013</v>
      </c>
    </row>
    <row r="54" spans="1:8" x14ac:dyDescent="0.25">
      <c r="A54" s="26"/>
      <c r="B54" s="26"/>
      <c r="C54" s="8">
        <v>2020</v>
      </c>
      <c r="D54" s="43">
        <f>IOS!E54</f>
        <v>975</v>
      </c>
      <c r="E54" s="43">
        <f>IOS!F54</f>
        <v>157631750155</v>
      </c>
      <c r="F54" s="43">
        <f>IOS!D54</f>
        <v>535080000</v>
      </c>
      <c r="G54" s="43">
        <f t="shared" si="0"/>
        <v>294.59473378747106</v>
      </c>
      <c r="H54" s="43">
        <f t="shared" si="1"/>
        <v>3.3096314637565531</v>
      </c>
    </row>
    <row r="55" spans="1:8" x14ac:dyDescent="0.25">
      <c r="A55" s="26"/>
      <c r="B55" s="26"/>
      <c r="C55" s="8">
        <v>2021</v>
      </c>
      <c r="D55" s="43">
        <f>IOS!E55</f>
        <v>1015</v>
      </c>
      <c r="E55" s="43">
        <f>IOS!F55</f>
        <v>167100567456</v>
      </c>
      <c r="F55" s="43">
        <f>IOS!D55</f>
        <v>535080000</v>
      </c>
      <c r="G55" s="43">
        <f t="shared" si="0"/>
        <v>312.29081157210135</v>
      </c>
      <c r="H55" s="43">
        <f t="shared" si="1"/>
        <v>3.2501756772490182</v>
      </c>
    </row>
    <row r="56" spans="1:8" x14ac:dyDescent="0.25">
      <c r="A56" s="6">
        <v>11</v>
      </c>
      <c r="B56" s="7" t="s">
        <v>24</v>
      </c>
      <c r="C56" s="8">
        <v>2017</v>
      </c>
      <c r="D56" s="43">
        <f>IOS!E56</f>
        <v>1275</v>
      </c>
      <c r="E56" s="43">
        <f>IOS!F56</f>
        <v>2820105715429</v>
      </c>
      <c r="F56" s="43">
        <f>IOS!D56</f>
        <v>6186488888</v>
      </c>
      <c r="G56" s="43">
        <f t="shared" si="0"/>
        <v>455.84915231953136</v>
      </c>
      <c r="H56" s="43">
        <f t="shared" si="1"/>
        <v>2.796977889532803</v>
      </c>
    </row>
    <row r="57" spans="1:8" x14ac:dyDescent="0.25">
      <c r="A57" s="26"/>
      <c r="B57" s="26"/>
      <c r="C57" s="8">
        <v>2018</v>
      </c>
      <c r="D57" s="43">
        <f>IOS!E57</f>
        <v>1200</v>
      </c>
      <c r="E57" s="43">
        <f>IOS!F57</f>
        <v>2916901120111</v>
      </c>
      <c r="F57" s="43">
        <f>IOS!D57</f>
        <v>6186488888</v>
      </c>
      <c r="G57" s="43">
        <f t="shared" si="0"/>
        <v>471.49541087335416</v>
      </c>
      <c r="H57" s="43">
        <f t="shared" si="1"/>
        <v>2.5450937004396965</v>
      </c>
    </row>
    <row r="58" spans="1:8" x14ac:dyDescent="0.25">
      <c r="A58" s="26"/>
      <c r="B58" s="26"/>
      <c r="C58" s="8">
        <v>2019</v>
      </c>
      <c r="D58" s="43">
        <f>IOS!E58</f>
        <v>1300</v>
      </c>
      <c r="E58" s="43">
        <f>IOS!F58</f>
        <v>3092597379097</v>
      </c>
      <c r="F58" s="43">
        <f>IOS!D58</f>
        <v>6186488888</v>
      </c>
      <c r="G58" s="43">
        <f t="shared" si="0"/>
        <v>499.89540676226619</v>
      </c>
      <c r="H58" s="43">
        <f t="shared" si="1"/>
        <v>2.6005439986333725</v>
      </c>
    </row>
    <row r="59" spans="1:8" x14ac:dyDescent="0.25">
      <c r="A59" s="26"/>
      <c r="B59" s="26"/>
      <c r="C59" s="8">
        <v>2020</v>
      </c>
      <c r="D59" s="43">
        <f>IOS!E59</f>
        <v>1360</v>
      </c>
      <c r="E59" s="43">
        <f>IOS!F59</f>
        <v>3227671047731</v>
      </c>
      <c r="F59" s="43">
        <f>IOS!D59</f>
        <v>6186488888</v>
      </c>
      <c r="G59" s="43">
        <f t="shared" si="0"/>
        <v>521.72906250454093</v>
      </c>
      <c r="H59" s="43">
        <f t="shared" si="1"/>
        <v>2.6067169681354736</v>
      </c>
    </row>
    <row r="60" spans="1:8" x14ac:dyDescent="0.25">
      <c r="A60" s="26"/>
      <c r="B60" s="26"/>
      <c r="C60" s="8">
        <v>2021</v>
      </c>
      <c r="D60" s="43">
        <f>IOS!E60</f>
        <v>1360</v>
      </c>
      <c r="E60" s="43">
        <f>IOS!F60</f>
        <v>2849419530726</v>
      </c>
      <c r="F60" s="43">
        <f>IOS!D60</f>
        <v>6186488888</v>
      </c>
      <c r="G60" s="43">
        <f t="shared" si="0"/>
        <v>460.58751293533402</v>
      </c>
      <c r="H60" s="43">
        <f t="shared" si="1"/>
        <v>2.9527504802131763</v>
      </c>
    </row>
    <row r="61" spans="1:8" x14ac:dyDescent="0.25">
      <c r="A61" s="6">
        <v>12</v>
      </c>
      <c r="B61" s="7" t="s">
        <v>25</v>
      </c>
      <c r="C61" s="8">
        <v>2017</v>
      </c>
      <c r="D61" s="43">
        <f>IOS!E61</f>
        <v>715</v>
      </c>
      <c r="E61" s="43">
        <f>IOS!F61</f>
        <v>1023237460399</v>
      </c>
      <c r="F61" s="43">
        <f>IOS!D61</f>
        <v>1726003217</v>
      </c>
      <c r="G61" s="43">
        <f t="shared" si="0"/>
        <v>592.83635761554899</v>
      </c>
      <c r="H61" s="43">
        <f t="shared" si="1"/>
        <v>1.2060663804018468</v>
      </c>
    </row>
    <row r="62" spans="1:8" x14ac:dyDescent="0.25">
      <c r="A62" s="26"/>
      <c r="B62" s="26"/>
      <c r="C62" s="8">
        <v>2018</v>
      </c>
      <c r="D62" s="43">
        <f>IOS!E62</f>
        <v>695</v>
      </c>
      <c r="E62" s="43">
        <f>IOS!F62</f>
        <v>1040576552571</v>
      </c>
      <c r="F62" s="43">
        <f>IOS!D62</f>
        <v>1726003217</v>
      </c>
      <c r="G62" s="43">
        <f t="shared" si="0"/>
        <v>602.88216286157706</v>
      </c>
      <c r="H62" s="43">
        <f t="shared" si="1"/>
        <v>1.1527957581315496</v>
      </c>
    </row>
    <row r="63" spans="1:8" x14ac:dyDescent="0.25">
      <c r="A63" s="26"/>
      <c r="B63" s="26"/>
      <c r="C63" s="8">
        <v>2019</v>
      </c>
      <c r="D63" s="43">
        <f>IOS!E63</f>
        <v>410</v>
      </c>
      <c r="E63" s="43">
        <f>IOS!F63</f>
        <v>1035820381000</v>
      </c>
      <c r="F63" s="43">
        <f>IOS!D63</f>
        <v>1726003217</v>
      </c>
      <c r="G63" s="43">
        <f t="shared" si="0"/>
        <v>600.12656453814714</v>
      </c>
      <c r="H63" s="43">
        <f t="shared" si="1"/>
        <v>0.68318922078634015</v>
      </c>
    </row>
    <row r="64" spans="1:8" x14ac:dyDescent="0.25">
      <c r="A64" s="26"/>
      <c r="B64" s="26"/>
      <c r="C64" s="8">
        <v>2020</v>
      </c>
      <c r="D64" s="43">
        <f>IOS!E64</f>
        <v>324</v>
      </c>
      <c r="E64" s="43">
        <f>IOS!F64</f>
        <v>961981659335</v>
      </c>
      <c r="F64" s="43">
        <f>IOS!D64</f>
        <v>1726003217</v>
      </c>
      <c r="G64" s="43">
        <f t="shared" si="0"/>
        <v>557.34638838451247</v>
      </c>
      <c r="H64" s="43">
        <f t="shared" si="1"/>
        <v>0.58132609585777539</v>
      </c>
    </row>
    <row r="65" spans="1:8" x14ac:dyDescent="0.25">
      <c r="A65" s="26"/>
      <c r="B65" s="26"/>
      <c r="C65" s="8">
        <v>2021</v>
      </c>
      <c r="D65" s="43">
        <f>IOS!E65</f>
        <v>360</v>
      </c>
      <c r="E65" s="43">
        <f>IOS!F65</f>
        <v>992485493010</v>
      </c>
      <c r="F65" s="43">
        <f>IOS!D65</f>
        <v>1730103217</v>
      </c>
      <c r="G65" s="43">
        <f t="shared" si="0"/>
        <v>573.65681033237456</v>
      </c>
      <c r="H65" s="43">
        <f t="shared" si="1"/>
        <v>0.62755290884007353</v>
      </c>
    </row>
    <row r="66" spans="1:8" x14ac:dyDescent="0.25">
      <c r="A66" s="6">
        <v>13</v>
      </c>
      <c r="B66" s="7" t="s">
        <v>26</v>
      </c>
      <c r="C66" s="8">
        <v>2017</v>
      </c>
      <c r="D66" s="43">
        <f>IOS!E66</f>
        <v>1100</v>
      </c>
      <c r="E66" s="43">
        <f>IOS!F66</f>
        <v>307569774228</v>
      </c>
      <c r="F66" s="43">
        <f>IOS!D66</f>
        <v>690740500</v>
      </c>
      <c r="G66" s="43">
        <f t="shared" si="0"/>
        <v>445.2754315520807</v>
      </c>
      <c r="H66" s="43">
        <f t="shared" si="1"/>
        <v>2.4703810766423135</v>
      </c>
    </row>
    <row r="67" spans="1:8" x14ac:dyDescent="0.25">
      <c r="A67" s="26"/>
      <c r="B67" s="26"/>
      <c r="C67" s="8">
        <v>2018</v>
      </c>
      <c r="D67" s="43">
        <f>IOS!E67</f>
        <v>1500</v>
      </c>
      <c r="E67" s="43">
        <f>IOS!F67</f>
        <v>339236007000</v>
      </c>
      <c r="F67" s="43">
        <f>IOS!D67</f>
        <v>690740500</v>
      </c>
      <c r="G67" s="43">
        <f t="shared" ref="G67:G105" si="2">E67/F67</f>
        <v>491.11932339279366</v>
      </c>
      <c r="H67" s="43">
        <f t="shared" ref="H67:H105" si="3">D67/G67</f>
        <v>3.0542475698931337</v>
      </c>
    </row>
    <row r="68" spans="1:8" x14ac:dyDescent="0.25">
      <c r="A68" s="26"/>
      <c r="B68" s="26"/>
      <c r="C68" s="8">
        <v>2019</v>
      </c>
      <c r="D68" s="43">
        <f>IOS!E68</f>
        <v>1610</v>
      </c>
      <c r="E68" s="43">
        <f>IOS!F68</f>
        <v>380381947966</v>
      </c>
      <c r="F68" s="43">
        <f>IOS!D68</f>
        <v>690740500</v>
      </c>
      <c r="G68" s="43">
        <f t="shared" si="2"/>
        <v>550.68719434577815</v>
      </c>
      <c r="H68" s="43">
        <f t="shared" si="3"/>
        <v>2.9236198272463843</v>
      </c>
    </row>
    <row r="69" spans="1:8" x14ac:dyDescent="0.25">
      <c r="A69" s="26"/>
      <c r="B69" s="26"/>
      <c r="C69" s="8">
        <v>2020</v>
      </c>
      <c r="D69" s="43">
        <f>IOS!E69</f>
        <v>1565</v>
      </c>
      <c r="E69" s="43">
        <f>IOS!F69</f>
        <v>406954570727</v>
      </c>
      <c r="F69" s="43">
        <f>IOS!D69</f>
        <v>690740500</v>
      </c>
      <c r="G69" s="43">
        <f t="shared" si="2"/>
        <v>589.15695652274621</v>
      </c>
      <c r="H69" s="43">
        <f t="shared" si="3"/>
        <v>2.6563379803520633</v>
      </c>
    </row>
    <row r="70" spans="1:8" x14ac:dyDescent="0.25">
      <c r="A70" s="26"/>
      <c r="B70" s="26"/>
      <c r="C70" s="8">
        <v>2021</v>
      </c>
      <c r="D70" s="43">
        <f>IOS!E70</f>
        <v>2420</v>
      </c>
      <c r="E70" s="43">
        <f>IOS!F70</f>
        <v>541837229228</v>
      </c>
      <c r="F70" s="43">
        <f>IOS!D70</f>
        <v>690740500</v>
      </c>
      <c r="G70" s="43">
        <f t="shared" si="2"/>
        <v>784.42950605618171</v>
      </c>
      <c r="H70" s="43">
        <f t="shared" si="3"/>
        <v>3.0850445850346135</v>
      </c>
    </row>
    <row r="71" spans="1:8" x14ac:dyDescent="0.25">
      <c r="A71" s="6">
        <v>14</v>
      </c>
      <c r="B71" s="7" t="s">
        <v>27</v>
      </c>
      <c r="C71" s="8">
        <v>2017</v>
      </c>
      <c r="D71" s="43">
        <f>IOS!E71</f>
        <v>4360</v>
      </c>
      <c r="E71" s="43">
        <f>IOS!F71</f>
        <v>1384772068360</v>
      </c>
      <c r="F71" s="43">
        <f>IOS!D71</f>
        <v>1310000000</v>
      </c>
      <c r="G71" s="43">
        <f t="shared" si="2"/>
        <v>1057.0779147786259</v>
      </c>
      <c r="H71" s="43">
        <f t="shared" si="3"/>
        <v>4.1245777052423565</v>
      </c>
    </row>
    <row r="72" spans="1:8" x14ac:dyDescent="0.25">
      <c r="A72" s="26"/>
      <c r="B72" s="26"/>
      <c r="C72" s="8">
        <v>2018</v>
      </c>
      <c r="D72" s="43">
        <f>IOS!E72</f>
        <v>3750</v>
      </c>
      <c r="E72" s="43">
        <f>IOS!F72</f>
        <v>1646387946952</v>
      </c>
      <c r="F72" s="43">
        <f>IOS!D72</f>
        <v>1310000000</v>
      </c>
      <c r="G72" s="43">
        <f t="shared" si="2"/>
        <v>1256.7846923297709</v>
      </c>
      <c r="H72" s="43">
        <f t="shared" si="3"/>
        <v>2.9838046428210538</v>
      </c>
    </row>
    <row r="73" spans="1:8" x14ac:dyDescent="0.25">
      <c r="A73" s="26"/>
      <c r="B73" s="26"/>
      <c r="C73" s="8">
        <v>2019</v>
      </c>
      <c r="D73" s="43">
        <f>IOS!E73</f>
        <v>4500</v>
      </c>
      <c r="E73" s="43">
        <f>IOS!F73</f>
        <v>2148007007980</v>
      </c>
      <c r="F73" s="43">
        <f>IOS!D73</f>
        <v>1310000000</v>
      </c>
      <c r="G73" s="43">
        <f t="shared" si="2"/>
        <v>1639.700006091603</v>
      </c>
      <c r="H73" s="43">
        <f t="shared" si="3"/>
        <v>2.7444044540356027</v>
      </c>
    </row>
    <row r="74" spans="1:8" x14ac:dyDescent="0.25">
      <c r="A74" s="26"/>
      <c r="B74" s="26"/>
      <c r="C74" s="8">
        <v>2020</v>
      </c>
      <c r="D74" s="43">
        <f>IOS!E74</f>
        <v>9500</v>
      </c>
      <c r="E74" s="43">
        <f>IOS!F74</f>
        <v>2673298199144</v>
      </c>
      <c r="F74" s="43">
        <f>IOS!D74</f>
        <v>1310000000</v>
      </c>
      <c r="G74" s="43">
        <f t="shared" si="2"/>
        <v>2040.6856482015266</v>
      </c>
      <c r="H74" s="43">
        <f t="shared" si="3"/>
        <v>4.6552980898221286</v>
      </c>
    </row>
    <row r="75" spans="1:8" x14ac:dyDescent="0.25">
      <c r="A75" s="26"/>
      <c r="B75" s="26"/>
      <c r="C75" s="8">
        <v>2021</v>
      </c>
      <c r="D75" s="43">
        <f>IOS!E75</f>
        <v>7550</v>
      </c>
      <c r="E75" s="43">
        <f>IOS!F75</f>
        <v>3300848622529</v>
      </c>
      <c r="F75" s="43">
        <f>IOS!D75</f>
        <v>1310000000</v>
      </c>
      <c r="G75" s="43">
        <f t="shared" si="2"/>
        <v>2519.7317729229007</v>
      </c>
      <c r="H75" s="43">
        <f t="shared" si="3"/>
        <v>2.9963506755490741</v>
      </c>
    </row>
    <row r="76" spans="1:8" x14ac:dyDescent="0.25">
      <c r="A76" s="6">
        <v>15</v>
      </c>
      <c r="B76" s="6" t="s">
        <v>43</v>
      </c>
      <c r="C76" s="8">
        <v>2017</v>
      </c>
      <c r="D76" s="43">
        <f>IOS!E76</f>
        <v>1800</v>
      </c>
      <c r="E76" s="43">
        <f>IOS!F76</f>
        <v>5082008409145</v>
      </c>
      <c r="F76" s="43">
        <f>IOS!D76</f>
        <v>4500000000</v>
      </c>
      <c r="G76" s="43">
        <f t="shared" si="2"/>
        <v>1129.3352020322222</v>
      </c>
      <c r="H76" s="43">
        <f t="shared" si="3"/>
        <v>1.5938580474255351</v>
      </c>
    </row>
    <row r="77" spans="1:8" x14ac:dyDescent="0.25">
      <c r="A77" s="26"/>
      <c r="B77" s="26"/>
      <c r="C77" s="8">
        <v>2018</v>
      </c>
      <c r="D77" s="43">
        <f>IOS!E77</f>
        <v>1390</v>
      </c>
      <c r="E77" s="43">
        <f>IOS!F77</f>
        <v>5432848070494</v>
      </c>
      <c r="F77" s="43">
        <f>IOS!D77</f>
        <v>4500000000</v>
      </c>
      <c r="G77" s="43">
        <f t="shared" si="2"/>
        <v>1207.299571220889</v>
      </c>
      <c r="H77" s="43">
        <f t="shared" si="3"/>
        <v>1.1513298216401702</v>
      </c>
    </row>
    <row r="78" spans="1:8" x14ac:dyDescent="0.25">
      <c r="A78" s="26"/>
      <c r="B78" s="26"/>
      <c r="C78" s="8">
        <v>2019</v>
      </c>
      <c r="D78" s="43">
        <f>IOS!E78</f>
        <v>1395</v>
      </c>
      <c r="E78" s="43">
        <f>IOS!F78</f>
        <v>5791035969893</v>
      </c>
      <c r="F78" s="43">
        <f>IOS!D78</f>
        <v>4500000000</v>
      </c>
      <c r="G78" s="43">
        <f t="shared" si="2"/>
        <v>1286.8968821984445</v>
      </c>
      <c r="H78" s="43">
        <f t="shared" si="3"/>
        <v>1.0840029370627426</v>
      </c>
    </row>
    <row r="79" spans="1:8" x14ac:dyDescent="0.25">
      <c r="A79" s="26"/>
      <c r="B79" s="26"/>
      <c r="C79" s="8">
        <v>2020</v>
      </c>
      <c r="D79" s="43">
        <f>IOS!E79</f>
        <v>1400</v>
      </c>
      <c r="E79" s="43">
        <f>IOS!F79</f>
        <v>6377235707755</v>
      </c>
      <c r="F79" s="43">
        <f>IOS!D79</f>
        <v>4500000000</v>
      </c>
      <c r="G79" s="43">
        <f t="shared" si="2"/>
        <v>1417.1634906122222</v>
      </c>
      <c r="H79" s="43">
        <f t="shared" si="3"/>
        <v>0.98788884223597417</v>
      </c>
    </row>
    <row r="80" spans="1:8" x14ac:dyDescent="0.25">
      <c r="A80" s="26"/>
      <c r="B80" s="26"/>
      <c r="C80" s="8">
        <v>2021</v>
      </c>
      <c r="D80" s="43">
        <f>IOS!E80</f>
        <v>1500</v>
      </c>
      <c r="E80" s="43">
        <f>IOS!F80</f>
        <v>6875303997165</v>
      </c>
      <c r="F80" s="43">
        <f>IOS!D80</f>
        <v>4509864300</v>
      </c>
      <c r="G80" s="43">
        <f t="shared" si="2"/>
        <v>1524.5035193553385</v>
      </c>
      <c r="H80" s="43">
        <f t="shared" si="3"/>
        <v>0.9839268856750818</v>
      </c>
    </row>
    <row r="81" spans="1:8" x14ac:dyDescent="0.25">
      <c r="A81" s="6">
        <v>16</v>
      </c>
      <c r="B81" s="6" t="s">
        <v>49</v>
      </c>
      <c r="C81" s="8">
        <v>2017</v>
      </c>
      <c r="D81" s="43">
        <f>IOS!E81</f>
        <v>11180</v>
      </c>
      <c r="E81" s="43">
        <f>IOS!F81</f>
        <v>5173388000000</v>
      </c>
      <c r="F81" s="43">
        <f>IOS!D81</f>
        <v>7630000000</v>
      </c>
      <c r="G81" s="43">
        <f t="shared" si="2"/>
        <v>678.03250327653996</v>
      </c>
      <c r="H81" s="43">
        <f t="shared" si="3"/>
        <v>16.48888504013231</v>
      </c>
    </row>
    <row r="82" spans="1:8" x14ac:dyDescent="0.25">
      <c r="A82" s="26"/>
      <c r="B82" s="26"/>
      <c r="C82" s="8">
        <v>2018</v>
      </c>
      <c r="D82" s="43">
        <f>IOS!E82</f>
        <v>9080</v>
      </c>
      <c r="E82" s="43">
        <f>IOS!F82</f>
        <v>7578133000000</v>
      </c>
      <c r="F82" s="43">
        <f>IOS!D82</f>
        <v>7630000000</v>
      </c>
      <c r="G82" s="43">
        <f t="shared" si="2"/>
        <v>993.20222804718219</v>
      </c>
      <c r="H82" s="43">
        <f t="shared" si="3"/>
        <v>9.1421462251982124</v>
      </c>
    </row>
    <row r="83" spans="1:8" x14ac:dyDescent="0.25">
      <c r="A83" s="26"/>
      <c r="B83" s="26"/>
      <c r="C83" s="8">
        <v>2019</v>
      </c>
      <c r="D83" s="43">
        <f>IOS!E83</f>
        <v>8400</v>
      </c>
      <c r="E83" s="43">
        <f>IOS!F83</f>
        <v>5281862000000</v>
      </c>
      <c r="F83" s="43">
        <f>IOS!D83</f>
        <v>7630000000</v>
      </c>
      <c r="G83" s="43">
        <f t="shared" si="2"/>
        <v>692.24927916120578</v>
      </c>
      <c r="H83" s="43">
        <f t="shared" si="3"/>
        <v>12.13435716419702</v>
      </c>
    </row>
    <row r="84" spans="1:8" x14ac:dyDescent="0.25">
      <c r="A84" s="26"/>
      <c r="B84" s="26"/>
      <c r="C84" s="8">
        <v>2020</v>
      </c>
      <c r="D84" s="43">
        <f>IOS!E84</f>
        <v>7350</v>
      </c>
      <c r="E84" s="43">
        <f>IOS!F84</f>
        <v>4937368000000</v>
      </c>
      <c r="F84" s="43">
        <f>IOS!D84</f>
        <v>38150000000</v>
      </c>
      <c r="G84" s="43">
        <f t="shared" si="2"/>
        <v>129.41986893840104</v>
      </c>
      <c r="H84" s="43">
        <f t="shared" si="3"/>
        <v>56.791898031501809</v>
      </c>
    </row>
    <row r="85" spans="1:8" x14ac:dyDescent="0.25">
      <c r="A85" s="26"/>
      <c r="B85" s="26"/>
      <c r="C85" s="8">
        <v>2021</v>
      </c>
      <c r="D85" s="43">
        <f>IOS!E85</f>
        <v>4110</v>
      </c>
      <c r="E85" s="43">
        <f>IOS!F85</f>
        <v>4321269000000</v>
      </c>
      <c r="F85" s="43">
        <f>IOS!D85</f>
        <v>38150000000</v>
      </c>
      <c r="G85" s="43">
        <f t="shared" si="2"/>
        <v>113.27048492791612</v>
      </c>
      <c r="H85" s="43">
        <f t="shared" si="3"/>
        <v>36.284827443049714</v>
      </c>
    </row>
    <row r="86" spans="1:8" x14ac:dyDescent="0.25">
      <c r="A86" s="6">
        <v>17</v>
      </c>
      <c r="B86" s="6" t="s">
        <v>33</v>
      </c>
      <c r="C86" s="8">
        <v>2017</v>
      </c>
      <c r="D86" s="43">
        <f>IOS!E86</f>
        <v>290</v>
      </c>
      <c r="E86" s="43">
        <f>IOS!F86</f>
        <v>978091361111</v>
      </c>
      <c r="F86" s="43">
        <f>IOS!D86</f>
        <v>2099873760</v>
      </c>
      <c r="G86" s="43">
        <f t="shared" si="2"/>
        <v>465.78579138538311</v>
      </c>
      <c r="H86" s="43">
        <f t="shared" si="3"/>
        <v>0.62260379205096661</v>
      </c>
    </row>
    <row r="87" spans="1:8" x14ac:dyDescent="0.25">
      <c r="A87" s="26"/>
      <c r="B87" s="26"/>
      <c r="C87" s="8">
        <v>2018</v>
      </c>
      <c r="D87" s="43">
        <f>IOS!E87</f>
        <v>141</v>
      </c>
      <c r="E87" s="43">
        <f>IOS!F87</f>
        <v>1005236802665</v>
      </c>
      <c r="F87" s="43">
        <f>IOS!D87</f>
        <v>2099873760</v>
      </c>
      <c r="G87" s="43">
        <f t="shared" si="2"/>
        <v>478.71296923344573</v>
      </c>
      <c r="H87" s="43">
        <f t="shared" si="3"/>
        <v>0.29453975359343348</v>
      </c>
    </row>
    <row r="88" spans="1:8" x14ac:dyDescent="0.25">
      <c r="A88" s="26"/>
      <c r="B88" s="26"/>
      <c r="C88" s="8">
        <v>2019</v>
      </c>
      <c r="D88" s="43">
        <f>IOS!E88</f>
        <v>168</v>
      </c>
      <c r="E88" s="43">
        <f>IOS!F88</f>
        <v>1033170577477</v>
      </c>
      <c r="F88" s="43">
        <f>IOS!D88</f>
        <v>2099873760</v>
      </c>
      <c r="G88" s="43">
        <f t="shared" si="2"/>
        <v>492.01556643909868</v>
      </c>
      <c r="H88" s="43">
        <f t="shared" si="3"/>
        <v>0.34145261137951194</v>
      </c>
    </row>
    <row r="89" spans="1:8" x14ac:dyDescent="0.25">
      <c r="A89" s="26"/>
      <c r="B89" s="26"/>
      <c r="C89" s="8">
        <v>2020</v>
      </c>
      <c r="D89" s="43">
        <f>IOS!E89</f>
        <v>540</v>
      </c>
      <c r="E89" s="43">
        <f>IOS!F89</f>
        <v>1185851841509</v>
      </c>
      <c r="F89" s="43">
        <f>IOS!D89</f>
        <v>2099873760</v>
      </c>
      <c r="G89" s="43">
        <f t="shared" si="2"/>
        <v>564.72530115762765</v>
      </c>
      <c r="H89" s="43">
        <f t="shared" si="3"/>
        <v>0.9562171181157576</v>
      </c>
    </row>
    <row r="90" spans="1:8" x14ac:dyDescent="0.25">
      <c r="A90" s="26"/>
      <c r="B90" s="26"/>
      <c r="C90" s="8">
        <v>2021</v>
      </c>
      <c r="D90" s="43">
        <f>IOS!E90</f>
        <v>428</v>
      </c>
      <c r="E90" s="43">
        <f>IOS!F90</f>
        <v>1318385158595</v>
      </c>
      <c r="F90" s="43">
        <f>IOS!D90</f>
        <v>2099873760</v>
      </c>
      <c r="G90" s="43">
        <f t="shared" si="2"/>
        <v>627.84019863889341</v>
      </c>
      <c r="H90" s="43">
        <f t="shared" si="3"/>
        <v>0.68170212886634096</v>
      </c>
    </row>
    <row r="91" spans="1:8" x14ac:dyDescent="0.25">
      <c r="A91" s="6">
        <v>18</v>
      </c>
      <c r="B91" s="6" t="s">
        <v>53</v>
      </c>
      <c r="C91" s="8">
        <v>2017</v>
      </c>
      <c r="D91" s="43">
        <f>IOS!E91</f>
        <v>244</v>
      </c>
      <c r="E91" s="43">
        <f>IOS!F91</f>
        <v>1912624105680</v>
      </c>
      <c r="F91" s="43">
        <f>IOS!D91</f>
        <v>6250000000</v>
      </c>
      <c r="G91" s="43">
        <f t="shared" si="2"/>
        <v>306.01985690880002</v>
      </c>
      <c r="H91" s="43">
        <f t="shared" si="3"/>
        <v>0.79733388043742803</v>
      </c>
    </row>
    <row r="92" spans="1:8" x14ac:dyDescent="0.25">
      <c r="A92" s="26"/>
      <c r="B92" s="26"/>
      <c r="C92" s="8">
        <v>2018</v>
      </c>
      <c r="D92" s="43">
        <f>IOS!E92</f>
        <v>615</v>
      </c>
      <c r="E92" s="43">
        <f>IOS!F92</f>
        <v>2450039514752</v>
      </c>
      <c r="F92" s="43">
        <f>IOS!D92</f>
        <v>6306250000</v>
      </c>
      <c r="G92" s="43">
        <f t="shared" si="2"/>
        <v>388.50973474759166</v>
      </c>
      <c r="H92" s="43">
        <f t="shared" si="3"/>
        <v>1.5829719180641775</v>
      </c>
    </row>
    <row r="93" spans="1:8" x14ac:dyDescent="0.25">
      <c r="A93" s="26"/>
      <c r="B93" s="26"/>
      <c r="C93" s="8">
        <v>2019</v>
      </c>
      <c r="D93" s="43">
        <f>IOS!E93</f>
        <v>685</v>
      </c>
      <c r="E93" s="43">
        <f>IOS!F93</f>
        <v>2703608388082</v>
      </c>
      <c r="F93" s="43">
        <f>IOS!D93</f>
        <v>6306250000</v>
      </c>
      <c r="G93" s="43">
        <f t="shared" si="2"/>
        <v>428.71887224293357</v>
      </c>
      <c r="H93" s="43">
        <f t="shared" si="3"/>
        <v>1.5977836394658287</v>
      </c>
    </row>
    <row r="94" spans="1:8" x14ac:dyDescent="0.25">
      <c r="A94" s="26"/>
      <c r="B94" s="26"/>
      <c r="C94" s="8">
        <v>2020</v>
      </c>
      <c r="D94" s="43">
        <f>IOS!E94</f>
        <v>560</v>
      </c>
      <c r="E94" s="43">
        <f>IOS!F94</f>
        <v>2959921468593</v>
      </c>
      <c r="F94" s="43">
        <f>IOS!D94</f>
        <v>6306250000</v>
      </c>
      <c r="G94" s="43">
        <f t="shared" si="2"/>
        <v>469.36316647659066</v>
      </c>
      <c r="H94" s="43">
        <f t="shared" si="3"/>
        <v>1.1931059784767535</v>
      </c>
    </row>
    <row r="95" spans="1:8" x14ac:dyDescent="0.25">
      <c r="A95" s="26"/>
      <c r="B95" s="26"/>
      <c r="C95" s="8">
        <v>2021</v>
      </c>
      <c r="D95" s="43">
        <f>IOS!E95</f>
        <v>840</v>
      </c>
      <c r="E95" s="43">
        <f>IOS!F95</f>
        <v>3642537753968</v>
      </c>
      <c r="F95" s="43">
        <f>IOS!D95</f>
        <v>6362500000</v>
      </c>
      <c r="G95" s="43">
        <f t="shared" si="2"/>
        <v>572.50102223465615</v>
      </c>
      <c r="H95" s="43">
        <f t="shared" si="3"/>
        <v>1.4672462884366722</v>
      </c>
    </row>
    <row r="96" spans="1:8" x14ac:dyDescent="0.25">
      <c r="A96" s="6">
        <v>19</v>
      </c>
      <c r="B96" s="6" t="s">
        <v>55</v>
      </c>
      <c r="C96" s="8">
        <v>2017</v>
      </c>
      <c r="D96" s="43">
        <f>IOS!E96</f>
        <v>94</v>
      </c>
      <c r="E96" s="43">
        <f>IOS!F96</f>
        <v>1194700000000</v>
      </c>
      <c r="F96" s="43">
        <f>IOS!D96</f>
        <v>562375000000</v>
      </c>
      <c r="G96" s="43">
        <f t="shared" si="2"/>
        <v>2.1243831962658368</v>
      </c>
      <c r="H96" s="43">
        <f t="shared" si="3"/>
        <v>44.248137607767639</v>
      </c>
    </row>
    <row r="97" spans="1:8" x14ac:dyDescent="0.25">
      <c r="A97" s="26"/>
      <c r="B97" s="6"/>
      <c r="C97" s="8">
        <v>2018</v>
      </c>
      <c r="D97" s="43">
        <f>IOS!E97</f>
        <v>96</v>
      </c>
      <c r="E97" s="43">
        <f>IOS!F97</f>
        <v>1226484000000</v>
      </c>
      <c r="F97" s="43">
        <f>IOS!D97</f>
        <v>562375000000</v>
      </c>
      <c r="G97" s="43">
        <f t="shared" si="2"/>
        <v>2.1809006445876862</v>
      </c>
      <c r="H97" s="43">
        <f t="shared" si="3"/>
        <v>44.018511452248866</v>
      </c>
    </row>
    <row r="98" spans="1:8" x14ac:dyDescent="0.25">
      <c r="A98" s="26"/>
      <c r="B98" s="6"/>
      <c r="C98" s="8">
        <v>2019</v>
      </c>
      <c r="D98" s="43">
        <f>IOS!E98</f>
        <v>103</v>
      </c>
      <c r="E98" s="43">
        <f>IOS!F98</f>
        <v>1285318000000</v>
      </c>
      <c r="F98" s="43">
        <f>IOS!D98</f>
        <v>562375000000</v>
      </c>
      <c r="G98" s="43">
        <f t="shared" si="2"/>
        <v>2.2855176705934652</v>
      </c>
      <c r="H98" s="43">
        <f t="shared" si="3"/>
        <v>45.066376569844969</v>
      </c>
    </row>
    <row r="99" spans="1:8" x14ac:dyDescent="0.25">
      <c r="A99" s="26"/>
      <c r="B99" s="6"/>
      <c r="C99" s="8">
        <v>2020</v>
      </c>
      <c r="D99" s="43">
        <f>IOS!E99</f>
        <v>99</v>
      </c>
      <c r="E99" s="43">
        <f>IOS!F99</f>
        <v>1221602000000</v>
      </c>
      <c r="F99" s="43">
        <f>IOS!D99</f>
        <v>562375000000</v>
      </c>
      <c r="G99" s="43">
        <f t="shared" si="2"/>
        <v>2.1722196043565236</v>
      </c>
      <c r="H99" s="43">
        <f t="shared" si="3"/>
        <v>45.575502495902924</v>
      </c>
    </row>
    <row r="100" spans="1:8" x14ac:dyDescent="0.25">
      <c r="A100" s="26"/>
      <c r="B100" s="6"/>
      <c r="C100" s="8">
        <v>2021</v>
      </c>
      <c r="D100" s="43">
        <f>IOS!E100</f>
        <v>179</v>
      </c>
      <c r="E100" s="43">
        <f>IOS!F100</f>
        <v>1278763000000</v>
      </c>
      <c r="F100" s="43">
        <f>IOS!D100</f>
        <v>562375000000</v>
      </c>
      <c r="G100" s="43">
        <f t="shared" si="2"/>
        <v>2.2738617470549012</v>
      </c>
      <c r="H100" s="43">
        <f t="shared" si="3"/>
        <v>78.720705087651112</v>
      </c>
    </row>
    <row r="101" spans="1:8" x14ac:dyDescent="0.25">
      <c r="A101" s="6">
        <v>20</v>
      </c>
      <c r="B101" s="6" t="s">
        <v>7</v>
      </c>
      <c r="C101" s="8">
        <v>2017</v>
      </c>
      <c r="D101" s="43">
        <f>IOS!E101</f>
        <v>1290</v>
      </c>
      <c r="E101" s="43">
        <f>IOS!F101</f>
        <v>903044187067</v>
      </c>
      <c r="F101" s="43">
        <f>IOS!D101</f>
        <v>595000000</v>
      </c>
      <c r="G101" s="43">
        <f t="shared" si="2"/>
        <v>1517.7213228016806</v>
      </c>
      <c r="H101" s="43">
        <f t="shared" si="3"/>
        <v>0.84995840845056325</v>
      </c>
    </row>
    <row r="102" spans="1:8" x14ac:dyDescent="0.25">
      <c r="A102" s="26"/>
      <c r="B102" s="6"/>
      <c r="C102" s="8">
        <v>2018</v>
      </c>
      <c r="D102" s="43">
        <f>IOS!E102</f>
        <v>1375</v>
      </c>
      <c r="E102" s="43">
        <f>IOS!F102</f>
        <v>976647575842</v>
      </c>
      <c r="F102" s="43">
        <f>IOS!D102</f>
        <v>595000000</v>
      </c>
      <c r="G102" s="43">
        <f t="shared" si="2"/>
        <v>1641.4244972134454</v>
      </c>
      <c r="H102" s="43">
        <f t="shared" si="3"/>
        <v>0.83768702266492345</v>
      </c>
    </row>
    <row r="103" spans="1:8" x14ac:dyDescent="0.25">
      <c r="A103" s="26"/>
      <c r="B103" s="6"/>
      <c r="C103" s="8">
        <v>2019</v>
      </c>
      <c r="D103" s="43">
        <f>IOS!E103</f>
        <v>1670</v>
      </c>
      <c r="E103" s="43">
        <f>IOS!F103</f>
        <v>1131294696834</v>
      </c>
      <c r="F103" s="43">
        <f>IOS!D103</f>
        <v>595000000</v>
      </c>
      <c r="G103" s="43">
        <f t="shared" si="2"/>
        <v>1901.3356249310925</v>
      </c>
      <c r="H103" s="43">
        <f t="shared" si="3"/>
        <v>0.87832993717798957</v>
      </c>
    </row>
    <row r="104" spans="1:8" x14ac:dyDescent="0.25">
      <c r="A104" s="26"/>
      <c r="B104" s="6"/>
      <c r="C104" s="8">
        <v>2020</v>
      </c>
      <c r="D104" s="43">
        <f>IOS!E104</f>
        <v>1785</v>
      </c>
      <c r="E104" s="43">
        <f>IOS!F104</f>
        <v>1260714994864</v>
      </c>
      <c r="F104" s="43">
        <f>IOS!D104</f>
        <v>595000000</v>
      </c>
      <c r="G104" s="43">
        <f t="shared" si="2"/>
        <v>2118.8487308638655</v>
      </c>
      <c r="H104" s="43">
        <f t="shared" si="3"/>
        <v>0.84243861961407995</v>
      </c>
    </row>
    <row r="105" spans="1:8" x14ac:dyDescent="0.25">
      <c r="A105" s="26"/>
      <c r="B105" s="6"/>
      <c r="C105" s="8">
        <v>2021</v>
      </c>
      <c r="D105" s="43">
        <f>IOS!E105</f>
        <v>1880</v>
      </c>
      <c r="E105" s="43">
        <f>IOS!F105</f>
        <v>1387366962835</v>
      </c>
      <c r="F105" s="43">
        <f>IOS!D105</f>
        <v>595000000</v>
      </c>
      <c r="G105" s="43">
        <f t="shared" si="2"/>
        <v>2331.7091812352942</v>
      </c>
      <c r="H105" s="43">
        <f t="shared" si="3"/>
        <v>0.80627550602344522</v>
      </c>
    </row>
  </sheetData>
  <mergeCells count="2">
    <mergeCell ref="A1:D3"/>
    <mergeCell ref="E1:H3"/>
  </mergeCells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29D29-EAF7-4C56-B097-01BCAD782E45}">
  <dimension ref="A1:J105"/>
  <sheetViews>
    <sheetView workbookViewId="0">
      <pane xSplit="3" ySplit="5" topLeftCell="D96" activePane="bottomRight" state="frozen"/>
      <selection pane="topRight" activeCell="D1" sqref="D1"/>
      <selection pane="bottomLeft" activeCell="A6" sqref="A6"/>
      <selection pane="bottomRight" sqref="A1:D3"/>
    </sheetView>
  </sheetViews>
  <sheetFormatPr defaultRowHeight="15" x14ac:dyDescent="0.25"/>
  <cols>
    <col min="2" max="4" width="18.5703125" customWidth="1"/>
    <col min="5" max="6" width="35" customWidth="1"/>
    <col min="7" max="8" width="35" style="50" customWidth="1"/>
    <col min="9" max="10" width="35" customWidth="1"/>
  </cols>
  <sheetData>
    <row r="1" spans="1:10" x14ac:dyDescent="0.25">
      <c r="A1" s="56" t="s">
        <v>128</v>
      </c>
      <c r="B1" s="56"/>
      <c r="C1" s="56"/>
      <c r="D1" s="56"/>
      <c r="E1" s="57" t="s">
        <v>156</v>
      </c>
      <c r="F1" s="57"/>
      <c r="G1" s="57"/>
      <c r="H1" s="57"/>
      <c r="I1" s="57"/>
      <c r="J1" s="57"/>
    </row>
    <row r="2" spans="1:10" x14ac:dyDescent="0.25">
      <c r="A2" s="56"/>
      <c r="B2" s="56"/>
      <c r="C2" s="56"/>
      <c r="D2" s="56"/>
      <c r="E2" s="57"/>
      <c r="F2" s="57"/>
      <c r="G2" s="57"/>
      <c r="H2" s="57"/>
      <c r="I2" s="57"/>
      <c r="J2" s="57"/>
    </row>
    <row r="3" spans="1:10" x14ac:dyDescent="0.25">
      <c r="A3" s="56"/>
      <c r="B3" s="56"/>
      <c r="C3" s="56"/>
      <c r="D3" s="56"/>
      <c r="E3" s="57"/>
      <c r="F3" s="57"/>
      <c r="G3" s="57"/>
      <c r="H3" s="57"/>
      <c r="I3" s="57"/>
      <c r="J3" s="57"/>
    </row>
    <row r="5" spans="1:10" ht="31.5" x14ac:dyDescent="0.25">
      <c r="A5" s="41" t="s">
        <v>3</v>
      </c>
      <c r="B5" s="41" t="s">
        <v>76</v>
      </c>
      <c r="C5" s="41" t="s">
        <v>100</v>
      </c>
      <c r="D5" s="41" t="s">
        <v>124</v>
      </c>
      <c r="E5" s="41" t="s">
        <v>135</v>
      </c>
      <c r="F5" s="55" t="s">
        <v>152</v>
      </c>
      <c r="G5" s="54" t="s">
        <v>147</v>
      </c>
      <c r="H5" s="54" t="s">
        <v>153</v>
      </c>
      <c r="I5" s="41" t="s">
        <v>148</v>
      </c>
      <c r="J5" s="41" t="s">
        <v>154</v>
      </c>
    </row>
    <row r="6" spans="1:10" x14ac:dyDescent="0.25">
      <c r="A6" s="6">
        <v>1</v>
      </c>
      <c r="B6" s="7" t="s">
        <v>44</v>
      </c>
      <c r="C6" s="8">
        <v>2017</v>
      </c>
      <c r="D6" s="43">
        <f>IOS!E6</f>
        <v>885</v>
      </c>
      <c r="E6" s="43">
        <f>IOS!D6</f>
        <v>589896800</v>
      </c>
      <c r="F6" s="43">
        <f>D6*E6</f>
        <v>522058668000</v>
      </c>
      <c r="G6" s="44">
        <v>417225000000</v>
      </c>
      <c r="H6" s="44">
        <f>F6+G6</f>
        <v>939283668000</v>
      </c>
      <c r="I6" s="43">
        <f>KK!E6</f>
        <v>840236000000</v>
      </c>
      <c r="J6" s="43">
        <f>H6/I6</f>
        <v>1.117880771592743</v>
      </c>
    </row>
    <row r="7" spans="1:10" x14ac:dyDescent="0.25">
      <c r="A7" s="26"/>
      <c r="B7" s="26"/>
      <c r="C7" s="8">
        <v>2018</v>
      </c>
      <c r="D7" s="43">
        <f>IOS!E7</f>
        <v>920</v>
      </c>
      <c r="E7" s="43">
        <f>IOS!D7</f>
        <v>589896800</v>
      </c>
      <c r="F7" s="43">
        <f>D7*E7</f>
        <v>542705056000</v>
      </c>
      <c r="G7" s="44">
        <v>399361000000</v>
      </c>
      <c r="H7" s="44">
        <f>F7+G7</f>
        <v>942066056000</v>
      </c>
      <c r="I7" s="43">
        <f>KK!E7</f>
        <v>881275000000</v>
      </c>
      <c r="J7" s="43">
        <f>H7/I7</f>
        <v>1.0689808016793849</v>
      </c>
    </row>
    <row r="8" spans="1:10" x14ac:dyDescent="0.25">
      <c r="A8" s="26"/>
      <c r="B8" s="26"/>
      <c r="C8" s="8">
        <v>2019</v>
      </c>
      <c r="D8" s="43">
        <f>IOS!E8</f>
        <v>1045</v>
      </c>
      <c r="E8" s="43">
        <f>IOS!D8</f>
        <v>589896800</v>
      </c>
      <c r="F8" s="43">
        <f t="shared" ref="F8:F71" si="0">D8*E8</f>
        <v>616442156000</v>
      </c>
      <c r="G8" s="44">
        <v>254438000000</v>
      </c>
      <c r="H8" s="44">
        <f t="shared" ref="H8:H71" si="1">F8+G8</f>
        <v>870880156000</v>
      </c>
      <c r="I8" s="43">
        <f>KK!E8</f>
        <v>822375000000</v>
      </c>
      <c r="J8" s="43">
        <f t="shared" ref="J8:J71" si="2">H8/I8</f>
        <v>1.0589817978416172</v>
      </c>
    </row>
    <row r="9" spans="1:10" x14ac:dyDescent="0.25">
      <c r="A9" s="26"/>
      <c r="B9" s="26"/>
      <c r="C9" s="8">
        <v>2020</v>
      </c>
      <c r="D9" s="43">
        <f>IOS!E9</f>
        <v>1460</v>
      </c>
      <c r="E9" s="43">
        <f>IOS!D9</f>
        <v>589896800</v>
      </c>
      <c r="F9" s="43">
        <f t="shared" si="0"/>
        <v>861249328000</v>
      </c>
      <c r="G9" s="44">
        <v>258283000000</v>
      </c>
      <c r="H9" s="44">
        <f t="shared" si="1"/>
        <v>1119532328000</v>
      </c>
      <c r="I9" s="43">
        <f>KK!E9</f>
        <v>958791000000</v>
      </c>
      <c r="J9" s="43">
        <f t="shared" si="2"/>
        <v>1.1676500175742159</v>
      </c>
    </row>
    <row r="10" spans="1:10" x14ac:dyDescent="0.25">
      <c r="A10" s="26"/>
      <c r="B10" s="26"/>
      <c r="C10" s="8">
        <v>2021</v>
      </c>
      <c r="D10" s="43">
        <f>IOS!E10</f>
        <v>3290</v>
      </c>
      <c r="E10" s="43">
        <f>IOS!D10</f>
        <v>589896800</v>
      </c>
      <c r="F10" s="43">
        <f t="shared" si="0"/>
        <v>1940760472000</v>
      </c>
      <c r="G10" s="44">
        <v>334291000000</v>
      </c>
      <c r="H10" s="44">
        <f t="shared" si="1"/>
        <v>2275051472000</v>
      </c>
      <c r="I10" s="43">
        <f>KK!E10</f>
        <v>1304108000000</v>
      </c>
      <c r="J10" s="43">
        <f t="shared" si="2"/>
        <v>1.7445268888773016</v>
      </c>
    </row>
    <row r="11" spans="1:10" x14ac:dyDescent="0.25">
      <c r="A11" s="6">
        <v>2</v>
      </c>
      <c r="B11" s="7" t="s">
        <v>8</v>
      </c>
      <c r="C11" s="8">
        <v>2017</v>
      </c>
      <c r="D11" s="43">
        <f>IOS!E11</f>
        <v>151</v>
      </c>
      <c r="E11" s="43">
        <f>IOS!D11</f>
        <v>2200000000</v>
      </c>
      <c r="F11" s="43">
        <f t="shared" si="0"/>
        <v>332200000000</v>
      </c>
      <c r="G11" s="44">
        <v>362948247159</v>
      </c>
      <c r="H11" s="44">
        <f t="shared" si="1"/>
        <v>695148247159</v>
      </c>
      <c r="I11" s="43">
        <f>KK!E11</f>
        <v>660917775322</v>
      </c>
      <c r="J11" s="43">
        <f t="shared" si="2"/>
        <v>1.0517923304760912</v>
      </c>
    </row>
    <row r="12" spans="1:10" x14ac:dyDescent="0.25">
      <c r="A12" s="26"/>
      <c r="B12" s="26"/>
      <c r="C12" s="8">
        <v>2018</v>
      </c>
      <c r="D12" s="43">
        <f>IOS!E12</f>
        <v>284</v>
      </c>
      <c r="E12" s="43">
        <f>IOS!D12</f>
        <v>12000000000</v>
      </c>
      <c r="F12" s="43">
        <f t="shared" si="0"/>
        <v>3408000000000</v>
      </c>
      <c r="G12" s="44">
        <v>198455391702</v>
      </c>
      <c r="H12" s="44">
        <f t="shared" si="1"/>
        <v>3606455391702</v>
      </c>
      <c r="I12" s="43">
        <f>KK!E12</f>
        <v>833933861594</v>
      </c>
      <c r="J12" s="43">
        <f t="shared" si="2"/>
        <v>4.324629995007685</v>
      </c>
    </row>
    <row r="13" spans="1:10" x14ac:dyDescent="0.25">
      <c r="A13" s="26"/>
      <c r="B13" s="26"/>
      <c r="C13" s="8">
        <v>2019</v>
      </c>
      <c r="D13" s="43">
        <f>IOS!E13</f>
        <v>505</v>
      </c>
      <c r="E13" s="43">
        <f>IOS!D13</f>
        <v>12000000000</v>
      </c>
      <c r="F13" s="43">
        <f t="shared" si="0"/>
        <v>6060000000000</v>
      </c>
      <c r="G13" s="44">
        <v>478844867693</v>
      </c>
      <c r="H13" s="44">
        <f t="shared" si="1"/>
        <v>6538844867693</v>
      </c>
      <c r="I13" s="43">
        <f>KK!E13</f>
        <v>1245144303719</v>
      </c>
      <c r="J13" s="43">
        <f t="shared" si="2"/>
        <v>5.2514755503942494</v>
      </c>
    </row>
    <row r="14" spans="1:10" x14ac:dyDescent="0.25">
      <c r="A14" s="26"/>
      <c r="B14" s="26"/>
      <c r="C14" s="8">
        <v>2020</v>
      </c>
      <c r="D14" s="43">
        <f>IOS!E14</f>
        <v>500</v>
      </c>
      <c r="E14" s="43">
        <f>IOS!D14</f>
        <v>12000000000</v>
      </c>
      <c r="F14" s="43">
        <f t="shared" si="0"/>
        <v>6000000000000</v>
      </c>
      <c r="G14" s="44">
        <v>416194010942</v>
      </c>
      <c r="H14" s="44">
        <f t="shared" si="1"/>
        <v>6416194010942</v>
      </c>
      <c r="I14" s="43">
        <f>KK!E14</f>
        <v>1310940121622</v>
      </c>
      <c r="J14" s="43">
        <f t="shared" si="2"/>
        <v>4.8943455960470352</v>
      </c>
    </row>
    <row r="15" spans="1:10" x14ac:dyDescent="0.25">
      <c r="A15" s="26"/>
      <c r="B15" s="26"/>
      <c r="C15" s="8">
        <v>2021</v>
      </c>
      <c r="D15" s="43">
        <f>IOS!E15</f>
        <v>470</v>
      </c>
      <c r="E15" s="43">
        <f>IOS!D15</f>
        <v>12000000000</v>
      </c>
      <c r="F15" s="43">
        <f t="shared" si="0"/>
        <v>5640000000000</v>
      </c>
      <c r="G15" s="44">
        <v>346601683606</v>
      </c>
      <c r="H15" s="44">
        <f t="shared" si="1"/>
        <v>5986601683606</v>
      </c>
      <c r="I15" s="43">
        <f>KK!E15</f>
        <v>1348181576913</v>
      </c>
      <c r="J15" s="43">
        <f t="shared" si="2"/>
        <v>4.4405010320003235</v>
      </c>
    </row>
    <row r="16" spans="1:10" x14ac:dyDescent="0.25">
      <c r="A16" s="6">
        <v>3</v>
      </c>
      <c r="B16" s="6" t="s">
        <v>34</v>
      </c>
      <c r="C16" s="8">
        <v>2017</v>
      </c>
      <c r="D16" s="43">
        <f>IOS!E16</f>
        <v>1960</v>
      </c>
      <c r="E16" s="43">
        <f>IOS!D16</f>
        <v>1115925300</v>
      </c>
      <c r="F16" s="43">
        <f t="shared" si="0"/>
        <v>2187213588000</v>
      </c>
      <c r="G16" s="44">
        <v>524586078000</v>
      </c>
      <c r="H16" s="44">
        <f t="shared" si="1"/>
        <v>2711799666000</v>
      </c>
      <c r="I16" s="43">
        <f>KK!E16</f>
        <v>1640886147000</v>
      </c>
      <c r="J16" s="43">
        <f t="shared" si="2"/>
        <v>1.6526434030526311</v>
      </c>
    </row>
    <row r="17" spans="1:10" x14ac:dyDescent="0.25">
      <c r="A17" s="26"/>
      <c r="B17" s="26"/>
      <c r="C17" s="8">
        <v>2018</v>
      </c>
      <c r="D17" s="43">
        <f>IOS!E17</f>
        <v>1940</v>
      </c>
      <c r="E17" s="43">
        <f>IOS!D17</f>
        <v>1115946100</v>
      </c>
      <c r="F17" s="43">
        <f t="shared" si="0"/>
        <v>2164935434000</v>
      </c>
      <c r="G17" s="44">
        <v>482559876000</v>
      </c>
      <c r="H17" s="44">
        <f t="shared" si="1"/>
        <v>2647495310000</v>
      </c>
      <c r="I17" s="43">
        <f>KK!E17</f>
        <v>1682821739000</v>
      </c>
      <c r="J17" s="43">
        <f t="shared" si="2"/>
        <v>1.5732476284584056</v>
      </c>
    </row>
    <row r="18" spans="1:10" x14ac:dyDescent="0.25">
      <c r="A18" s="26"/>
      <c r="B18" s="26"/>
      <c r="C18" s="8">
        <v>2019</v>
      </c>
      <c r="D18" s="43">
        <f>IOS!E18</f>
        <v>2250</v>
      </c>
      <c r="E18" s="43">
        <f>IOS!D18</f>
        <v>1118755400</v>
      </c>
      <c r="F18" s="43">
        <f t="shared" si="0"/>
        <v>2517199650000</v>
      </c>
      <c r="G18" s="44">
        <v>523881726000</v>
      </c>
      <c r="H18" s="44">
        <f t="shared" si="1"/>
        <v>3041081376000</v>
      </c>
      <c r="I18" s="43">
        <f>KK!E18</f>
        <v>1829960714000</v>
      </c>
      <c r="J18" s="43">
        <f t="shared" si="2"/>
        <v>1.6618287773799716</v>
      </c>
    </row>
    <row r="19" spans="1:10" x14ac:dyDescent="0.25">
      <c r="A19" s="26"/>
      <c r="B19" s="26"/>
      <c r="C19" s="8">
        <v>2020</v>
      </c>
      <c r="D19" s="43">
        <f>IOS!E19</f>
        <v>2420</v>
      </c>
      <c r="E19" s="43">
        <f>IOS!D19</f>
        <v>1120000000</v>
      </c>
      <c r="F19" s="43">
        <f t="shared" si="0"/>
        <v>2710400000000</v>
      </c>
      <c r="G19" s="44">
        <v>660424729000</v>
      </c>
      <c r="H19" s="44">
        <f t="shared" si="1"/>
        <v>3370824729000</v>
      </c>
      <c r="I19" s="43">
        <f>KK!E19</f>
        <v>1986711872000</v>
      </c>
      <c r="J19" s="43">
        <f t="shared" si="2"/>
        <v>1.6966852498881126</v>
      </c>
    </row>
    <row r="20" spans="1:10" x14ac:dyDescent="0.25">
      <c r="A20" s="26"/>
      <c r="B20" s="26"/>
      <c r="C20" s="8">
        <v>2021</v>
      </c>
      <c r="D20" s="43">
        <f>IOS!E20</f>
        <v>2750</v>
      </c>
      <c r="E20" s="43">
        <f>IOS!D20</f>
        <v>1120000000</v>
      </c>
      <c r="F20" s="43">
        <f t="shared" si="0"/>
        <v>3080000000000</v>
      </c>
      <c r="G20" s="44">
        <v>705106719000</v>
      </c>
      <c r="H20" s="44">
        <f t="shared" si="1"/>
        <v>3785106719000</v>
      </c>
      <c r="I20" s="43">
        <f>KK!E20</f>
        <v>2085904980000</v>
      </c>
      <c r="J20" s="43">
        <f t="shared" si="2"/>
        <v>1.8146112863683752</v>
      </c>
    </row>
    <row r="21" spans="1:10" x14ac:dyDescent="0.25">
      <c r="A21" s="6">
        <v>4</v>
      </c>
      <c r="B21" s="6" t="s">
        <v>29</v>
      </c>
      <c r="C21" s="8">
        <v>2017</v>
      </c>
      <c r="D21" s="43">
        <f>IOS!E21</f>
        <v>83800</v>
      </c>
      <c r="E21" s="43">
        <f>IOS!D21</f>
        <v>1924088000</v>
      </c>
      <c r="F21" s="43">
        <f t="shared" si="0"/>
        <v>161238574400000</v>
      </c>
      <c r="G21" s="44">
        <v>24572266000000</v>
      </c>
      <c r="H21" s="44">
        <f t="shared" si="1"/>
        <v>185810840400000</v>
      </c>
      <c r="I21" s="43">
        <f>KK!E21</f>
        <v>66759930000000</v>
      </c>
      <c r="J21" s="43">
        <f t="shared" si="2"/>
        <v>2.78326895189974</v>
      </c>
    </row>
    <row r="22" spans="1:10" x14ac:dyDescent="0.25">
      <c r="A22" s="26"/>
      <c r="B22" s="26"/>
      <c r="C22" s="8">
        <v>2018</v>
      </c>
      <c r="D22" s="43">
        <f>IOS!E22</f>
        <v>83625</v>
      </c>
      <c r="E22" s="43">
        <f>IOS!D22</f>
        <v>1924088000</v>
      </c>
      <c r="F22" s="43">
        <f t="shared" si="0"/>
        <v>160901859000000</v>
      </c>
      <c r="G22" s="44">
        <v>23963934000000</v>
      </c>
      <c r="H22" s="44">
        <f t="shared" si="1"/>
        <v>184865793000000</v>
      </c>
      <c r="I22" s="43">
        <f>KK!E22</f>
        <v>69097219000000</v>
      </c>
      <c r="J22" s="43">
        <f t="shared" si="2"/>
        <v>2.6754447671765198</v>
      </c>
    </row>
    <row r="23" spans="1:10" x14ac:dyDescent="0.25">
      <c r="A23" s="26"/>
      <c r="B23" s="26"/>
      <c r="C23" s="8">
        <v>2019</v>
      </c>
      <c r="D23" s="43">
        <f>IOS!E23</f>
        <v>53000</v>
      </c>
      <c r="E23" s="43">
        <f>IOS!D23</f>
        <v>1924088000</v>
      </c>
      <c r="F23" s="43">
        <f t="shared" si="0"/>
        <v>101976664000000</v>
      </c>
      <c r="G23" s="44">
        <v>27716516000000</v>
      </c>
      <c r="H23" s="44">
        <f t="shared" si="1"/>
        <v>129693180000000</v>
      </c>
      <c r="I23" s="43">
        <f>KK!E23</f>
        <v>78647274000000</v>
      </c>
      <c r="J23" s="43">
        <f t="shared" si="2"/>
        <v>1.6490486370830857</v>
      </c>
    </row>
    <row r="24" spans="1:10" x14ac:dyDescent="0.25">
      <c r="A24" s="26"/>
      <c r="B24" s="26"/>
      <c r="C24" s="8">
        <v>2020</v>
      </c>
      <c r="D24" s="43">
        <f>IOS!E24</f>
        <v>41000</v>
      </c>
      <c r="E24" s="43">
        <f>IOS!D24</f>
        <v>1924088000</v>
      </c>
      <c r="F24" s="43">
        <f t="shared" si="0"/>
        <v>78887608000000</v>
      </c>
      <c r="G24" s="44">
        <v>19668941000000</v>
      </c>
      <c r="H24" s="44">
        <f t="shared" si="1"/>
        <v>98556549000000</v>
      </c>
      <c r="I24" s="43">
        <f>KK!E24</f>
        <v>78191409000000</v>
      </c>
      <c r="J24" s="43">
        <f t="shared" si="2"/>
        <v>1.2604523982935261</v>
      </c>
    </row>
    <row r="25" spans="1:10" x14ac:dyDescent="0.25">
      <c r="A25" s="26"/>
      <c r="B25" s="26"/>
      <c r="C25" s="8">
        <v>2021</v>
      </c>
      <c r="D25" s="43">
        <f>IOS!E25</f>
        <v>30600</v>
      </c>
      <c r="E25" s="43">
        <f>IOS!D25</f>
        <v>1924088000</v>
      </c>
      <c r="F25" s="43">
        <f t="shared" si="0"/>
        <v>58877092800000</v>
      </c>
      <c r="G25" s="44">
        <v>30676095000000</v>
      </c>
      <c r="H25" s="44">
        <f t="shared" si="1"/>
        <v>89553187800000</v>
      </c>
      <c r="I25" s="43">
        <f>KK!E25</f>
        <v>89964369000000</v>
      </c>
      <c r="J25" s="43">
        <f t="shared" si="2"/>
        <v>0.99542951054322404</v>
      </c>
    </row>
    <row r="26" spans="1:10" x14ac:dyDescent="0.25">
      <c r="A26" s="6">
        <v>5</v>
      </c>
      <c r="B26" s="6" t="s">
        <v>30</v>
      </c>
      <c r="C26" s="8">
        <v>2017</v>
      </c>
      <c r="D26" s="43">
        <f>IOS!E26</f>
        <v>4730</v>
      </c>
      <c r="E26" s="43">
        <f>IOS!D26</f>
        <v>116318076900</v>
      </c>
      <c r="F26" s="43">
        <f t="shared" si="0"/>
        <v>550184503737000</v>
      </c>
      <c r="G26" s="44">
        <v>9028078000000</v>
      </c>
      <c r="H26" s="44">
        <f t="shared" si="1"/>
        <v>559212581737000</v>
      </c>
      <c r="I26" s="43">
        <f>KK!E26</f>
        <v>43141063000000</v>
      </c>
      <c r="J26" s="43">
        <f t="shared" si="2"/>
        <v>12.962420090042752</v>
      </c>
    </row>
    <row r="27" spans="1:10" x14ac:dyDescent="0.25">
      <c r="A27" s="26"/>
      <c r="B27" s="26"/>
      <c r="C27" s="8">
        <v>2018</v>
      </c>
      <c r="D27" s="43">
        <f>IOS!E27</f>
        <v>3710</v>
      </c>
      <c r="E27" s="43">
        <f>IOS!D27</f>
        <v>116318076900</v>
      </c>
      <c r="F27" s="43">
        <f t="shared" si="0"/>
        <v>431540065299000</v>
      </c>
      <c r="G27" s="44">
        <v>11244167000000</v>
      </c>
      <c r="H27" s="44">
        <f t="shared" si="1"/>
        <v>442784232299000</v>
      </c>
      <c r="I27" s="43">
        <f>KK!E27</f>
        <v>46602420000000</v>
      </c>
      <c r="J27" s="43">
        <f t="shared" si="2"/>
        <v>9.5013141441796378</v>
      </c>
    </row>
    <row r="28" spans="1:10" x14ac:dyDescent="0.25">
      <c r="A28" s="26"/>
      <c r="B28" s="26"/>
      <c r="C28" s="8">
        <v>2019</v>
      </c>
      <c r="D28" s="43">
        <f>IOS!E28</f>
        <v>2100</v>
      </c>
      <c r="E28" s="43">
        <f>IOS!D28</f>
        <v>116318076900</v>
      </c>
      <c r="F28" s="43">
        <f t="shared" si="0"/>
        <v>244267961490000</v>
      </c>
      <c r="G28" s="44">
        <v>15223076000000</v>
      </c>
      <c r="H28" s="44">
        <f t="shared" si="1"/>
        <v>259491037490000</v>
      </c>
      <c r="I28" s="43">
        <f>KK!E28</f>
        <v>50902806000000</v>
      </c>
      <c r="J28" s="43">
        <f t="shared" si="2"/>
        <v>5.0977747177631034</v>
      </c>
    </row>
    <row r="29" spans="1:10" x14ac:dyDescent="0.25">
      <c r="A29" s="26"/>
      <c r="B29" s="26"/>
      <c r="C29" s="8">
        <v>2020</v>
      </c>
      <c r="D29" s="43">
        <f>IOS!E29</f>
        <v>1505</v>
      </c>
      <c r="E29" s="43">
        <f>IOS!D29</f>
        <v>116318076900</v>
      </c>
      <c r="F29" s="43">
        <f t="shared" si="0"/>
        <v>175058705734500</v>
      </c>
      <c r="G29" s="44">
        <v>19432604000000</v>
      </c>
      <c r="H29" s="44">
        <f t="shared" si="1"/>
        <v>194491309734500</v>
      </c>
      <c r="I29" s="43">
        <f>KK!E29</f>
        <v>49674030000000</v>
      </c>
      <c r="J29" s="43">
        <f t="shared" si="2"/>
        <v>3.9153519401284735</v>
      </c>
    </row>
    <row r="30" spans="1:10" x14ac:dyDescent="0.25">
      <c r="A30" s="26"/>
      <c r="B30" s="26"/>
      <c r="C30" s="8">
        <v>2021</v>
      </c>
      <c r="D30" s="43">
        <f>IOS!E30</f>
        <v>965</v>
      </c>
      <c r="E30" s="43">
        <f>IOS!D30</f>
        <v>116318076900</v>
      </c>
      <c r="F30" s="43">
        <f t="shared" si="0"/>
        <v>112246944208500</v>
      </c>
      <c r="G30" s="44">
        <v>23899022000000</v>
      </c>
      <c r="H30" s="44">
        <f t="shared" si="1"/>
        <v>136145966208500</v>
      </c>
      <c r="I30" s="43">
        <f>KK!E30</f>
        <v>53090428000000</v>
      </c>
      <c r="J30" s="43">
        <f t="shared" si="2"/>
        <v>2.5644164369611033</v>
      </c>
    </row>
    <row r="31" spans="1:10" x14ac:dyDescent="0.25">
      <c r="A31" s="6">
        <v>6</v>
      </c>
      <c r="B31" s="7" t="s">
        <v>14</v>
      </c>
      <c r="C31" s="8">
        <v>2017</v>
      </c>
      <c r="D31" s="43">
        <f>IOS!E31</f>
        <v>86</v>
      </c>
      <c r="E31" s="43">
        <f>IOS!D31</f>
        <v>2350000000</v>
      </c>
      <c r="F31" s="43">
        <f t="shared" si="0"/>
        <v>202100000000</v>
      </c>
      <c r="G31" s="44">
        <v>100983030820</v>
      </c>
      <c r="H31" s="44">
        <f t="shared" si="1"/>
        <v>303083030820</v>
      </c>
      <c r="I31" s="43">
        <f>KK!E31</f>
        <v>576963542579</v>
      </c>
      <c r="J31" s="43">
        <f t="shared" si="2"/>
        <v>0.52530707480273897</v>
      </c>
    </row>
    <row r="32" spans="1:10" x14ac:dyDescent="0.25">
      <c r="A32" s="26"/>
      <c r="B32" s="26"/>
      <c r="C32" s="8">
        <v>2018</v>
      </c>
      <c r="D32" s="43">
        <f>IOS!E32</f>
        <v>182.5</v>
      </c>
      <c r="E32" s="43">
        <f>IOS!D32</f>
        <v>2374834620</v>
      </c>
      <c r="F32" s="43">
        <f t="shared" si="0"/>
        <v>433407318150</v>
      </c>
      <c r="G32" s="44">
        <v>195678977792</v>
      </c>
      <c r="H32" s="44">
        <f t="shared" si="1"/>
        <v>629086295942</v>
      </c>
      <c r="I32" s="43">
        <f>KK!E32</f>
        <v>758846556031</v>
      </c>
      <c r="J32" s="43">
        <f t="shared" si="2"/>
        <v>0.82900329578131593</v>
      </c>
    </row>
    <row r="33" spans="1:10" x14ac:dyDescent="0.25">
      <c r="A33" s="26"/>
      <c r="B33" s="26"/>
      <c r="C33" s="8">
        <v>2019</v>
      </c>
      <c r="D33" s="43">
        <f>IOS!E33</f>
        <v>235</v>
      </c>
      <c r="E33" s="43">
        <f>IOS!D33</f>
        <v>2378405500</v>
      </c>
      <c r="F33" s="43">
        <f t="shared" si="0"/>
        <v>558925292500</v>
      </c>
      <c r="G33" s="44">
        <v>207108590481</v>
      </c>
      <c r="H33" s="44">
        <f t="shared" si="1"/>
        <v>766033882981</v>
      </c>
      <c r="I33" s="43">
        <f>KK!E33</f>
        <v>848676035300</v>
      </c>
      <c r="J33" s="43">
        <f t="shared" si="2"/>
        <v>0.90262226234562326</v>
      </c>
    </row>
    <row r="34" spans="1:10" x14ac:dyDescent="0.25">
      <c r="A34" s="26"/>
      <c r="B34" s="26"/>
      <c r="C34" s="8">
        <v>2020</v>
      </c>
      <c r="D34" s="43">
        <f>IOS!E34</f>
        <v>251.25</v>
      </c>
      <c r="E34" s="43">
        <f>IOS!D34</f>
        <v>2419438170</v>
      </c>
      <c r="F34" s="43">
        <f t="shared" si="0"/>
        <v>607883840212.5</v>
      </c>
      <c r="G34" s="44">
        <v>244363297557</v>
      </c>
      <c r="H34" s="44">
        <f t="shared" si="1"/>
        <v>852247137769.5</v>
      </c>
      <c r="I34" s="43">
        <f>KK!E34</f>
        <v>906924214166</v>
      </c>
      <c r="J34" s="43">
        <f t="shared" si="2"/>
        <v>0.93971152656147727</v>
      </c>
    </row>
    <row r="35" spans="1:10" x14ac:dyDescent="0.25">
      <c r="A35" s="26"/>
      <c r="B35" s="26"/>
      <c r="C35" s="8">
        <v>2021</v>
      </c>
      <c r="D35" s="43">
        <f>IOS!E35</f>
        <v>181</v>
      </c>
      <c r="E35" s="43">
        <f>IOS!D35</f>
        <v>9677752680</v>
      </c>
      <c r="F35" s="43">
        <f t="shared" si="0"/>
        <v>1751673235080</v>
      </c>
      <c r="G35" s="44">
        <v>320458715888</v>
      </c>
      <c r="H35" s="44">
        <f t="shared" si="1"/>
        <v>2072131950968</v>
      </c>
      <c r="I35" s="43">
        <f>KK!E35</f>
        <v>989119315334</v>
      </c>
      <c r="J35" s="43">
        <f t="shared" si="2"/>
        <v>2.094926182154571</v>
      </c>
    </row>
    <row r="36" spans="1:10" x14ac:dyDescent="0.25">
      <c r="A36" s="6">
        <v>7</v>
      </c>
      <c r="B36" s="6" t="s">
        <v>54</v>
      </c>
      <c r="C36" s="8">
        <v>2017</v>
      </c>
      <c r="D36" s="43">
        <f>IOS!E36</f>
        <v>298</v>
      </c>
      <c r="E36" s="43">
        <f>IOS!D36</f>
        <v>4605262400</v>
      </c>
      <c r="F36" s="43">
        <f t="shared" si="0"/>
        <v>1372368195200</v>
      </c>
      <c r="G36" s="44">
        <v>421931875525</v>
      </c>
      <c r="H36" s="44">
        <f t="shared" si="1"/>
        <v>1794300070725</v>
      </c>
      <c r="I36" s="43">
        <f>KK!E36</f>
        <v>1418447342330</v>
      </c>
      <c r="J36" s="43">
        <f t="shared" si="2"/>
        <v>1.2649747489234311</v>
      </c>
    </row>
    <row r="37" spans="1:10" x14ac:dyDescent="0.25">
      <c r="A37" s="26"/>
      <c r="B37" s="26"/>
      <c r="C37" s="8">
        <v>2018</v>
      </c>
      <c r="D37" s="43">
        <f>IOS!E37</f>
        <v>306</v>
      </c>
      <c r="E37" s="43">
        <f>IOS!D37</f>
        <v>4605262400</v>
      </c>
      <c r="F37" s="43">
        <f t="shared" si="0"/>
        <v>1409210294400</v>
      </c>
      <c r="G37" s="44">
        <v>444308333455</v>
      </c>
      <c r="H37" s="44">
        <f t="shared" si="1"/>
        <v>1853518627855</v>
      </c>
      <c r="I37" s="43">
        <f>KK!E37</f>
        <v>1537031552479</v>
      </c>
      <c r="J37" s="43">
        <f t="shared" si="2"/>
        <v>1.2059079885936981</v>
      </c>
    </row>
    <row r="38" spans="1:10" x14ac:dyDescent="0.25">
      <c r="A38" s="26"/>
      <c r="B38" s="26"/>
      <c r="C38" s="8">
        <v>2019</v>
      </c>
      <c r="D38" s="43">
        <f>IOS!E38</f>
        <v>200</v>
      </c>
      <c r="E38" s="43">
        <f>IOS!D38</f>
        <v>4605262400</v>
      </c>
      <c r="F38" s="43">
        <f t="shared" si="0"/>
        <v>921052480000</v>
      </c>
      <c r="G38" s="44">
        <v>1099943156591</v>
      </c>
      <c r="H38" s="44">
        <f t="shared" si="1"/>
        <v>2020995636591</v>
      </c>
      <c r="I38" s="43">
        <f>KK!E38</f>
        <v>2311190054987</v>
      </c>
      <c r="J38" s="43">
        <f t="shared" si="2"/>
        <v>0.87443939637511447</v>
      </c>
    </row>
    <row r="39" spans="1:10" x14ac:dyDescent="0.25">
      <c r="A39" s="26"/>
      <c r="B39" s="26"/>
      <c r="C39" s="8">
        <v>2020</v>
      </c>
      <c r="D39" s="43">
        <f>IOS!E39</f>
        <v>244</v>
      </c>
      <c r="E39" s="43">
        <f>IOS!D39</f>
        <v>4605262400</v>
      </c>
      <c r="F39" s="43">
        <f t="shared" si="0"/>
        <v>1123684025600</v>
      </c>
      <c r="G39" s="44">
        <v>1472553226961</v>
      </c>
      <c r="H39" s="44">
        <f t="shared" si="1"/>
        <v>2596237252561</v>
      </c>
      <c r="I39" s="43">
        <f>KK!E39</f>
        <v>2830686417461</v>
      </c>
      <c r="J39" s="43">
        <f t="shared" si="2"/>
        <v>0.9171758611431462</v>
      </c>
    </row>
    <row r="40" spans="1:10" x14ac:dyDescent="0.25">
      <c r="A40" s="26"/>
      <c r="B40" s="26"/>
      <c r="C40" s="8">
        <v>2021</v>
      </c>
      <c r="D40" s="43">
        <f>IOS!E40</f>
        <v>212</v>
      </c>
      <c r="E40" s="43">
        <f>IOS!D40</f>
        <v>4605262400</v>
      </c>
      <c r="F40" s="43">
        <f t="shared" si="0"/>
        <v>976315628800</v>
      </c>
      <c r="G40" s="44">
        <v>1962521802121</v>
      </c>
      <c r="H40" s="44">
        <f t="shared" si="1"/>
        <v>2938837430921</v>
      </c>
      <c r="I40" s="43">
        <f>KK!E40</f>
        <v>3478074220547</v>
      </c>
      <c r="J40" s="43">
        <f t="shared" si="2"/>
        <v>0.84496110334839436</v>
      </c>
    </row>
    <row r="41" spans="1:10" x14ac:dyDescent="0.25">
      <c r="A41" s="6">
        <v>8</v>
      </c>
      <c r="B41" s="6" t="s">
        <v>37</v>
      </c>
      <c r="C41" s="8">
        <v>2017</v>
      </c>
      <c r="D41" s="43">
        <f>IOS!E41</f>
        <v>1690</v>
      </c>
      <c r="E41" s="43">
        <f>IOS!D41</f>
        <v>46875122110</v>
      </c>
      <c r="F41" s="43">
        <f t="shared" si="0"/>
        <v>79218956365900</v>
      </c>
      <c r="G41" s="44">
        <v>2722207633646</v>
      </c>
      <c r="H41" s="44">
        <f t="shared" si="1"/>
        <v>81941163999546</v>
      </c>
      <c r="I41" s="43">
        <f>KK!E41</f>
        <v>16616239416335</v>
      </c>
      <c r="J41" s="43">
        <f t="shared" si="2"/>
        <v>4.9313904275471465</v>
      </c>
    </row>
    <row r="42" spans="1:10" x14ac:dyDescent="0.25">
      <c r="A42" s="26"/>
      <c r="B42" s="26"/>
      <c r="C42" s="8">
        <v>2018</v>
      </c>
      <c r="D42" s="43">
        <f>IOS!E42</f>
        <v>1520</v>
      </c>
      <c r="E42" s="43">
        <f>IOS!D42</f>
        <v>46875122110</v>
      </c>
      <c r="F42" s="43">
        <f t="shared" si="0"/>
        <v>71250185607200</v>
      </c>
      <c r="G42" s="44">
        <v>2851611349015</v>
      </c>
      <c r="H42" s="44">
        <f t="shared" si="1"/>
        <v>74101796956215</v>
      </c>
      <c r="I42" s="43">
        <f>KK!E42</f>
        <v>18146206145369</v>
      </c>
      <c r="J42" s="43">
        <f t="shared" si="2"/>
        <v>4.0835972193078023</v>
      </c>
    </row>
    <row r="43" spans="1:10" x14ac:dyDescent="0.25">
      <c r="A43" s="26"/>
      <c r="B43" s="26"/>
      <c r="C43" s="8">
        <v>2019</v>
      </c>
      <c r="D43" s="43">
        <f>IOS!E43</f>
        <v>1620</v>
      </c>
      <c r="E43" s="43">
        <f>IOS!D43</f>
        <v>46875122110</v>
      </c>
      <c r="F43" s="43">
        <f t="shared" si="0"/>
        <v>75937697818200</v>
      </c>
      <c r="G43" s="44">
        <v>3559144386553</v>
      </c>
      <c r="H43" s="44">
        <f t="shared" si="1"/>
        <v>79496842204753</v>
      </c>
      <c r="I43" s="43">
        <f>KK!E43</f>
        <v>20264726862584</v>
      </c>
      <c r="J43" s="43">
        <f t="shared" si="2"/>
        <v>3.9229170343042159</v>
      </c>
    </row>
    <row r="44" spans="1:10" x14ac:dyDescent="0.25">
      <c r="A44" s="26"/>
      <c r="B44" s="26"/>
      <c r="C44" s="8">
        <v>2020</v>
      </c>
      <c r="D44" s="43">
        <f>IOS!E44</f>
        <v>1480</v>
      </c>
      <c r="E44" s="43">
        <f>IOS!D44</f>
        <v>46875122110</v>
      </c>
      <c r="F44" s="43">
        <f t="shared" si="0"/>
        <v>69375180722800</v>
      </c>
      <c r="G44" s="44">
        <v>4288218173294</v>
      </c>
      <c r="H44" s="44">
        <f t="shared" si="1"/>
        <v>73663398896094</v>
      </c>
      <c r="I44" s="43">
        <f>KK!E44</f>
        <v>22564300317374</v>
      </c>
      <c r="J44" s="43">
        <f t="shared" si="2"/>
        <v>3.2645992944605</v>
      </c>
    </row>
    <row r="45" spans="1:10" x14ac:dyDescent="0.25">
      <c r="A45" s="26"/>
      <c r="B45" s="26"/>
      <c r="C45" s="8">
        <v>2021</v>
      </c>
      <c r="D45" s="43">
        <f>IOS!E45</f>
        <v>1615</v>
      </c>
      <c r="E45" s="43">
        <f>IOS!D45</f>
        <v>46875122110</v>
      </c>
      <c r="F45" s="43">
        <f t="shared" si="0"/>
        <v>75703322207650</v>
      </c>
      <c r="G45" s="44">
        <v>4400757363148</v>
      </c>
      <c r="H45" s="44">
        <f t="shared" si="1"/>
        <v>80104079570798</v>
      </c>
      <c r="I45" s="43">
        <f>KK!E45</f>
        <v>25666635156271</v>
      </c>
      <c r="J45" s="43">
        <f t="shared" si="2"/>
        <v>3.1209419966070846</v>
      </c>
    </row>
    <row r="46" spans="1:10" x14ac:dyDescent="0.25">
      <c r="A46" s="6">
        <v>9</v>
      </c>
      <c r="B46" s="6" t="s">
        <v>38</v>
      </c>
      <c r="C46" s="8">
        <v>2017</v>
      </c>
      <c r="D46" s="43">
        <f>IOS!E46</f>
        <v>8500</v>
      </c>
      <c r="E46" s="43">
        <f>IOS!D46</f>
        <v>448000000</v>
      </c>
      <c r="F46" s="43">
        <f t="shared" si="0"/>
        <v>3808000000000</v>
      </c>
      <c r="G46" s="44">
        <v>231569103000</v>
      </c>
      <c r="H46" s="44">
        <f t="shared" si="1"/>
        <v>4039569103000</v>
      </c>
      <c r="I46" s="43">
        <f>KK!E46</f>
        <v>847006544000</v>
      </c>
      <c r="J46" s="43">
        <f t="shared" si="2"/>
        <v>4.7692300981797375</v>
      </c>
    </row>
    <row r="47" spans="1:10" x14ac:dyDescent="0.25">
      <c r="A47" s="26"/>
      <c r="B47" s="26"/>
      <c r="C47" s="8">
        <v>2018</v>
      </c>
      <c r="D47" s="43">
        <f>IOS!E47</f>
        <v>4300</v>
      </c>
      <c r="E47" s="43">
        <f>IOS!D47</f>
        <v>448000000</v>
      </c>
      <c r="F47" s="43">
        <f t="shared" si="0"/>
        <v>1926400000000</v>
      </c>
      <c r="G47" s="44">
        <v>744833288000</v>
      </c>
      <c r="H47" s="44">
        <f t="shared" si="1"/>
        <v>2671233288000</v>
      </c>
      <c r="I47" s="43">
        <f>KK!E47</f>
        <v>1263113689000</v>
      </c>
      <c r="J47" s="43">
        <f t="shared" si="2"/>
        <v>2.1148003629940866</v>
      </c>
    </row>
    <row r="48" spans="1:10" x14ac:dyDescent="0.25">
      <c r="A48" s="26"/>
      <c r="B48" s="26"/>
      <c r="C48" s="8">
        <v>2019</v>
      </c>
      <c r="D48" s="43">
        <f>IOS!E48</f>
        <v>2850</v>
      </c>
      <c r="E48" s="43">
        <f>IOS!D48</f>
        <v>448000000</v>
      </c>
      <c r="F48" s="43">
        <f t="shared" si="0"/>
        <v>1276800000000</v>
      </c>
      <c r="G48" s="44">
        <v>307049328000</v>
      </c>
      <c r="H48" s="44">
        <f t="shared" si="1"/>
        <v>1583849328000</v>
      </c>
      <c r="I48" s="43">
        <f>KK!E48</f>
        <v>901060986000</v>
      </c>
      <c r="J48" s="43">
        <f t="shared" si="2"/>
        <v>1.7577604097931725</v>
      </c>
    </row>
    <row r="49" spans="1:10" x14ac:dyDescent="0.25">
      <c r="A49" s="26"/>
      <c r="B49" s="26"/>
      <c r="C49" s="8">
        <v>2020</v>
      </c>
      <c r="D49" s="43">
        <f>IOS!E49</f>
        <v>3280</v>
      </c>
      <c r="E49" s="43">
        <f>IOS!D49</f>
        <v>448000000</v>
      </c>
      <c r="F49" s="43">
        <f t="shared" si="0"/>
        <v>1469440000000</v>
      </c>
      <c r="G49" s="44">
        <v>317218021000</v>
      </c>
      <c r="H49" s="44">
        <f t="shared" si="1"/>
        <v>1786658021000</v>
      </c>
      <c r="I49" s="43">
        <f>KK!E49</f>
        <v>929901046000</v>
      </c>
      <c r="J49" s="43">
        <f t="shared" si="2"/>
        <v>1.9213420919197461</v>
      </c>
    </row>
    <row r="50" spans="1:10" x14ac:dyDescent="0.25">
      <c r="A50" s="26"/>
      <c r="B50" s="26"/>
      <c r="C50" s="8">
        <v>2021</v>
      </c>
      <c r="D50" s="43">
        <f>IOS!E50</f>
        <v>3690</v>
      </c>
      <c r="E50" s="43">
        <f>IOS!D50</f>
        <v>448000000</v>
      </c>
      <c r="F50" s="43">
        <f t="shared" si="0"/>
        <v>1653120000000</v>
      </c>
      <c r="G50" s="44">
        <v>342223078000</v>
      </c>
      <c r="H50" s="44">
        <f t="shared" si="1"/>
        <v>1995343078000</v>
      </c>
      <c r="I50" s="43">
        <f>KK!E50</f>
        <v>1026266866000</v>
      </c>
      <c r="J50" s="43">
        <f t="shared" si="2"/>
        <v>1.9442731165794063</v>
      </c>
    </row>
    <row r="51" spans="1:10" x14ac:dyDescent="0.25">
      <c r="A51" s="6">
        <v>10</v>
      </c>
      <c r="B51" s="6" t="s">
        <v>40</v>
      </c>
      <c r="C51" s="8">
        <v>2017</v>
      </c>
      <c r="D51" s="43">
        <f>IOS!E51</f>
        <v>183</v>
      </c>
      <c r="E51" s="43">
        <f>IOS!D51</f>
        <v>535080000</v>
      </c>
      <c r="F51" s="43">
        <f t="shared" si="0"/>
        <v>97919640000</v>
      </c>
      <c r="G51" s="44">
        <v>50707930330</v>
      </c>
      <c r="H51" s="44">
        <f t="shared" si="1"/>
        <v>148627570330</v>
      </c>
      <c r="I51" s="43">
        <f>KK!E51</f>
        <v>159563931041</v>
      </c>
      <c r="J51" s="43">
        <f t="shared" si="2"/>
        <v>0.93146094709718641</v>
      </c>
    </row>
    <row r="52" spans="1:10" x14ac:dyDescent="0.25">
      <c r="A52" s="26"/>
      <c r="B52" s="26"/>
      <c r="C52" s="8">
        <v>2018</v>
      </c>
      <c r="D52" s="43">
        <f>IOS!E52</f>
        <v>189</v>
      </c>
      <c r="E52" s="43">
        <f>IOS!D52</f>
        <v>535080000</v>
      </c>
      <c r="F52" s="43">
        <f t="shared" si="0"/>
        <v>101130120000</v>
      </c>
      <c r="G52" s="44">
        <v>68129603054</v>
      </c>
      <c r="H52" s="44">
        <f t="shared" si="1"/>
        <v>169259723054</v>
      </c>
      <c r="I52" s="43">
        <f>KK!E52</f>
        <v>187057163854</v>
      </c>
      <c r="J52" s="43">
        <f t="shared" si="2"/>
        <v>0.90485560438684354</v>
      </c>
    </row>
    <row r="53" spans="1:10" x14ac:dyDescent="0.25">
      <c r="A53" s="26"/>
      <c r="B53" s="26"/>
      <c r="C53" s="8">
        <v>2019</v>
      </c>
      <c r="D53" s="43">
        <f>IOS!E53</f>
        <v>198</v>
      </c>
      <c r="E53" s="43">
        <f>IOS!D53</f>
        <v>535080000</v>
      </c>
      <c r="F53" s="43">
        <f t="shared" si="0"/>
        <v>105945840000</v>
      </c>
      <c r="G53" s="44">
        <v>66060214687</v>
      </c>
      <c r="H53" s="44">
        <f t="shared" si="1"/>
        <v>172006054687</v>
      </c>
      <c r="I53" s="43">
        <f>KK!E53</f>
        <v>190786208250</v>
      </c>
      <c r="J53" s="43">
        <f t="shared" si="2"/>
        <v>0.90156440690727968</v>
      </c>
    </row>
    <row r="54" spans="1:10" x14ac:dyDescent="0.25">
      <c r="A54" s="26"/>
      <c r="B54" s="26"/>
      <c r="C54" s="8">
        <v>2020</v>
      </c>
      <c r="D54" s="43">
        <f>IOS!E54</f>
        <v>975</v>
      </c>
      <c r="E54" s="43">
        <f>IOS!D54</f>
        <v>535080000</v>
      </c>
      <c r="F54" s="43">
        <f t="shared" si="0"/>
        <v>521703000000</v>
      </c>
      <c r="G54" s="44">
        <v>70943630711</v>
      </c>
      <c r="H54" s="44">
        <f t="shared" si="1"/>
        <v>592646630711</v>
      </c>
      <c r="I54" s="43">
        <f>KK!E54</f>
        <v>228575380866</v>
      </c>
      <c r="J54" s="43">
        <f t="shared" si="2"/>
        <v>2.592784176780758</v>
      </c>
    </row>
    <row r="55" spans="1:10" x14ac:dyDescent="0.25">
      <c r="A55" s="26"/>
      <c r="B55" s="26"/>
      <c r="C55" s="8">
        <v>2021</v>
      </c>
      <c r="D55" s="43">
        <f>IOS!E55</f>
        <v>1015</v>
      </c>
      <c r="E55" s="43">
        <f>IOS!D55</f>
        <v>535080000</v>
      </c>
      <c r="F55" s="43">
        <f t="shared" si="0"/>
        <v>543106200000</v>
      </c>
      <c r="G55" s="44">
        <v>639121007816</v>
      </c>
      <c r="H55" s="44">
        <f t="shared" si="1"/>
        <v>1182227207816</v>
      </c>
      <c r="I55" s="43">
        <f>KK!E55</f>
        <v>806221575272</v>
      </c>
      <c r="J55" s="43">
        <f t="shared" si="2"/>
        <v>1.4663800176981676</v>
      </c>
    </row>
    <row r="56" spans="1:10" x14ac:dyDescent="0.25">
      <c r="A56" s="6">
        <v>11</v>
      </c>
      <c r="B56" s="7" t="s">
        <v>24</v>
      </c>
      <c r="C56" s="8">
        <v>2017</v>
      </c>
      <c r="D56" s="43">
        <f>IOS!E56</f>
        <v>1275</v>
      </c>
      <c r="E56" s="43">
        <f>IOS!D56</f>
        <v>6186488888</v>
      </c>
      <c r="F56" s="43">
        <f t="shared" si="0"/>
        <v>7887773332200</v>
      </c>
      <c r="G56" s="44">
        <v>1739467993982</v>
      </c>
      <c r="H56" s="44">
        <f t="shared" si="1"/>
        <v>9627241326182</v>
      </c>
      <c r="I56" s="43">
        <f>KK!E56</f>
        <v>4559573709411</v>
      </c>
      <c r="J56" s="43">
        <f t="shared" si="2"/>
        <v>2.111434519922617</v>
      </c>
    </row>
    <row r="57" spans="1:10" x14ac:dyDescent="0.25">
      <c r="A57" s="26"/>
      <c r="B57" s="26"/>
      <c r="C57" s="8">
        <v>2018</v>
      </c>
      <c r="D57" s="43">
        <f>IOS!E57</f>
        <v>1200</v>
      </c>
      <c r="E57" s="43">
        <f>IOS!D57</f>
        <v>6186488888</v>
      </c>
      <c r="F57" s="43">
        <f t="shared" si="0"/>
        <v>7423786665600</v>
      </c>
      <c r="G57" s="44">
        <v>1476909260772</v>
      </c>
      <c r="H57" s="44">
        <f t="shared" si="1"/>
        <v>8900695926372</v>
      </c>
      <c r="I57" s="43">
        <f>KK!E57</f>
        <v>4393810380883</v>
      </c>
      <c r="J57" s="43">
        <f t="shared" si="2"/>
        <v>2.0257351034304936</v>
      </c>
    </row>
    <row r="58" spans="1:10" x14ac:dyDescent="0.25">
      <c r="A58" s="26"/>
      <c r="B58" s="26"/>
      <c r="C58" s="8">
        <v>2019</v>
      </c>
      <c r="D58" s="43">
        <f>IOS!E58</f>
        <v>1300</v>
      </c>
      <c r="E58" s="43">
        <f>IOS!D58</f>
        <v>6186488888</v>
      </c>
      <c r="F58" s="43">
        <f t="shared" si="0"/>
        <v>8042435554400</v>
      </c>
      <c r="G58" s="44">
        <v>1589486465854</v>
      </c>
      <c r="H58" s="44">
        <f t="shared" si="1"/>
        <v>9631922020254</v>
      </c>
      <c r="I58" s="43">
        <f>KK!E58</f>
        <v>4682083844951</v>
      </c>
      <c r="J58" s="43">
        <f t="shared" si="2"/>
        <v>2.0571870003226742</v>
      </c>
    </row>
    <row r="59" spans="1:10" x14ac:dyDescent="0.25">
      <c r="A59" s="26"/>
      <c r="B59" s="26"/>
      <c r="C59" s="8">
        <v>2020</v>
      </c>
      <c r="D59" s="43">
        <f>IOS!E59</f>
        <v>1360</v>
      </c>
      <c r="E59" s="43">
        <f>IOS!D59</f>
        <v>6186488888</v>
      </c>
      <c r="F59" s="43">
        <f t="shared" si="0"/>
        <v>8413624887680</v>
      </c>
      <c r="G59" s="44">
        <v>1224495624254</v>
      </c>
      <c r="H59" s="44">
        <f t="shared" si="1"/>
        <v>9638120511934</v>
      </c>
      <c r="I59" s="43">
        <f>KK!E59</f>
        <v>4452166671985</v>
      </c>
      <c r="J59" s="43">
        <f t="shared" si="2"/>
        <v>2.1648157452373273</v>
      </c>
    </row>
    <row r="60" spans="1:10" x14ac:dyDescent="0.25">
      <c r="A60" s="26"/>
      <c r="B60" s="26"/>
      <c r="C60" s="8">
        <v>2021</v>
      </c>
      <c r="D60" s="43">
        <f>IOS!E60</f>
        <v>1360</v>
      </c>
      <c r="E60" s="43">
        <f>IOS!D60</f>
        <v>6186488888</v>
      </c>
      <c r="F60" s="43">
        <f t="shared" si="0"/>
        <v>8413624887680</v>
      </c>
      <c r="G60" s="44">
        <v>1341864891951</v>
      </c>
      <c r="H60" s="44">
        <f t="shared" si="1"/>
        <v>9755489779631</v>
      </c>
      <c r="I60" s="43">
        <f>KK!E60</f>
        <v>4191284422677</v>
      </c>
      <c r="J60" s="43">
        <f t="shared" si="2"/>
        <v>2.327565680546229</v>
      </c>
    </row>
    <row r="61" spans="1:10" x14ac:dyDescent="0.25">
      <c r="A61" s="6">
        <v>12</v>
      </c>
      <c r="B61" s="7" t="s">
        <v>25</v>
      </c>
      <c r="C61" s="8">
        <v>2017</v>
      </c>
      <c r="D61" s="43">
        <f>IOS!E61</f>
        <v>715</v>
      </c>
      <c r="E61" s="43">
        <f>IOS!D61</f>
        <v>1726003217</v>
      </c>
      <c r="F61" s="43">
        <f t="shared" si="0"/>
        <v>1234092300155</v>
      </c>
      <c r="G61" s="44">
        <v>599790014646</v>
      </c>
      <c r="H61" s="44">
        <f t="shared" si="1"/>
        <v>1833882314801</v>
      </c>
      <c r="I61" s="43">
        <f>KK!E61</f>
        <v>1623027475045</v>
      </c>
      <c r="J61" s="43">
        <f t="shared" si="2"/>
        <v>1.1299145227040313</v>
      </c>
    </row>
    <row r="62" spans="1:10" x14ac:dyDescent="0.25">
      <c r="A62" s="26"/>
      <c r="B62" s="26"/>
      <c r="C62" s="8">
        <v>2018</v>
      </c>
      <c r="D62" s="43">
        <f>IOS!E62</f>
        <v>695</v>
      </c>
      <c r="E62" s="43">
        <f>IOS!D62</f>
        <v>1726003217</v>
      </c>
      <c r="F62" s="43">
        <f t="shared" si="0"/>
        <v>1199572235815</v>
      </c>
      <c r="G62" s="44">
        <v>730789419438</v>
      </c>
      <c r="H62" s="44">
        <f t="shared" si="1"/>
        <v>1930361655253</v>
      </c>
      <c r="I62" s="43">
        <f>KK!E62</f>
        <v>1771365972009</v>
      </c>
      <c r="J62" s="43">
        <f t="shared" si="2"/>
        <v>1.0897587995684903</v>
      </c>
    </row>
    <row r="63" spans="1:10" x14ac:dyDescent="0.25">
      <c r="A63" s="26"/>
      <c r="B63" s="26"/>
      <c r="C63" s="8">
        <v>2019</v>
      </c>
      <c r="D63" s="43">
        <f>IOS!E63</f>
        <v>410</v>
      </c>
      <c r="E63" s="43">
        <f>IOS!D63</f>
        <v>1726003217</v>
      </c>
      <c r="F63" s="43">
        <f t="shared" si="0"/>
        <v>707661318970</v>
      </c>
      <c r="G63" s="44">
        <v>784562971811</v>
      </c>
      <c r="H63" s="44">
        <f t="shared" si="1"/>
        <v>1492224290781</v>
      </c>
      <c r="I63" s="43">
        <f>KK!E63</f>
        <v>1820383352811</v>
      </c>
      <c r="J63" s="43">
        <f t="shared" si="2"/>
        <v>0.81973079377853941</v>
      </c>
    </row>
    <row r="64" spans="1:10" x14ac:dyDescent="0.25">
      <c r="A64" s="26"/>
      <c r="B64" s="26"/>
      <c r="C64" s="8">
        <v>2020</v>
      </c>
      <c r="D64" s="43">
        <f>IOS!E64</f>
        <v>324</v>
      </c>
      <c r="E64" s="43">
        <f>IOS!D64</f>
        <v>1726003217</v>
      </c>
      <c r="F64" s="43">
        <f t="shared" si="0"/>
        <v>559225042308</v>
      </c>
      <c r="G64" s="44">
        <v>806678887419</v>
      </c>
      <c r="H64" s="44">
        <f t="shared" si="1"/>
        <v>1365903929727</v>
      </c>
      <c r="I64" s="43">
        <f>KK!E64</f>
        <v>1768660546754</v>
      </c>
      <c r="J64" s="43">
        <f t="shared" si="2"/>
        <v>0.77228156201811926</v>
      </c>
    </row>
    <row r="65" spans="1:10" x14ac:dyDescent="0.25">
      <c r="A65" s="26"/>
      <c r="B65" s="26"/>
      <c r="C65" s="8">
        <v>2021</v>
      </c>
      <c r="D65" s="43">
        <f>IOS!E65</f>
        <v>360</v>
      </c>
      <c r="E65" s="43">
        <f>IOS!D65</f>
        <v>1730103217</v>
      </c>
      <c r="F65" s="43">
        <f t="shared" si="0"/>
        <v>622837158120</v>
      </c>
      <c r="G65" s="44">
        <v>977942627046</v>
      </c>
      <c r="H65" s="44">
        <f t="shared" si="1"/>
        <v>1600779785166</v>
      </c>
      <c r="I65" s="43">
        <f>KK!E65</f>
        <v>1970428120056</v>
      </c>
      <c r="J65" s="43">
        <f t="shared" si="2"/>
        <v>0.81240202008510998</v>
      </c>
    </row>
    <row r="66" spans="1:10" x14ac:dyDescent="0.25">
      <c r="A66" s="6">
        <v>13</v>
      </c>
      <c r="B66" s="7" t="s">
        <v>26</v>
      </c>
      <c r="C66" s="8">
        <v>2017</v>
      </c>
      <c r="D66" s="43">
        <f>IOS!E66</f>
        <v>1100</v>
      </c>
      <c r="E66" s="43">
        <f>IOS!D66</f>
        <v>690740500</v>
      </c>
      <c r="F66" s="43">
        <f t="shared" si="0"/>
        <v>759814550000</v>
      </c>
      <c r="G66" s="44">
        <v>328714435982</v>
      </c>
      <c r="H66" s="44">
        <f t="shared" si="1"/>
        <v>1088528985982</v>
      </c>
      <c r="I66" s="43">
        <f>KK!E66</f>
        <v>636284210210</v>
      </c>
      <c r="J66" s="43">
        <f t="shared" si="2"/>
        <v>1.7107590735635898</v>
      </c>
    </row>
    <row r="67" spans="1:10" x14ac:dyDescent="0.25">
      <c r="A67" s="26"/>
      <c r="B67" s="26"/>
      <c r="C67" s="8">
        <v>2018</v>
      </c>
      <c r="D67" s="43">
        <f>IOS!E67</f>
        <v>1500</v>
      </c>
      <c r="E67" s="43">
        <f>IOS!D67</f>
        <v>690740500</v>
      </c>
      <c r="F67" s="43">
        <f t="shared" si="0"/>
        <v>1036110750000</v>
      </c>
      <c r="G67" s="44">
        <v>408057718435</v>
      </c>
      <c r="H67" s="44">
        <f t="shared" si="1"/>
        <v>1444168468435</v>
      </c>
      <c r="I67" s="43">
        <f>KK!E67</f>
        <v>747293725435</v>
      </c>
      <c r="J67" s="43">
        <f t="shared" si="2"/>
        <v>1.9325312380942967</v>
      </c>
    </row>
    <row r="68" spans="1:10" x14ac:dyDescent="0.25">
      <c r="A68" s="26"/>
      <c r="B68" s="26"/>
      <c r="C68" s="8">
        <v>2019</v>
      </c>
      <c r="D68" s="43">
        <f>IOS!E68</f>
        <v>1610</v>
      </c>
      <c r="E68" s="43">
        <f>IOS!D68</f>
        <v>690740500</v>
      </c>
      <c r="F68" s="43">
        <f t="shared" si="0"/>
        <v>1112092205000</v>
      </c>
      <c r="G68" s="44">
        <v>410463595860</v>
      </c>
      <c r="H68" s="44">
        <f t="shared" si="1"/>
        <v>1522555800860</v>
      </c>
      <c r="I68" s="43">
        <f>KK!E68</f>
        <v>790845543826</v>
      </c>
      <c r="J68" s="43">
        <f t="shared" si="2"/>
        <v>1.9252252386655531</v>
      </c>
    </row>
    <row r="69" spans="1:10" x14ac:dyDescent="0.25">
      <c r="A69" s="26"/>
      <c r="B69" s="26"/>
      <c r="C69" s="8">
        <v>2020</v>
      </c>
      <c r="D69" s="43">
        <f>IOS!E69</f>
        <v>1565</v>
      </c>
      <c r="E69" s="43">
        <f>IOS!D69</f>
        <v>690740500</v>
      </c>
      <c r="F69" s="43">
        <f t="shared" si="0"/>
        <v>1081008882500</v>
      </c>
      <c r="G69" s="44">
        <v>366908471713</v>
      </c>
      <c r="H69" s="44">
        <f t="shared" si="1"/>
        <v>1447917354213</v>
      </c>
      <c r="I69" s="43">
        <f>KK!E69</f>
        <v>773863042440</v>
      </c>
      <c r="J69" s="43">
        <f t="shared" si="2"/>
        <v>1.8710253298150772</v>
      </c>
    </row>
    <row r="70" spans="1:10" x14ac:dyDescent="0.25">
      <c r="A70" s="26"/>
      <c r="B70" s="26"/>
      <c r="C70" s="8">
        <v>2021</v>
      </c>
      <c r="D70" s="43">
        <f>IOS!E70</f>
        <v>2420</v>
      </c>
      <c r="E70" s="43">
        <f>IOS!D70</f>
        <v>690740500</v>
      </c>
      <c r="F70" s="43">
        <f t="shared" si="0"/>
        <v>1671592010000</v>
      </c>
      <c r="G70" s="44">
        <v>347288021564</v>
      </c>
      <c r="H70" s="44">
        <f t="shared" si="1"/>
        <v>2018880031564</v>
      </c>
      <c r="I70" s="43">
        <f>KK!E70</f>
        <v>889125250792</v>
      </c>
      <c r="J70" s="43">
        <f t="shared" si="2"/>
        <v>2.2706362571141199</v>
      </c>
    </row>
    <row r="71" spans="1:10" x14ac:dyDescent="0.25">
      <c r="A71" s="6">
        <v>14</v>
      </c>
      <c r="B71" s="7" t="s">
        <v>27</v>
      </c>
      <c r="C71" s="8">
        <v>2017</v>
      </c>
      <c r="D71" s="43">
        <f>IOS!E71</f>
        <v>4360</v>
      </c>
      <c r="E71" s="43">
        <f>IOS!D71</f>
        <v>1310000000</v>
      </c>
      <c r="F71" s="43">
        <f t="shared" si="0"/>
        <v>5711600000000</v>
      </c>
      <c r="G71" s="44">
        <v>957660374836</v>
      </c>
      <c r="H71" s="44">
        <f t="shared" si="1"/>
        <v>6669260374836</v>
      </c>
      <c r="I71" s="43">
        <f>KK!E71</f>
        <v>2342432443196</v>
      </c>
      <c r="J71" s="43">
        <f t="shared" si="2"/>
        <v>2.8471516411105129</v>
      </c>
    </row>
    <row r="72" spans="1:10" x14ac:dyDescent="0.25">
      <c r="A72" s="26"/>
      <c r="B72" s="26"/>
      <c r="C72" s="8">
        <v>2018</v>
      </c>
      <c r="D72" s="43">
        <f>IOS!E72</f>
        <v>3750</v>
      </c>
      <c r="E72" s="43">
        <f>IOS!D72</f>
        <v>1310000000</v>
      </c>
      <c r="F72" s="43">
        <f t="shared" ref="F72:F105" si="3">D72*E72</f>
        <v>4912500000000</v>
      </c>
      <c r="G72" s="44">
        <v>984801863078</v>
      </c>
      <c r="H72" s="44">
        <f t="shared" ref="H72:H105" si="4">F72+G72</f>
        <v>5897301863078</v>
      </c>
      <c r="I72" s="43">
        <f>KK!E72</f>
        <v>2631189810030</v>
      </c>
      <c r="J72" s="43">
        <f t="shared" ref="J72:J105" si="5">H72/I72</f>
        <v>2.2413061348131174</v>
      </c>
    </row>
    <row r="73" spans="1:10" x14ac:dyDescent="0.25">
      <c r="A73" s="26"/>
      <c r="B73" s="26"/>
      <c r="C73" s="8">
        <v>2019</v>
      </c>
      <c r="D73" s="43">
        <f>IOS!E73</f>
        <v>4500</v>
      </c>
      <c r="E73" s="43">
        <f>IOS!D73</f>
        <v>1310000000</v>
      </c>
      <c r="F73" s="43">
        <f t="shared" si="3"/>
        <v>5895000000000</v>
      </c>
      <c r="G73" s="44">
        <v>733556075974</v>
      </c>
      <c r="H73" s="44">
        <f t="shared" si="4"/>
        <v>6628556075974</v>
      </c>
      <c r="I73" s="43">
        <f>KK!E73</f>
        <v>2881563083954</v>
      </c>
      <c r="J73" s="43">
        <f t="shared" si="5"/>
        <v>2.300333493611558</v>
      </c>
    </row>
    <row r="74" spans="1:10" x14ac:dyDescent="0.25">
      <c r="A74" s="26"/>
      <c r="B74" s="26"/>
      <c r="C74" s="8">
        <v>2020</v>
      </c>
      <c r="D74" s="43">
        <f>IOS!E74</f>
        <v>9500</v>
      </c>
      <c r="E74" s="43">
        <f>IOS!D74</f>
        <v>1310000000</v>
      </c>
      <c r="F74" s="43">
        <f t="shared" si="3"/>
        <v>12445000000000</v>
      </c>
      <c r="G74" s="44">
        <v>775696860738</v>
      </c>
      <c r="H74" s="44">
        <f t="shared" si="4"/>
        <v>13220696860738</v>
      </c>
      <c r="I74" s="43">
        <f>KK!E74</f>
        <v>3448995059882</v>
      </c>
      <c r="J74" s="43">
        <f t="shared" si="5"/>
        <v>3.8332026086434343</v>
      </c>
    </row>
    <row r="75" spans="1:10" x14ac:dyDescent="0.25">
      <c r="A75" s="26"/>
      <c r="B75" s="26"/>
      <c r="C75" s="8">
        <v>2021</v>
      </c>
      <c r="D75" s="43">
        <f>IOS!E75</f>
        <v>7550</v>
      </c>
      <c r="E75" s="43">
        <f>IOS!D75</f>
        <v>1310000000</v>
      </c>
      <c r="F75" s="43">
        <f t="shared" si="3"/>
        <v>9890500000000</v>
      </c>
      <c r="G75" s="44">
        <v>618395061219</v>
      </c>
      <c r="H75" s="44">
        <f t="shared" si="4"/>
        <v>10508895061219</v>
      </c>
      <c r="I75" s="43">
        <f>KK!E75</f>
        <v>3919243683748</v>
      </c>
      <c r="J75" s="43">
        <f t="shared" si="5"/>
        <v>2.6813579121901578</v>
      </c>
    </row>
    <row r="76" spans="1:10" x14ac:dyDescent="0.25">
      <c r="A76" s="6">
        <v>15</v>
      </c>
      <c r="B76" s="6" t="s">
        <v>43</v>
      </c>
      <c r="C76" s="8">
        <v>2017</v>
      </c>
      <c r="D76" s="43">
        <f>IOS!E76</f>
        <v>1800</v>
      </c>
      <c r="E76" s="43">
        <f>IOS!D76</f>
        <v>4500000000</v>
      </c>
      <c r="F76" s="43">
        <f t="shared" si="3"/>
        <v>8100000000000</v>
      </c>
      <c r="G76" s="44">
        <v>2352891899876</v>
      </c>
      <c r="H76" s="44">
        <f t="shared" si="4"/>
        <v>10452891899876</v>
      </c>
      <c r="I76" s="43">
        <f>KK!E76</f>
        <v>7434900309021</v>
      </c>
      <c r="J76" s="43">
        <f t="shared" si="5"/>
        <v>1.4059222673360092</v>
      </c>
    </row>
    <row r="77" spans="1:10" x14ac:dyDescent="0.25">
      <c r="A77" s="26"/>
      <c r="B77" s="26"/>
      <c r="C77" s="8">
        <v>2018</v>
      </c>
      <c r="D77" s="43">
        <f>IOS!E77</f>
        <v>1390</v>
      </c>
      <c r="E77" s="43">
        <f>IOS!D77</f>
        <v>4500000000</v>
      </c>
      <c r="F77" s="43">
        <f t="shared" si="3"/>
        <v>6255000000000</v>
      </c>
      <c r="G77" s="44">
        <v>2437126989832</v>
      </c>
      <c r="H77" s="44">
        <f t="shared" si="4"/>
        <v>8692126989832</v>
      </c>
      <c r="I77" s="43">
        <f>KK!E77</f>
        <v>7869975060326</v>
      </c>
      <c r="J77" s="43">
        <f t="shared" si="5"/>
        <v>1.1044669040503852</v>
      </c>
    </row>
    <row r="78" spans="1:10" x14ac:dyDescent="0.25">
      <c r="A78" s="26"/>
      <c r="B78" s="26"/>
      <c r="C78" s="8">
        <v>2019</v>
      </c>
      <c r="D78" s="43">
        <f>IOS!E78</f>
        <v>1395</v>
      </c>
      <c r="E78" s="43">
        <f>IOS!D78</f>
        <v>4500000000</v>
      </c>
      <c r="F78" s="43">
        <f t="shared" si="3"/>
        <v>6277500000000</v>
      </c>
      <c r="G78" s="44">
        <v>2581733610850</v>
      </c>
      <c r="H78" s="44">
        <f t="shared" si="4"/>
        <v>8859233610850</v>
      </c>
      <c r="I78" s="43">
        <f>KK!E78</f>
        <v>8372769580743</v>
      </c>
      <c r="J78" s="43">
        <f t="shared" si="5"/>
        <v>1.0581007306382642</v>
      </c>
    </row>
    <row r="79" spans="1:10" x14ac:dyDescent="0.25">
      <c r="A79" s="26"/>
      <c r="B79" s="26"/>
      <c r="C79" s="8">
        <v>2020</v>
      </c>
      <c r="D79" s="43">
        <f>IOS!E79</f>
        <v>1400</v>
      </c>
      <c r="E79" s="43">
        <f>IOS!D79</f>
        <v>4500000000</v>
      </c>
      <c r="F79" s="43">
        <f t="shared" si="3"/>
        <v>6300000000000</v>
      </c>
      <c r="G79" s="44">
        <v>2727421825611</v>
      </c>
      <c r="H79" s="44">
        <f t="shared" si="4"/>
        <v>9027421825611</v>
      </c>
      <c r="I79" s="43">
        <f>KK!E79</f>
        <v>9104657533366</v>
      </c>
      <c r="J79" s="43">
        <f t="shared" si="5"/>
        <v>0.99151690138020532</v>
      </c>
    </row>
    <row r="80" spans="1:10" x14ac:dyDescent="0.25">
      <c r="A80" s="26"/>
      <c r="B80" s="26"/>
      <c r="C80" s="8">
        <v>2021</v>
      </c>
      <c r="D80" s="43">
        <f>IOS!E80</f>
        <v>1500</v>
      </c>
      <c r="E80" s="43">
        <f>IOS!D80</f>
        <v>4509864300</v>
      </c>
      <c r="F80" s="43">
        <f t="shared" si="3"/>
        <v>6764796450000</v>
      </c>
      <c r="G80" s="44">
        <v>2769022665619</v>
      </c>
      <c r="H80" s="44">
        <f t="shared" si="4"/>
        <v>9533819115619</v>
      </c>
      <c r="I80" s="43">
        <f>KK!E80</f>
        <v>9644326662784</v>
      </c>
      <c r="J80" s="43">
        <f t="shared" si="5"/>
        <v>0.98854170425485155</v>
      </c>
    </row>
    <row r="81" spans="1:10" x14ac:dyDescent="0.25">
      <c r="A81" s="6">
        <v>16</v>
      </c>
      <c r="B81" s="6" t="s">
        <v>49</v>
      </c>
      <c r="C81" s="8">
        <v>2017</v>
      </c>
      <c r="D81" s="43">
        <f>IOS!E81</f>
        <v>11180</v>
      </c>
      <c r="E81" s="43">
        <f>IOS!D81</f>
        <v>7630000000</v>
      </c>
      <c r="F81" s="43">
        <f t="shared" si="3"/>
        <v>85303400000000</v>
      </c>
      <c r="G81" s="44">
        <v>13733025000000</v>
      </c>
      <c r="H81" s="44">
        <f t="shared" si="4"/>
        <v>99036425000000</v>
      </c>
      <c r="I81" s="43">
        <f>KK!E81</f>
        <v>18906413000000</v>
      </c>
      <c r="J81" s="43">
        <f t="shared" si="5"/>
        <v>5.2382450864688082</v>
      </c>
    </row>
    <row r="82" spans="1:10" x14ac:dyDescent="0.25">
      <c r="A82" s="26"/>
      <c r="B82" s="26"/>
      <c r="C82" s="8">
        <v>2018</v>
      </c>
      <c r="D82" s="43">
        <f>IOS!E82</f>
        <v>9080</v>
      </c>
      <c r="E82" s="43">
        <f>IOS!D82</f>
        <v>7630000000</v>
      </c>
      <c r="F82" s="43">
        <f t="shared" si="3"/>
        <v>69280400000000</v>
      </c>
      <c r="G82" s="44">
        <v>11944837000000</v>
      </c>
      <c r="H82" s="44">
        <f t="shared" si="4"/>
        <v>81225237000000</v>
      </c>
      <c r="I82" s="43">
        <f>KK!E82</f>
        <v>19522970000000</v>
      </c>
      <c r="J82" s="43">
        <f t="shared" si="5"/>
        <v>4.160495918397662</v>
      </c>
    </row>
    <row r="83" spans="1:10" x14ac:dyDescent="0.25">
      <c r="A83" s="26"/>
      <c r="B83" s="26"/>
      <c r="C83" s="8">
        <v>2019</v>
      </c>
      <c r="D83" s="43">
        <f>IOS!E83</f>
        <v>8400</v>
      </c>
      <c r="E83" s="43">
        <f>IOS!D83</f>
        <v>7630000000</v>
      </c>
      <c r="F83" s="43">
        <f t="shared" si="3"/>
        <v>64092000000000</v>
      </c>
      <c r="G83" s="44">
        <v>15367509000000</v>
      </c>
      <c r="H83" s="44">
        <f t="shared" si="4"/>
        <v>79459509000000</v>
      </c>
      <c r="I83" s="43">
        <f>KK!E83</f>
        <v>20649371000000</v>
      </c>
      <c r="J83" s="43">
        <f t="shared" si="5"/>
        <v>3.8480353227224211</v>
      </c>
    </row>
    <row r="84" spans="1:10" x14ac:dyDescent="0.25">
      <c r="A84" s="26"/>
      <c r="B84" s="26"/>
      <c r="C84" s="8">
        <v>2020</v>
      </c>
      <c r="D84" s="43">
        <f>IOS!E84</f>
        <v>7350</v>
      </c>
      <c r="E84" s="43">
        <f>IOS!D84</f>
        <v>38150000000</v>
      </c>
      <c r="F84" s="43">
        <f t="shared" si="3"/>
        <v>280402500000000</v>
      </c>
      <c r="G84" s="44">
        <v>15597264000000</v>
      </c>
      <c r="H84" s="44">
        <f t="shared" si="4"/>
        <v>295999764000000</v>
      </c>
      <c r="I84" s="43">
        <f>KK!E84</f>
        <v>20534632000000</v>
      </c>
      <c r="J84" s="43">
        <f t="shared" si="5"/>
        <v>14.414661241555242</v>
      </c>
    </row>
    <row r="85" spans="1:10" x14ac:dyDescent="0.25">
      <c r="A85" s="26"/>
      <c r="B85" s="26"/>
      <c r="C85" s="8">
        <v>2021</v>
      </c>
      <c r="D85" s="43">
        <f>IOS!E85</f>
        <v>4110</v>
      </c>
      <c r="E85" s="43">
        <f>IOS!D85</f>
        <v>38150000000</v>
      </c>
      <c r="F85" s="43">
        <f t="shared" si="3"/>
        <v>156796500000000</v>
      </c>
      <c r="G85" s="44">
        <v>14747263000000</v>
      </c>
      <c r="H85" s="44">
        <f t="shared" si="4"/>
        <v>171543763000000</v>
      </c>
      <c r="I85" s="43">
        <f>KK!E85</f>
        <v>19068532000000</v>
      </c>
      <c r="J85" s="43">
        <f t="shared" si="5"/>
        <v>8.9961703921413569</v>
      </c>
    </row>
    <row r="86" spans="1:10" x14ac:dyDescent="0.25">
      <c r="A86" s="6">
        <v>17</v>
      </c>
      <c r="B86" s="6" t="s">
        <v>33</v>
      </c>
      <c r="C86" s="8">
        <v>2017</v>
      </c>
      <c r="D86" s="43">
        <f>IOS!E86</f>
        <v>290</v>
      </c>
      <c r="E86" s="43">
        <f>IOS!D86</f>
        <v>2099873760</v>
      </c>
      <c r="F86" s="43">
        <f t="shared" si="3"/>
        <v>608963390400</v>
      </c>
      <c r="G86" s="44">
        <v>247620731930</v>
      </c>
      <c r="H86" s="44">
        <f t="shared" si="4"/>
        <v>856584122330</v>
      </c>
      <c r="I86" s="43">
        <f>KK!E86</f>
        <v>1225712093041</v>
      </c>
      <c r="J86" s="43">
        <f t="shared" si="5"/>
        <v>0.69884610520959212</v>
      </c>
    </row>
    <row r="87" spans="1:10" x14ac:dyDescent="0.25">
      <c r="A87" s="26"/>
      <c r="B87" s="26"/>
      <c r="C87" s="8">
        <v>2018</v>
      </c>
      <c r="D87" s="43">
        <f>IOS!E87</f>
        <v>141</v>
      </c>
      <c r="E87" s="43">
        <f>IOS!D87</f>
        <v>2099873760</v>
      </c>
      <c r="F87" s="43">
        <f t="shared" si="3"/>
        <v>296082200160</v>
      </c>
      <c r="G87" s="44">
        <v>250337111893</v>
      </c>
      <c r="H87" s="44">
        <f t="shared" si="4"/>
        <v>546419312053</v>
      </c>
      <c r="I87" s="43">
        <f>KK!E87</f>
        <v>1255573914558</v>
      </c>
      <c r="J87" s="43">
        <f t="shared" si="5"/>
        <v>0.43519485847661638</v>
      </c>
    </row>
    <row r="88" spans="1:10" x14ac:dyDescent="0.25">
      <c r="A88" s="26"/>
      <c r="B88" s="26"/>
      <c r="C88" s="8">
        <v>2019</v>
      </c>
      <c r="D88" s="43">
        <f>IOS!E88</f>
        <v>168</v>
      </c>
      <c r="E88" s="43">
        <f>IOS!D88</f>
        <v>2099873760</v>
      </c>
      <c r="F88" s="43">
        <f t="shared" si="3"/>
        <v>352778791680</v>
      </c>
      <c r="G88" s="44">
        <v>266351031079</v>
      </c>
      <c r="H88" s="44">
        <f t="shared" si="4"/>
        <v>619129822759</v>
      </c>
      <c r="I88" s="43">
        <f>KK!E88</f>
        <v>1299521608556</v>
      </c>
      <c r="J88" s="43">
        <f t="shared" si="5"/>
        <v>0.47642903256296254</v>
      </c>
    </row>
    <row r="89" spans="1:10" x14ac:dyDescent="0.25">
      <c r="A89" s="26"/>
      <c r="B89" s="26"/>
      <c r="C89" s="8">
        <v>2020</v>
      </c>
      <c r="D89" s="43">
        <f>IOS!E89</f>
        <v>540</v>
      </c>
      <c r="E89" s="43">
        <f>IOS!D89</f>
        <v>2099873760</v>
      </c>
      <c r="F89" s="43">
        <f t="shared" si="3"/>
        <v>1133931830400</v>
      </c>
      <c r="G89" s="44">
        <v>428590166019</v>
      </c>
      <c r="H89" s="44">
        <f t="shared" si="4"/>
        <v>1562521996419</v>
      </c>
      <c r="I89" s="43">
        <f>KK!E89</f>
        <v>1614442007528</v>
      </c>
      <c r="J89" s="43">
        <f t="shared" si="5"/>
        <v>0.96784027492663005</v>
      </c>
    </row>
    <row r="90" spans="1:10" x14ac:dyDescent="0.25">
      <c r="A90" s="26"/>
      <c r="B90" s="26"/>
      <c r="C90" s="8">
        <v>2021</v>
      </c>
      <c r="D90" s="43">
        <f>IOS!E90</f>
        <v>428</v>
      </c>
      <c r="E90" s="43">
        <f>IOS!D90</f>
        <v>2099873760</v>
      </c>
      <c r="F90" s="43">
        <f t="shared" si="3"/>
        <v>898745969280</v>
      </c>
      <c r="G90" s="44">
        <v>572784572607</v>
      </c>
      <c r="H90" s="44">
        <f t="shared" si="4"/>
        <v>1471530541887</v>
      </c>
      <c r="I90" s="43">
        <f>KK!E90</f>
        <v>1891169731202</v>
      </c>
      <c r="J90" s="43">
        <f t="shared" si="5"/>
        <v>0.77810601428763171</v>
      </c>
    </row>
    <row r="91" spans="1:10" x14ac:dyDescent="0.25">
      <c r="A91" s="6">
        <v>18</v>
      </c>
      <c r="B91" s="6" t="s">
        <v>53</v>
      </c>
      <c r="C91" s="8">
        <v>2017</v>
      </c>
      <c r="D91" s="43">
        <f>IOS!E91</f>
        <v>244</v>
      </c>
      <c r="E91" s="43">
        <f>IOS!D91</f>
        <v>6250000000</v>
      </c>
      <c r="F91" s="43">
        <f t="shared" si="3"/>
        <v>1525000000000</v>
      </c>
      <c r="G91" s="44">
        <v>1930378027661</v>
      </c>
      <c r="H91" s="44">
        <f t="shared" si="4"/>
        <v>3455378027661</v>
      </c>
      <c r="I91" s="43">
        <f>KK!E91</f>
        <v>3843002133341</v>
      </c>
      <c r="J91" s="43">
        <f t="shared" si="5"/>
        <v>0.89913507923478297</v>
      </c>
    </row>
    <row r="92" spans="1:10" x14ac:dyDescent="0.25">
      <c r="A92" s="26"/>
      <c r="B92" s="26"/>
      <c r="C92" s="8">
        <v>2018</v>
      </c>
      <c r="D92" s="43">
        <f>IOS!E92</f>
        <v>615</v>
      </c>
      <c r="E92" s="43">
        <f>IOS!D92</f>
        <v>6306250000</v>
      </c>
      <c r="F92" s="43">
        <f t="shared" si="3"/>
        <v>3878343750000</v>
      </c>
      <c r="G92" s="44">
        <v>2138457892658</v>
      </c>
      <c r="H92" s="44">
        <f t="shared" si="4"/>
        <v>6016801642658</v>
      </c>
      <c r="I92" s="43">
        <f>KK!E92</f>
        <v>4588497407410</v>
      </c>
      <c r="J92" s="43">
        <f t="shared" si="5"/>
        <v>1.31127929438108</v>
      </c>
    </row>
    <row r="93" spans="1:10" x14ac:dyDescent="0.25">
      <c r="A93" s="26"/>
      <c r="B93" s="26"/>
      <c r="C93" s="8">
        <v>2019</v>
      </c>
      <c r="D93" s="43">
        <f>IOS!E93</f>
        <v>685</v>
      </c>
      <c r="E93" s="43">
        <f>IOS!D93</f>
        <v>6306250000</v>
      </c>
      <c r="F93" s="43">
        <f t="shared" si="3"/>
        <v>4319781250000</v>
      </c>
      <c r="G93" s="44">
        <v>2811776373408</v>
      </c>
      <c r="H93" s="44">
        <f t="shared" si="4"/>
        <v>7131557623408</v>
      </c>
      <c r="I93" s="43">
        <f>KK!E93</f>
        <v>5515384761490</v>
      </c>
      <c r="J93" s="43">
        <f t="shared" si="5"/>
        <v>1.2930299393076949</v>
      </c>
    </row>
    <row r="94" spans="1:10" x14ac:dyDescent="0.25">
      <c r="A94" s="26"/>
      <c r="B94" s="26"/>
      <c r="C94" s="8">
        <v>2020</v>
      </c>
      <c r="D94" s="43">
        <f>IOS!E94</f>
        <v>560</v>
      </c>
      <c r="E94" s="43">
        <f>IOS!D94</f>
        <v>6306250000</v>
      </c>
      <c r="F94" s="43">
        <f t="shared" si="3"/>
        <v>3531500000000</v>
      </c>
      <c r="G94" s="44">
        <v>2896837453547</v>
      </c>
      <c r="H94" s="44">
        <f t="shared" si="4"/>
        <v>6428337453547</v>
      </c>
      <c r="I94" s="43">
        <f>KK!E94</f>
        <v>5856758922140</v>
      </c>
      <c r="J94" s="43">
        <f t="shared" si="5"/>
        <v>1.0975929757406082</v>
      </c>
    </row>
    <row r="95" spans="1:10" x14ac:dyDescent="0.25">
      <c r="A95" s="26"/>
      <c r="B95" s="26"/>
      <c r="C95" s="8">
        <v>2021</v>
      </c>
      <c r="D95" s="43">
        <f>IOS!E95</f>
        <v>840</v>
      </c>
      <c r="E95" s="43">
        <f>IOS!D95</f>
        <v>6362500000</v>
      </c>
      <c r="F95" s="43">
        <f t="shared" si="3"/>
        <v>5344500000000</v>
      </c>
      <c r="G95" s="44">
        <v>3158497024662</v>
      </c>
      <c r="H95" s="44">
        <f t="shared" si="4"/>
        <v>8502997024662</v>
      </c>
      <c r="I95" s="43">
        <f>KK!E95</f>
        <v>6801034778630</v>
      </c>
      <c r="J95" s="43">
        <f t="shared" si="5"/>
        <v>1.2502504841439501</v>
      </c>
    </row>
    <row r="96" spans="1:10" x14ac:dyDescent="0.25">
      <c r="A96" s="6">
        <v>19</v>
      </c>
      <c r="B96" s="6" t="s">
        <v>55</v>
      </c>
      <c r="C96" s="8">
        <v>2017</v>
      </c>
      <c r="D96" s="43">
        <f>IOS!E96</f>
        <v>94</v>
      </c>
      <c r="E96" s="43">
        <f>IOS!D96</f>
        <v>562375000000</v>
      </c>
      <c r="F96" s="43">
        <f t="shared" si="3"/>
        <v>52863250000000</v>
      </c>
      <c r="G96" s="44">
        <v>1744756000000</v>
      </c>
      <c r="H96" s="44">
        <f t="shared" si="4"/>
        <v>54608006000000</v>
      </c>
      <c r="I96" s="43">
        <f>KK!E96</f>
        <v>2939456000000</v>
      </c>
      <c r="J96" s="43">
        <f t="shared" si="5"/>
        <v>18.577589186570577</v>
      </c>
    </row>
    <row r="97" spans="1:10" x14ac:dyDescent="0.25">
      <c r="A97" s="26"/>
      <c r="B97" s="6"/>
      <c r="C97" s="8">
        <v>2018</v>
      </c>
      <c r="D97" s="43">
        <f>IOS!E97</f>
        <v>96</v>
      </c>
      <c r="E97" s="43">
        <f>IOS!D97</f>
        <v>562375000000</v>
      </c>
      <c r="F97" s="43">
        <f t="shared" si="3"/>
        <v>53988000000000</v>
      </c>
      <c r="G97" s="44">
        <v>2166496000000</v>
      </c>
      <c r="H97" s="44">
        <f t="shared" si="4"/>
        <v>56154496000000</v>
      </c>
      <c r="I97" s="43">
        <f>KK!E97</f>
        <v>3392980000000</v>
      </c>
      <c r="J97" s="43">
        <f t="shared" si="5"/>
        <v>16.550199529617032</v>
      </c>
    </row>
    <row r="98" spans="1:10" x14ac:dyDescent="0.25">
      <c r="A98" s="26"/>
      <c r="B98" s="6"/>
      <c r="C98" s="8">
        <v>2019</v>
      </c>
      <c r="D98" s="43">
        <f>IOS!E98</f>
        <v>103</v>
      </c>
      <c r="E98" s="43">
        <f>IOS!D98</f>
        <v>562375000000</v>
      </c>
      <c r="F98" s="43">
        <f t="shared" si="3"/>
        <v>57924625000000</v>
      </c>
      <c r="G98" s="44">
        <v>1714449000000</v>
      </c>
      <c r="H98" s="44">
        <f t="shared" si="4"/>
        <v>59639074000000</v>
      </c>
      <c r="I98" s="43">
        <f>KK!E98</f>
        <v>2999767000000</v>
      </c>
      <c r="J98" s="43">
        <f t="shared" si="5"/>
        <v>19.881235442619378</v>
      </c>
    </row>
    <row r="99" spans="1:10" x14ac:dyDescent="0.25">
      <c r="A99" s="26"/>
      <c r="B99" s="6"/>
      <c r="C99" s="8">
        <v>2020</v>
      </c>
      <c r="D99" s="43">
        <f>IOS!E99</f>
        <v>99</v>
      </c>
      <c r="E99" s="43">
        <f>IOS!D99</f>
        <v>562375000000</v>
      </c>
      <c r="F99" s="43">
        <f t="shared" si="3"/>
        <v>55675125000000</v>
      </c>
      <c r="G99" s="44">
        <v>1640851000000</v>
      </c>
      <c r="H99" s="44">
        <f t="shared" si="4"/>
        <v>57315976000000</v>
      </c>
      <c r="I99" s="43">
        <f>KK!E99</f>
        <v>2963007000000</v>
      </c>
      <c r="J99" s="43">
        <f t="shared" si="5"/>
        <v>19.343854401963952</v>
      </c>
    </row>
    <row r="100" spans="1:10" x14ac:dyDescent="0.25">
      <c r="A100" s="26"/>
      <c r="B100" s="6"/>
      <c r="C100" s="8">
        <v>2021</v>
      </c>
      <c r="D100" s="43">
        <f>IOS!E100</f>
        <v>179</v>
      </c>
      <c r="E100" s="43">
        <f>IOS!D100</f>
        <v>562375000000</v>
      </c>
      <c r="F100" s="43">
        <f t="shared" si="3"/>
        <v>100665125000000</v>
      </c>
      <c r="G100" s="44">
        <v>1605521000000</v>
      </c>
      <c r="H100" s="44">
        <f t="shared" si="4"/>
        <v>102270646000000</v>
      </c>
      <c r="I100" s="43">
        <f>KK!E100</f>
        <v>2993218000000</v>
      </c>
      <c r="J100" s="43">
        <f t="shared" si="5"/>
        <v>34.167456563471156</v>
      </c>
    </row>
    <row r="101" spans="1:10" x14ac:dyDescent="0.25">
      <c r="A101" s="6">
        <v>20</v>
      </c>
      <c r="B101" s="6" t="s">
        <v>7</v>
      </c>
      <c r="C101" s="8">
        <v>2017</v>
      </c>
      <c r="D101" s="43">
        <f>IOS!E101</f>
        <v>1290</v>
      </c>
      <c r="E101" s="43">
        <f>IOS!D101</f>
        <v>595000000</v>
      </c>
      <c r="F101" s="43">
        <f t="shared" si="3"/>
        <v>767550000000</v>
      </c>
      <c r="G101" s="44">
        <v>489592257434</v>
      </c>
      <c r="H101" s="44">
        <f t="shared" si="4"/>
        <v>1257142257434</v>
      </c>
      <c r="I101" s="43">
        <f>KK!E101</f>
        <v>1392636444501</v>
      </c>
      <c r="J101" s="43">
        <f t="shared" si="5"/>
        <v>0.90270670597339608</v>
      </c>
    </row>
    <row r="102" spans="1:10" x14ac:dyDescent="0.25">
      <c r="A102" s="26"/>
      <c r="B102" s="6"/>
      <c r="C102" s="8">
        <v>2018</v>
      </c>
      <c r="D102" s="43">
        <f>IOS!E102</f>
        <v>1375</v>
      </c>
      <c r="E102" s="43">
        <f>IOS!D102</f>
        <v>595000000</v>
      </c>
      <c r="F102" s="43">
        <f t="shared" si="3"/>
        <v>818125000000</v>
      </c>
      <c r="G102" s="44">
        <v>192308466864</v>
      </c>
      <c r="H102" s="44">
        <f t="shared" si="4"/>
        <v>1010433466864</v>
      </c>
      <c r="I102" s="43">
        <f>KK!E102</f>
        <v>1168956042706</v>
      </c>
      <c r="J102" s="43">
        <f t="shared" si="5"/>
        <v>0.86438961770107425</v>
      </c>
    </row>
    <row r="103" spans="1:10" x14ac:dyDescent="0.25">
      <c r="A103" s="26"/>
      <c r="B103" s="6"/>
      <c r="C103" s="8">
        <v>2019</v>
      </c>
      <c r="D103" s="43">
        <f>IOS!E103</f>
        <v>1670</v>
      </c>
      <c r="E103" s="43">
        <f>IOS!D103</f>
        <v>595000000</v>
      </c>
      <c r="F103" s="43">
        <f t="shared" si="3"/>
        <v>993650000000</v>
      </c>
      <c r="G103" s="44">
        <v>261784845240</v>
      </c>
      <c r="H103" s="44">
        <f t="shared" si="4"/>
        <v>1255434845240</v>
      </c>
      <c r="I103" s="43">
        <f>KK!E103</f>
        <v>1393079542074</v>
      </c>
      <c r="J103" s="43">
        <f t="shared" si="5"/>
        <v>0.90119394286052312</v>
      </c>
    </row>
    <row r="104" spans="1:10" x14ac:dyDescent="0.25">
      <c r="A104" s="26"/>
      <c r="B104" s="6"/>
      <c r="C104" s="8">
        <v>2020</v>
      </c>
      <c r="D104" s="43">
        <f>IOS!E104</f>
        <v>1785</v>
      </c>
      <c r="E104" s="43">
        <f>IOS!D104</f>
        <v>595000000</v>
      </c>
      <c r="F104" s="43">
        <f t="shared" si="3"/>
        <v>1062075000000</v>
      </c>
      <c r="G104" s="44">
        <v>305958833204</v>
      </c>
      <c r="H104" s="44">
        <f t="shared" si="4"/>
        <v>1368033833204</v>
      </c>
      <c r="I104" s="43">
        <f>KK!E104</f>
        <v>1566673828068</v>
      </c>
      <c r="J104" s="43">
        <f t="shared" si="5"/>
        <v>0.87320909349142573</v>
      </c>
    </row>
    <row r="105" spans="1:10" x14ac:dyDescent="0.25">
      <c r="A105" s="26"/>
      <c r="B105" s="6"/>
      <c r="C105" s="8">
        <v>2021</v>
      </c>
      <c r="D105" s="43">
        <f>IOS!E105</f>
        <v>1880</v>
      </c>
      <c r="E105" s="43">
        <f>IOS!D105</f>
        <v>595000000</v>
      </c>
      <c r="F105" s="43">
        <f t="shared" si="3"/>
        <v>1118600000000</v>
      </c>
      <c r="G105" s="44">
        <v>310020233374</v>
      </c>
      <c r="H105" s="44">
        <f t="shared" si="4"/>
        <v>1428620233374</v>
      </c>
      <c r="I105" s="43">
        <f>KK!E105</f>
        <v>1697387196209</v>
      </c>
      <c r="J105" s="43">
        <f t="shared" si="5"/>
        <v>0.84165842452725403</v>
      </c>
    </row>
  </sheetData>
  <mergeCells count="2">
    <mergeCell ref="A1:D3"/>
    <mergeCell ref="E1:J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71C29-9E19-4F6E-ADED-E1060B2D843F}">
  <dimension ref="A1:I105"/>
  <sheetViews>
    <sheetView zoomScaleNormal="100" workbookViewId="0">
      <pane ySplit="5" topLeftCell="A93" activePane="bottomLeft" state="frozen"/>
      <selection pane="bottomLeft" activeCell="E6" sqref="E6"/>
    </sheetView>
  </sheetViews>
  <sheetFormatPr defaultRowHeight="15" x14ac:dyDescent="0.25"/>
  <cols>
    <col min="2" max="3" width="20" customWidth="1"/>
    <col min="4" max="5" width="33.7109375" customWidth="1"/>
    <col min="6" max="6" width="33.7109375" style="50" customWidth="1"/>
    <col min="7" max="8" width="7.85546875" customWidth="1"/>
  </cols>
  <sheetData>
    <row r="1" spans="1:9" x14ac:dyDescent="0.25">
      <c r="A1" s="56" t="s">
        <v>131</v>
      </c>
      <c r="B1" s="56"/>
      <c r="C1" s="56"/>
      <c r="D1" s="56"/>
      <c r="F1" s="57" t="s">
        <v>155</v>
      </c>
      <c r="G1" s="57"/>
      <c r="H1" s="57"/>
      <c r="I1" s="57"/>
    </row>
    <row r="2" spans="1:9" x14ac:dyDescent="0.25">
      <c r="A2" s="56"/>
      <c r="B2" s="56"/>
      <c r="C2" s="56"/>
      <c r="D2" s="56"/>
      <c r="F2" s="57"/>
      <c r="G2" s="57"/>
      <c r="H2" s="57"/>
      <c r="I2" s="57"/>
    </row>
    <row r="3" spans="1:9" x14ac:dyDescent="0.25">
      <c r="A3" s="56"/>
      <c r="B3" s="56"/>
      <c r="C3" s="56"/>
      <c r="D3" s="56"/>
      <c r="F3" s="57"/>
      <c r="G3" s="57"/>
      <c r="H3" s="57"/>
      <c r="I3" s="57"/>
    </row>
    <row r="5" spans="1:9" s="40" customFormat="1" ht="49.5" customHeight="1" x14ac:dyDescent="0.25">
      <c r="A5" s="41" t="s">
        <v>3</v>
      </c>
      <c r="B5" s="41" t="s">
        <v>76</v>
      </c>
      <c r="C5" s="41" t="s">
        <v>100</v>
      </c>
      <c r="D5" s="41" t="s">
        <v>133</v>
      </c>
      <c r="E5" s="41" t="s">
        <v>134</v>
      </c>
      <c r="F5" s="51" t="s">
        <v>106</v>
      </c>
    </row>
    <row r="6" spans="1:9" x14ac:dyDescent="0.25">
      <c r="A6" s="6">
        <v>1</v>
      </c>
      <c r="B6" s="7" t="s">
        <v>44</v>
      </c>
      <c r="C6" s="8">
        <v>2017</v>
      </c>
      <c r="D6" s="42">
        <v>38242000000</v>
      </c>
      <c r="E6" s="42">
        <v>840236000000</v>
      </c>
      <c r="F6" s="44">
        <f>D6/E6</f>
        <v>4.5513403377146419E-2</v>
      </c>
    </row>
    <row r="7" spans="1:9" x14ac:dyDescent="0.25">
      <c r="A7" s="26"/>
      <c r="B7" s="26"/>
      <c r="C7" s="8">
        <v>2018</v>
      </c>
      <c r="D7" s="42">
        <v>52958000000</v>
      </c>
      <c r="E7" s="42">
        <v>881275000000</v>
      </c>
      <c r="F7" s="44">
        <f t="shared" ref="F7:F65" si="0">D7/E7</f>
        <v>6.0092479645967492E-2</v>
      </c>
    </row>
    <row r="8" spans="1:9" x14ac:dyDescent="0.25">
      <c r="A8" s="26"/>
      <c r="B8" s="26"/>
      <c r="C8" s="8">
        <v>2019</v>
      </c>
      <c r="D8" s="42">
        <v>83885000000</v>
      </c>
      <c r="E8" s="42">
        <v>822375000000</v>
      </c>
      <c r="F8" s="44">
        <f t="shared" si="0"/>
        <v>0.10200334397324821</v>
      </c>
    </row>
    <row r="9" spans="1:9" x14ac:dyDescent="0.25">
      <c r="A9" s="26"/>
      <c r="B9" s="26"/>
      <c r="C9" s="8">
        <v>2020</v>
      </c>
      <c r="D9" s="42">
        <v>135789000000</v>
      </c>
      <c r="E9" s="42">
        <v>958791000000</v>
      </c>
      <c r="F9" s="44">
        <f t="shared" si="0"/>
        <v>0.14162523427942064</v>
      </c>
    </row>
    <row r="10" spans="1:9" x14ac:dyDescent="0.25">
      <c r="A10" s="26"/>
      <c r="B10" s="26"/>
      <c r="C10" s="8">
        <v>2021</v>
      </c>
      <c r="D10" s="42">
        <v>265758000000</v>
      </c>
      <c r="E10" s="42">
        <v>1304108000000</v>
      </c>
      <c r="F10" s="44">
        <f t="shared" si="0"/>
        <v>0.2037852693181853</v>
      </c>
    </row>
    <row r="11" spans="1:9" x14ac:dyDescent="0.25">
      <c r="A11" s="6">
        <v>2</v>
      </c>
      <c r="B11" s="7" t="s">
        <v>8</v>
      </c>
      <c r="C11" s="8">
        <v>2017</v>
      </c>
      <c r="D11" s="42">
        <v>50173730829</v>
      </c>
      <c r="E11" s="42">
        <v>660917775322</v>
      </c>
      <c r="F11" s="44">
        <f t="shared" si="0"/>
        <v>7.591523893355008E-2</v>
      </c>
    </row>
    <row r="12" spans="1:9" x14ac:dyDescent="0.25">
      <c r="A12" s="26"/>
      <c r="B12" s="26"/>
      <c r="C12" s="8">
        <v>2018</v>
      </c>
      <c r="D12" s="42">
        <v>63261752474</v>
      </c>
      <c r="E12" s="42">
        <v>833933861594</v>
      </c>
      <c r="F12" s="44">
        <f t="shared" si="0"/>
        <v>7.5859436086550144E-2</v>
      </c>
    </row>
    <row r="13" spans="1:9" x14ac:dyDescent="0.25">
      <c r="A13" s="26"/>
      <c r="B13" s="26"/>
      <c r="C13" s="8">
        <v>2019</v>
      </c>
      <c r="D13" s="42">
        <v>130756461708</v>
      </c>
      <c r="E13" s="42">
        <v>1245144303719</v>
      </c>
      <c r="F13" s="44">
        <f>D13/E13</f>
        <v>0.10501309873679403</v>
      </c>
    </row>
    <row r="14" spans="1:9" x14ac:dyDescent="0.25">
      <c r="A14" s="26"/>
      <c r="B14" s="26"/>
      <c r="C14" s="8">
        <v>2020</v>
      </c>
      <c r="D14" s="42">
        <v>132772234495</v>
      </c>
      <c r="E14" s="42">
        <v>1310940121622</v>
      </c>
      <c r="F14" s="44">
        <f t="shared" si="0"/>
        <v>0.10128016703823479</v>
      </c>
    </row>
    <row r="15" spans="1:9" x14ac:dyDescent="0.25">
      <c r="A15" s="26"/>
      <c r="B15" s="26"/>
      <c r="C15" s="8">
        <v>2021</v>
      </c>
      <c r="D15" s="42">
        <v>180711667020</v>
      </c>
      <c r="E15" s="42">
        <v>1348181576913</v>
      </c>
      <c r="F15" s="44">
        <f>D15/E15</f>
        <v>0.13404104470392239</v>
      </c>
    </row>
    <row r="16" spans="1:9" x14ac:dyDescent="0.25">
      <c r="A16" s="6">
        <v>3</v>
      </c>
      <c r="B16" s="6" t="s">
        <v>34</v>
      </c>
      <c r="C16" s="8">
        <v>2017</v>
      </c>
      <c r="D16" s="42">
        <v>162249293000</v>
      </c>
      <c r="E16" s="42">
        <v>1640886147000</v>
      </c>
      <c r="F16" s="44">
        <f t="shared" si="0"/>
        <v>9.8879068055170799E-2</v>
      </c>
    </row>
    <row r="17" spans="1:6" x14ac:dyDescent="0.25">
      <c r="A17" s="26"/>
      <c r="B17" s="26"/>
      <c r="C17" s="8">
        <v>2018</v>
      </c>
      <c r="D17" s="42">
        <v>200651968000</v>
      </c>
      <c r="E17" s="42">
        <v>1682821739000</v>
      </c>
      <c r="F17" s="44">
        <f t="shared" si="0"/>
        <v>0.11923542663481126</v>
      </c>
    </row>
    <row r="18" spans="1:6" x14ac:dyDescent="0.25">
      <c r="A18" s="26"/>
      <c r="B18" s="26"/>
      <c r="C18" s="8">
        <v>2019</v>
      </c>
      <c r="D18" s="42">
        <v>221783249000</v>
      </c>
      <c r="E18" s="42">
        <v>1829960714000</v>
      </c>
      <c r="F18" s="44">
        <f t="shared" si="0"/>
        <v>0.12119563403916878</v>
      </c>
    </row>
    <row r="19" spans="1:6" x14ac:dyDescent="0.25">
      <c r="A19" s="26"/>
      <c r="B19" s="26"/>
      <c r="C19" s="8">
        <v>2020</v>
      </c>
      <c r="D19" s="42">
        <v>162072984000</v>
      </c>
      <c r="E19" s="42">
        <v>1986711872000</v>
      </c>
      <c r="F19" s="44">
        <f t="shared" si="0"/>
        <v>8.1578504806961757E-2</v>
      </c>
    </row>
    <row r="20" spans="1:6" x14ac:dyDescent="0.25">
      <c r="A20" s="26"/>
      <c r="B20" s="26"/>
      <c r="C20" s="8">
        <v>2021</v>
      </c>
      <c r="D20" s="42">
        <v>146725628000</v>
      </c>
      <c r="E20" s="42">
        <v>2085904980000</v>
      </c>
      <c r="F20" s="44">
        <f t="shared" si="0"/>
        <v>7.0341472601498853E-2</v>
      </c>
    </row>
    <row r="21" spans="1:6" x14ac:dyDescent="0.25">
      <c r="A21" s="6">
        <v>4</v>
      </c>
      <c r="B21" s="6" t="s">
        <v>29</v>
      </c>
      <c r="C21" s="8">
        <v>2017</v>
      </c>
      <c r="D21" s="42">
        <v>7755347000000</v>
      </c>
      <c r="E21" s="42">
        <v>66759930000000</v>
      </c>
      <c r="F21" s="44">
        <f t="shared" si="0"/>
        <v>0.11616769220698704</v>
      </c>
    </row>
    <row r="22" spans="1:6" x14ac:dyDescent="0.25">
      <c r="A22" s="26"/>
      <c r="B22" s="26"/>
      <c r="C22" s="8">
        <v>2018</v>
      </c>
      <c r="D22" s="42">
        <v>7793068000000</v>
      </c>
      <c r="E22" s="42">
        <v>69097219000000</v>
      </c>
      <c r="F22" s="44">
        <f t="shared" si="0"/>
        <v>0.11278410495797234</v>
      </c>
    </row>
    <row r="23" spans="1:6" x14ac:dyDescent="0.25">
      <c r="A23" s="26"/>
      <c r="B23" s="26"/>
      <c r="C23" s="8">
        <v>2019</v>
      </c>
      <c r="D23" s="42">
        <v>10880704000000</v>
      </c>
      <c r="E23" s="42">
        <v>78647274000000</v>
      </c>
      <c r="F23" s="44">
        <f t="shared" si="0"/>
        <v>0.13834813905946697</v>
      </c>
    </row>
    <row r="24" spans="1:6" x14ac:dyDescent="0.25">
      <c r="A24" s="26"/>
      <c r="B24" s="26"/>
      <c r="C24" s="8">
        <v>2020</v>
      </c>
      <c r="D24" s="42">
        <v>7647729000000</v>
      </c>
      <c r="E24" s="42">
        <v>78191409000000</v>
      </c>
      <c r="F24" s="44">
        <f t="shared" si="0"/>
        <v>9.7807791134701255E-2</v>
      </c>
    </row>
    <row r="25" spans="1:6" x14ac:dyDescent="0.25">
      <c r="A25" s="26"/>
      <c r="B25" s="26"/>
      <c r="C25" s="8">
        <v>2021</v>
      </c>
      <c r="D25" s="42">
        <v>5605321000000</v>
      </c>
      <c r="E25" s="42">
        <v>89964369000000</v>
      </c>
      <c r="F25" s="44">
        <f t="shared" si="0"/>
        <v>6.2306011394355466E-2</v>
      </c>
    </row>
    <row r="26" spans="1:6" x14ac:dyDescent="0.25">
      <c r="A26" s="6">
        <v>5</v>
      </c>
      <c r="B26" s="6" t="s">
        <v>30</v>
      </c>
      <c r="C26" s="8">
        <v>2017</v>
      </c>
      <c r="D26" s="42">
        <v>12670534000000</v>
      </c>
      <c r="E26" s="42">
        <v>43141063000000</v>
      </c>
      <c r="F26" s="44">
        <f t="shared" si="0"/>
        <v>0.29370008801127595</v>
      </c>
    </row>
    <row r="27" spans="1:6" x14ac:dyDescent="0.25">
      <c r="A27" s="26"/>
      <c r="B27" s="26"/>
      <c r="C27" s="8">
        <v>2018</v>
      </c>
      <c r="D27" s="42">
        <v>13538418000000</v>
      </c>
      <c r="E27" s="42">
        <v>46602420000000</v>
      </c>
      <c r="F27" s="44">
        <f t="shared" si="0"/>
        <v>0.29050890490236342</v>
      </c>
    </row>
    <row r="28" spans="1:6" x14ac:dyDescent="0.25">
      <c r="A28" s="26"/>
      <c r="B28" s="26"/>
      <c r="C28" s="8">
        <v>2019</v>
      </c>
      <c r="D28" s="42">
        <v>13721513000000</v>
      </c>
      <c r="E28" s="42">
        <v>50902806000000</v>
      </c>
      <c r="F28" s="44">
        <f t="shared" si="0"/>
        <v>0.26956299815770468</v>
      </c>
    </row>
    <row r="29" spans="1:6" x14ac:dyDescent="0.25">
      <c r="A29" s="26"/>
      <c r="B29" s="26"/>
      <c r="C29" s="8">
        <v>2020</v>
      </c>
      <c r="D29" s="42">
        <v>8581378000000</v>
      </c>
      <c r="E29" s="42">
        <v>49674030000000</v>
      </c>
      <c r="F29" s="44">
        <f t="shared" si="0"/>
        <v>0.17275381119671587</v>
      </c>
    </row>
    <row r="30" spans="1:6" x14ac:dyDescent="0.25">
      <c r="A30" s="26"/>
      <c r="B30" s="26"/>
      <c r="C30" s="8">
        <v>2021</v>
      </c>
      <c r="D30" s="42">
        <v>7137097000000</v>
      </c>
      <c r="E30" s="42">
        <v>53090428000000</v>
      </c>
      <c r="F30" s="44">
        <f t="shared" si="0"/>
        <v>0.13443283975785617</v>
      </c>
    </row>
    <row r="31" spans="1:6" x14ac:dyDescent="0.25">
      <c r="A31" s="6">
        <v>6</v>
      </c>
      <c r="B31" s="7" t="s">
        <v>14</v>
      </c>
      <c r="C31" s="8">
        <v>2017</v>
      </c>
      <c r="D31" s="42">
        <v>47964112940</v>
      </c>
      <c r="E31" s="42">
        <v>576963542579</v>
      </c>
      <c r="F31" s="44">
        <f t="shared" si="0"/>
        <v>8.3131964847558068E-2</v>
      </c>
    </row>
    <row r="32" spans="1:6" x14ac:dyDescent="0.25">
      <c r="A32" s="26"/>
      <c r="B32" s="26"/>
      <c r="C32" s="8">
        <v>2018</v>
      </c>
      <c r="D32" s="42">
        <v>90195136265</v>
      </c>
      <c r="E32" s="42">
        <v>758846556031</v>
      </c>
      <c r="F32" s="44">
        <f t="shared" si="0"/>
        <v>0.1188582007102308</v>
      </c>
    </row>
    <row r="33" spans="1:6" x14ac:dyDescent="0.25">
      <c r="A33" s="26"/>
      <c r="B33" s="26"/>
      <c r="C33" s="8">
        <v>2019</v>
      </c>
      <c r="D33" s="42">
        <v>103723133972</v>
      </c>
      <c r="E33" s="42">
        <v>848676035300</v>
      </c>
      <c r="F33" s="44">
        <f t="shared" si="0"/>
        <v>0.12221758322106353</v>
      </c>
    </row>
    <row r="34" spans="1:6" x14ac:dyDescent="0.25">
      <c r="A34" s="26"/>
      <c r="B34" s="26"/>
      <c r="C34" s="8">
        <v>2020</v>
      </c>
      <c r="D34" s="42">
        <v>38038419405</v>
      </c>
      <c r="E34" s="42">
        <v>906924214166</v>
      </c>
      <c r="F34" s="44">
        <f t="shared" si="0"/>
        <v>4.1942224952037269E-2</v>
      </c>
    </row>
    <row r="35" spans="1:6" x14ac:dyDescent="0.25">
      <c r="A35" s="26"/>
      <c r="B35" s="26"/>
      <c r="C35" s="8">
        <v>2021</v>
      </c>
      <c r="D35" s="42">
        <v>12533087704</v>
      </c>
      <c r="E35" s="42">
        <v>989119315334</v>
      </c>
      <c r="F35" s="44">
        <f t="shared" si="0"/>
        <v>1.2670956384840084E-2</v>
      </c>
    </row>
    <row r="36" spans="1:6" x14ac:dyDescent="0.25">
      <c r="A36" s="6">
        <v>7</v>
      </c>
      <c r="B36" s="6" t="s">
        <v>54</v>
      </c>
      <c r="C36" s="8">
        <v>2017</v>
      </c>
      <c r="D36" s="42">
        <v>110301225571</v>
      </c>
      <c r="E36" s="42">
        <v>1418447342330</v>
      </c>
      <c r="F36" s="44">
        <f t="shared" si="0"/>
        <v>7.7761945952688427E-2</v>
      </c>
    </row>
    <row r="37" spans="1:6" x14ac:dyDescent="0.25">
      <c r="A37" s="26"/>
      <c r="B37" s="26"/>
      <c r="C37" s="8">
        <v>2018</v>
      </c>
      <c r="D37" s="42">
        <v>123393863438</v>
      </c>
      <c r="E37" s="42">
        <v>1537031552479</v>
      </c>
      <c r="F37" s="44">
        <f t="shared" si="0"/>
        <v>8.028063135007496E-2</v>
      </c>
    </row>
    <row r="38" spans="1:6" x14ac:dyDescent="0.25">
      <c r="A38" s="26"/>
      <c r="B38" s="26"/>
      <c r="C38" s="8">
        <v>2019</v>
      </c>
      <c r="D38" s="42">
        <v>149990636633</v>
      </c>
      <c r="E38" s="42">
        <v>2311190054987</v>
      </c>
      <c r="F38" s="44">
        <f t="shared" si="0"/>
        <v>6.4897577899037676E-2</v>
      </c>
    </row>
    <row r="39" spans="1:6" x14ac:dyDescent="0.25">
      <c r="A39" s="26"/>
      <c r="B39" s="26"/>
      <c r="C39" s="8">
        <v>2020</v>
      </c>
      <c r="D39" s="42">
        <v>171084530868</v>
      </c>
      <c r="E39" s="42">
        <v>2830686417461</v>
      </c>
      <c r="F39" s="44">
        <f t="shared" si="0"/>
        <v>6.0439238275448122E-2</v>
      </c>
    </row>
    <row r="40" spans="1:6" x14ac:dyDescent="0.25">
      <c r="A40" s="26"/>
      <c r="B40" s="26"/>
      <c r="C40" s="8">
        <v>2021</v>
      </c>
      <c r="D40" s="42">
        <v>194432397219</v>
      </c>
      <c r="E40" s="42">
        <v>3478074220547</v>
      </c>
      <c r="F40" s="44">
        <f t="shared" si="0"/>
        <v>5.5902314007669866E-2</v>
      </c>
    </row>
    <row r="41" spans="1:6" x14ac:dyDescent="0.25">
      <c r="A41" s="6">
        <v>8</v>
      </c>
      <c r="B41" s="6" t="s">
        <v>37</v>
      </c>
      <c r="C41" s="8">
        <v>2017</v>
      </c>
      <c r="D41" s="43">
        <v>2453251410604</v>
      </c>
      <c r="E41" s="42">
        <v>16616239416335</v>
      </c>
      <c r="F41" s="44">
        <f t="shared" si="0"/>
        <v>0.14764179482105147</v>
      </c>
    </row>
    <row r="42" spans="1:6" x14ac:dyDescent="0.25">
      <c r="A42" s="26"/>
      <c r="B42" s="26"/>
      <c r="C42" s="8">
        <v>2018</v>
      </c>
      <c r="D42" s="43">
        <v>2497261964757</v>
      </c>
      <c r="E42" s="42">
        <v>18146206145369</v>
      </c>
      <c r="F42" s="44">
        <f t="shared" si="0"/>
        <v>0.13761895708400257</v>
      </c>
    </row>
    <row r="43" spans="1:6" x14ac:dyDescent="0.25">
      <c r="A43" s="26"/>
      <c r="B43" s="26"/>
      <c r="C43" s="8">
        <v>2019</v>
      </c>
      <c r="D43" s="43">
        <v>2537601823645</v>
      </c>
      <c r="E43" s="42">
        <v>20264726862584</v>
      </c>
      <c r="F43" s="44">
        <f t="shared" si="0"/>
        <v>0.12522260185654557</v>
      </c>
    </row>
    <row r="44" spans="1:6" x14ac:dyDescent="0.25">
      <c r="A44" s="26"/>
      <c r="B44" s="26"/>
      <c r="C44" s="8">
        <v>2020</v>
      </c>
      <c r="D44" s="43">
        <v>2799622515814</v>
      </c>
      <c r="E44" s="42">
        <v>22564300317374</v>
      </c>
      <c r="F44" s="44">
        <f t="shared" si="0"/>
        <v>0.12407309229342042</v>
      </c>
    </row>
    <row r="45" spans="1:6" x14ac:dyDescent="0.25">
      <c r="A45" s="26"/>
      <c r="B45" s="26"/>
      <c r="C45" s="8">
        <v>2021</v>
      </c>
      <c r="D45" s="43">
        <v>3232007683281</v>
      </c>
      <c r="E45" s="42">
        <v>25666635156271</v>
      </c>
      <c r="F45" s="44">
        <f t="shared" si="0"/>
        <v>0.1259225318629793</v>
      </c>
    </row>
    <row r="46" spans="1:6" x14ac:dyDescent="0.25">
      <c r="A46" s="6">
        <v>9</v>
      </c>
      <c r="B46" s="6" t="s">
        <v>38</v>
      </c>
      <c r="C46" s="8">
        <v>2017</v>
      </c>
      <c r="D46" s="42">
        <v>29454766000</v>
      </c>
      <c r="E46" s="42">
        <v>847006544000</v>
      </c>
      <c r="F46" s="44">
        <f t="shared" si="0"/>
        <v>3.4775133921515489E-2</v>
      </c>
    </row>
    <row r="47" spans="1:6" x14ac:dyDescent="0.25">
      <c r="A47" s="26"/>
      <c r="B47" s="26"/>
      <c r="C47" s="8">
        <v>2018</v>
      </c>
      <c r="D47" s="42">
        <v>37377736000</v>
      </c>
      <c r="E47" s="42">
        <v>1263113689000</v>
      </c>
      <c r="F47" s="44">
        <f t="shared" si="0"/>
        <v>2.9591743265478931E-2</v>
      </c>
    </row>
    <row r="48" spans="1:6" x14ac:dyDescent="0.25">
      <c r="A48" s="26"/>
      <c r="B48" s="26"/>
      <c r="C48" s="8">
        <v>2019</v>
      </c>
      <c r="D48" s="42">
        <v>78256797000</v>
      </c>
      <c r="E48" s="42">
        <v>901060986000</v>
      </c>
      <c r="F48" s="44">
        <f t="shared" si="0"/>
        <v>8.684961197509887E-2</v>
      </c>
    </row>
    <row r="49" spans="1:6" x14ac:dyDescent="0.25">
      <c r="A49" s="26"/>
      <c r="B49" s="26"/>
      <c r="C49" s="8">
        <v>2020</v>
      </c>
      <c r="D49" s="42">
        <v>71902263000</v>
      </c>
      <c r="E49" s="42">
        <v>929901046000</v>
      </c>
      <c r="F49" s="44">
        <f t="shared" si="0"/>
        <v>7.7322488569391279E-2</v>
      </c>
    </row>
    <row r="50" spans="1:6" x14ac:dyDescent="0.25">
      <c r="A50" s="26"/>
      <c r="B50" s="26"/>
      <c r="C50" s="8">
        <v>2021</v>
      </c>
      <c r="D50" s="42">
        <v>131660834000</v>
      </c>
      <c r="E50" s="42">
        <v>1026266866000</v>
      </c>
      <c r="F50" s="44">
        <f t="shared" si="0"/>
        <v>0.12829103068791856</v>
      </c>
    </row>
    <row r="51" spans="1:6" x14ac:dyDescent="0.25">
      <c r="A51" s="6">
        <v>10</v>
      </c>
      <c r="B51" s="6" t="s">
        <v>40</v>
      </c>
      <c r="C51" s="8">
        <v>2017</v>
      </c>
      <c r="D51" s="42">
        <v>7127402168</v>
      </c>
      <c r="E51" s="42">
        <v>159563931041</v>
      </c>
      <c r="F51" s="44">
        <f t="shared" si="0"/>
        <v>4.4668003110105201E-2</v>
      </c>
    </row>
    <row r="52" spans="1:6" x14ac:dyDescent="0.25">
      <c r="A52" s="26"/>
      <c r="B52" s="26"/>
      <c r="C52" s="8">
        <v>2018</v>
      </c>
      <c r="D52" s="42">
        <v>8447447988</v>
      </c>
      <c r="E52" s="42">
        <v>187057163854</v>
      </c>
      <c r="F52" s="44">
        <f t="shared" si="0"/>
        <v>4.515971382199143E-2</v>
      </c>
    </row>
    <row r="53" spans="1:6" x14ac:dyDescent="0.25">
      <c r="A53" s="26"/>
      <c r="B53" s="26"/>
      <c r="C53" s="8">
        <v>2019</v>
      </c>
      <c r="D53" s="42">
        <v>9342718039</v>
      </c>
      <c r="E53" s="42">
        <v>190786208250</v>
      </c>
      <c r="F53" s="44">
        <f t="shared" si="0"/>
        <v>4.896956716471669E-2</v>
      </c>
    </row>
    <row r="54" spans="1:6" x14ac:dyDescent="0.25">
      <c r="A54" s="26"/>
      <c r="B54" s="26"/>
      <c r="C54" s="8">
        <v>2020</v>
      </c>
      <c r="D54" s="42">
        <v>22104364267</v>
      </c>
      <c r="E54" s="42">
        <v>228575380866</v>
      </c>
      <c r="F54" s="44">
        <f t="shared" si="0"/>
        <v>9.6704921515403525E-2</v>
      </c>
    </row>
    <row r="55" spans="1:6" x14ac:dyDescent="0.25">
      <c r="A55" s="26"/>
      <c r="B55" s="26"/>
      <c r="C55" s="8">
        <v>2021</v>
      </c>
      <c r="D55" s="42">
        <v>5478952440</v>
      </c>
      <c r="E55" s="42">
        <v>806221575272</v>
      </c>
      <c r="F55" s="44">
        <f t="shared" si="0"/>
        <v>6.7958395161423603E-3</v>
      </c>
    </row>
    <row r="56" spans="1:6" x14ac:dyDescent="0.25">
      <c r="A56" s="6">
        <v>11</v>
      </c>
      <c r="B56" s="7" t="s">
        <v>24</v>
      </c>
      <c r="C56" s="8">
        <v>2017</v>
      </c>
      <c r="D56" s="42">
        <v>135364021139</v>
      </c>
      <c r="E56" s="42">
        <v>4559573709411</v>
      </c>
      <c r="F56" s="44">
        <f t="shared" si="0"/>
        <v>2.9687867718775438E-2</v>
      </c>
    </row>
    <row r="57" spans="1:6" x14ac:dyDescent="0.25">
      <c r="A57" s="26"/>
      <c r="B57" s="26"/>
      <c r="C57" s="8">
        <v>2018</v>
      </c>
      <c r="D57" s="42">
        <v>127171436363</v>
      </c>
      <c r="E57" s="42">
        <v>4393810380883</v>
      </c>
      <c r="F57" s="44">
        <f t="shared" si="0"/>
        <v>2.8943314649241429E-2</v>
      </c>
    </row>
    <row r="58" spans="1:6" x14ac:dyDescent="0.25">
      <c r="A58" s="26"/>
      <c r="B58" s="26"/>
      <c r="C58" s="8">
        <v>2019</v>
      </c>
      <c r="D58" s="42">
        <v>236518557420</v>
      </c>
      <c r="E58" s="42">
        <v>4682083844951</v>
      </c>
      <c r="F58" s="44">
        <f t="shared" si="0"/>
        <v>5.0515660388067068E-2</v>
      </c>
    </row>
    <row r="59" spans="1:6" x14ac:dyDescent="0.25">
      <c r="A59" s="26"/>
      <c r="B59" s="26"/>
      <c r="C59" s="8">
        <v>2020</v>
      </c>
      <c r="D59" s="42">
        <v>168610282478</v>
      </c>
      <c r="E59" s="42">
        <v>4452166671985</v>
      </c>
      <c r="F59" s="44">
        <f t="shared" si="0"/>
        <v>3.7871511760548052E-2</v>
      </c>
    </row>
    <row r="60" spans="1:6" x14ac:dyDescent="0.25">
      <c r="A60" s="26"/>
      <c r="B60" s="26"/>
      <c r="C60" s="8">
        <v>2021</v>
      </c>
      <c r="D60" s="42">
        <v>281340682456</v>
      </c>
      <c r="E60" s="42">
        <v>4191284422677</v>
      </c>
      <c r="F60" s="44">
        <f t="shared" si="0"/>
        <v>6.7125170731387851E-2</v>
      </c>
    </row>
    <row r="61" spans="1:6" x14ac:dyDescent="0.25">
      <c r="A61" s="6">
        <v>12</v>
      </c>
      <c r="B61" s="7" t="s">
        <v>25</v>
      </c>
      <c r="C61" s="8">
        <v>2017</v>
      </c>
      <c r="D61" s="42">
        <v>25880464791</v>
      </c>
      <c r="E61" s="42">
        <v>1623027475045</v>
      </c>
      <c r="F61" s="44">
        <f t="shared" si="0"/>
        <v>1.5945795859236726E-2</v>
      </c>
    </row>
    <row r="62" spans="1:6" x14ac:dyDescent="0.25">
      <c r="A62" s="26"/>
      <c r="B62" s="26"/>
      <c r="C62" s="8">
        <v>2018</v>
      </c>
      <c r="D62" s="42">
        <v>15954632472</v>
      </c>
      <c r="E62" s="42">
        <v>1771365972009</v>
      </c>
      <c r="F62" s="44">
        <f t="shared" si="0"/>
        <v>9.0069656548189218E-3</v>
      </c>
    </row>
    <row r="63" spans="1:6" x14ac:dyDescent="0.25">
      <c r="A63" s="26"/>
      <c r="B63" s="26"/>
      <c r="C63" s="8">
        <v>2019</v>
      </c>
      <c r="D63" s="42">
        <v>957169058</v>
      </c>
      <c r="E63" s="42">
        <v>1820383352811</v>
      </c>
      <c r="F63" s="44">
        <f t="shared" si="0"/>
        <v>5.2580631245718575E-4</v>
      </c>
    </row>
    <row r="64" spans="1:6" x14ac:dyDescent="0.25">
      <c r="A64" s="26"/>
      <c r="B64" s="26"/>
      <c r="C64" s="8">
        <v>2020</v>
      </c>
      <c r="D64" s="42">
        <v>5415741808</v>
      </c>
      <c r="E64" s="42">
        <v>1768660546754</v>
      </c>
      <c r="F64" s="44">
        <f t="shared" si="0"/>
        <v>3.0620583570654309E-3</v>
      </c>
    </row>
    <row r="65" spans="1:6" x14ac:dyDescent="0.25">
      <c r="A65" s="26"/>
      <c r="B65" s="26"/>
      <c r="C65" s="8">
        <v>2021</v>
      </c>
      <c r="D65" s="42">
        <v>29707421605</v>
      </c>
      <c r="E65" s="42">
        <v>1970428120056</v>
      </c>
      <c r="F65" s="44">
        <f t="shared" si="0"/>
        <v>1.5076632992913088E-2</v>
      </c>
    </row>
    <row r="66" spans="1:6" x14ac:dyDescent="0.25">
      <c r="A66" s="6">
        <v>13</v>
      </c>
      <c r="B66" s="7" t="s">
        <v>26</v>
      </c>
      <c r="C66" s="8">
        <v>2017</v>
      </c>
      <c r="D66" s="42">
        <v>22970715348</v>
      </c>
      <c r="E66" s="42">
        <v>636284210210</v>
      </c>
      <c r="F66" s="44">
        <f t="shared" ref="F66:F105" si="1">D66/E66</f>
        <v>3.6101344304015841E-2</v>
      </c>
    </row>
    <row r="67" spans="1:6" x14ac:dyDescent="0.25">
      <c r="A67" s="26"/>
      <c r="B67" s="26"/>
      <c r="C67" s="8">
        <v>2018</v>
      </c>
      <c r="D67" s="42">
        <v>31954131252</v>
      </c>
      <c r="E67" s="42">
        <v>747293725435</v>
      </c>
      <c r="F67" s="44">
        <f t="shared" si="1"/>
        <v>4.2759801353075041E-2</v>
      </c>
    </row>
    <row r="68" spans="1:6" x14ac:dyDescent="0.25">
      <c r="A68" s="26"/>
      <c r="B68" s="26"/>
      <c r="C68" s="8">
        <v>2019</v>
      </c>
      <c r="D68" s="42">
        <v>44943627900</v>
      </c>
      <c r="E68" s="42">
        <v>790845543826</v>
      </c>
      <c r="F68" s="44">
        <f t="shared" si="1"/>
        <v>5.6829842756107626E-2</v>
      </c>
    </row>
    <row r="69" spans="1:6" x14ac:dyDescent="0.25">
      <c r="A69" s="26"/>
      <c r="B69" s="26"/>
      <c r="C69" s="8">
        <v>2020</v>
      </c>
      <c r="D69" s="42">
        <v>42520246722</v>
      </c>
      <c r="E69" s="42">
        <v>773863042440</v>
      </c>
      <c r="F69" s="44">
        <f t="shared" si="1"/>
        <v>5.4945441751466928E-2</v>
      </c>
    </row>
    <row r="70" spans="1:6" x14ac:dyDescent="0.25">
      <c r="A70" s="26"/>
      <c r="B70" s="26"/>
      <c r="C70" s="8">
        <v>2021</v>
      </c>
      <c r="D70" s="42">
        <v>84524160228</v>
      </c>
      <c r="E70" s="42">
        <v>889125250792</v>
      </c>
      <c r="F70" s="44">
        <f t="shared" si="1"/>
        <v>9.5064401953165761E-2</v>
      </c>
    </row>
    <row r="71" spans="1:6" x14ac:dyDescent="0.25">
      <c r="A71" s="6">
        <v>14</v>
      </c>
      <c r="B71" s="7" t="s">
        <v>27</v>
      </c>
      <c r="C71" s="8">
        <v>2017</v>
      </c>
      <c r="D71" s="42">
        <v>216024079834</v>
      </c>
      <c r="E71" s="42">
        <v>2342432443196</v>
      </c>
      <c r="F71" s="44">
        <f t="shared" si="1"/>
        <v>9.2222117423910899E-2</v>
      </c>
    </row>
    <row r="72" spans="1:6" x14ac:dyDescent="0.25">
      <c r="A72" s="26"/>
      <c r="B72" s="26"/>
      <c r="C72" s="8">
        <v>2018</v>
      </c>
      <c r="D72" s="42">
        <v>255088886019</v>
      </c>
      <c r="E72" s="42">
        <v>2631189810030</v>
      </c>
      <c r="F72" s="44">
        <f t="shared" si="1"/>
        <v>9.6948112616813284E-2</v>
      </c>
    </row>
    <row r="73" spans="1:6" x14ac:dyDescent="0.25">
      <c r="A73" s="26"/>
      <c r="B73" s="26"/>
      <c r="C73" s="8">
        <v>2019</v>
      </c>
      <c r="D73" s="42">
        <v>482590522840</v>
      </c>
      <c r="E73" s="42">
        <v>2881563083954</v>
      </c>
      <c r="F73" s="44">
        <f t="shared" si="1"/>
        <v>0.16747525866336505</v>
      </c>
    </row>
    <row r="74" spans="1:6" x14ac:dyDescent="0.25">
      <c r="A74" s="26"/>
      <c r="B74" s="26"/>
      <c r="C74" s="8">
        <v>2020</v>
      </c>
      <c r="D74" s="42">
        <v>628628879549</v>
      </c>
      <c r="E74" s="42">
        <v>3448995059882</v>
      </c>
      <c r="F74" s="44">
        <f t="shared" si="1"/>
        <v>0.18226436067162916</v>
      </c>
    </row>
    <row r="75" spans="1:6" x14ac:dyDescent="0.25">
      <c r="A75" s="26"/>
      <c r="B75" s="26"/>
      <c r="C75" s="8">
        <v>2021</v>
      </c>
      <c r="D75" s="42">
        <v>617573766863</v>
      </c>
      <c r="E75" s="42">
        <v>3919243683748</v>
      </c>
      <c r="F75" s="44">
        <f t="shared" si="1"/>
        <v>0.15757473040625275</v>
      </c>
    </row>
    <row r="76" spans="1:6" x14ac:dyDescent="0.25">
      <c r="A76" s="6">
        <v>15</v>
      </c>
      <c r="B76" s="6" t="s">
        <v>43</v>
      </c>
      <c r="C76" s="8">
        <v>2017</v>
      </c>
      <c r="D76" s="42">
        <v>557339581996</v>
      </c>
      <c r="E76" s="42">
        <v>7434900309021</v>
      </c>
      <c r="F76" s="44">
        <f t="shared" si="1"/>
        <v>7.4962616690335743E-2</v>
      </c>
    </row>
    <row r="77" spans="1:6" x14ac:dyDescent="0.25">
      <c r="A77" s="26"/>
      <c r="B77" s="26"/>
      <c r="C77" s="8">
        <v>2018</v>
      </c>
      <c r="D77" s="42">
        <v>540378145887</v>
      </c>
      <c r="E77" s="42">
        <v>7869975060326</v>
      </c>
      <c r="F77" s="44">
        <f t="shared" si="1"/>
        <v>6.8663260270181312E-2</v>
      </c>
    </row>
    <row r="78" spans="1:6" x14ac:dyDescent="0.25">
      <c r="A78" s="26"/>
      <c r="B78" s="26"/>
      <c r="C78" s="8">
        <v>2019</v>
      </c>
      <c r="D78" s="42">
        <v>595154912874</v>
      </c>
      <c r="E78" s="42">
        <v>8372769580743</v>
      </c>
      <c r="F78" s="44">
        <f t="shared" si="1"/>
        <v>7.1082203700294111E-2</v>
      </c>
    </row>
    <row r="79" spans="1:6" x14ac:dyDescent="0.25">
      <c r="A79" s="26"/>
      <c r="B79" s="26"/>
      <c r="C79" s="8">
        <v>2020</v>
      </c>
      <c r="D79" s="42">
        <v>834369751682</v>
      </c>
      <c r="E79" s="42">
        <v>9104657533366</v>
      </c>
      <c r="F79" s="44">
        <f t="shared" si="1"/>
        <v>9.1642079740426305E-2</v>
      </c>
    </row>
    <row r="80" spans="1:6" x14ac:dyDescent="0.25">
      <c r="A80" s="26"/>
      <c r="B80" s="26"/>
      <c r="C80" s="8">
        <v>2021</v>
      </c>
      <c r="D80" s="42">
        <v>877817637643</v>
      </c>
      <c r="E80" s="42">
        <v>9644326662784</v>
      </c>
      <c r="F80" s="44">
        <f t="shared" si="1"/>
        <v>9.1019069379966747E-2</v>
      </c>
    </row>
    <row r="81" spans="1:6" x14ac:dyDescent="0.25">
      <c r="A81" s="6">
        <v>16</v>
      </c>
      <c r="B81" s="6" t="s">
        <v>49</v>
      </c>
      <c r="C81" s="8">
        <v>2017</v>
      </c>
      <c r="D81" s="42">
        <v>7004562000000</v>
      </c>
      <c r="E81" s="42">
        <v>18906413000000</v>
      </c>
      <c r="F81" s="44">
        <f t="shared" si="1"/>
        <v>0.37048603561130289</v>
      </c>
    </row>
    <row r="82" spans="1:6" x14ac:dyDescent="0.25">
      <c r="A82" s="26"/>
      <c r="B82" s="26"/>
      <c r="C82" s="8">
        <v>2018</v>
      </c>
      <c r="D82" s="42">
        <v>9109445000000</v>
      </c>
      <c r="E82" s="42">
        <v>19522970000000</v>
      </c>
      <c r="F82" s="44">
        <f t="shared" si="1"/>
        <v>0.46660139312819721</v>
      </c>
    </row>
    <row r="83" spans="1:6" x14ac:dyDescent="0.25">
      <c r="A83" s="26"/>
      <c r="B83" s="26"/>
      <c r="C83" s="8">
        <v>2019</v>
      </c>
      <c r="D83" s="42">
        <v>7392837000000</v>
      </c>
      <c r="E83" s="42">
        <v>20649371000000</v>
      </c>
      <c r="F83" s="44">
        <f t="shared" si="1"/>
        <v>0.35801753961416066</v>
      </c>
    </row>
    <row r="84" spans="1:6" x14ac:dyDescent="0.25">
      <c r="A84" s="26"/>
      <c r="B84" s="26"/>
      <c r="C84" s="8">
        <v>2020</v>
      </c>
      <c r="D84" s="42">
        <v>7163536000000</v>
      </c>
      <c r="E84" s="42">
        <v>20534632000000</v>
      </c>
      <c r="F84" s="44">
        <f t="shared" si="1"/>
        <v>0.34885144277238567</v>
      </c>
    </row>
    <row r="85" spans="1:6" x14ac:dyDescent="0.25">
      <c r="A85" s="26"/>
      <c r="B85" s="26"/>
      <c r="C85" s="8">
        <v>2021</v>
      </c>
      <c r="D85" s="42">
        <v>5758148000000</v>
      </c>
      <c r="E85" s="42">
        <v>19068532000000</v>
      </c>
      <c r="F85" s="44">
        <f t="shared" si="1"/>
        <v>0.30197122673103521</v>
      </c>
    </row>
    <row r="86" spans="1:6" x14ac:dyDescent="0.25">
      <c r="A86" s="6">
        <v>17</v>
      </c>
      <c r="B86" s="6" t="s">
        <v>33</v>
      </c>
      <c r="C86" s="8">
        <v>2017</v>
      </c>
      <c r="D86" s="42">
        <v>40589790851</v>
      </c>
      <c r="E86" s="42">
        <v>1225712093041</v>
      </c>
      <c r="F86" s="44">
        <f t="shared" si="1"/>
        <v>3.3115273220725473E-2</v>
      </c>
    </row>
    <row r="87" spans="1:6" x14ac:dyDescent="0.25">
      <c r="A87" s="26"/>
      <c r="B87" s="26"/>
      <c r="C87" s="8">
        <v>2018</v>
      </c>
      <c r="D87" s="42">
        <v>51142850919</v>
      </c>
      <c r="E87" s="42">
        <v>1255573914558</v>
      </c>
      <c r="F87" s="44">
        <f t="shared" si="1"/>
        <v>4.0732648493262011E-2</v>
      </c>
    </row>
    <row r="88" spans="1:6" x14ac:dyDescent="0.25">
      <c r="A88" s="26"/>
      <c r="B88" s="26"/>
      <c r="C88" s="8">
        <v>2019</v>
      </c>
      <c r="D88" s="42">
        <v>27328091481</v>
      </c>
      <c r="E88" s="42">
        <v>1299521608556</v>
      </c>
      <c r="F88" s="44">
        <f t="shared" si="1"/>
        <v>2.1029347493010431E-2</v>
      </c>
    </row>
    <row r="89" spans="1:6" x14ac:dyDescent="0.25">
      <c r="A89" s="26"/>
      <c r="B89" s="26"/>
      <c r="C89" s="8">
        <v>2020</v>
      </c>
      <c r="D89" s="42">
        <v>172506562986</v>
      </c>
      <c r="E89" s="42">
        <v>1614442007528</v>
      </c>
      <c r="F89" s="44">
        <f t="shared" si="1"/>
        <v>0.10685212734902659</v>
      </c>
    </row>
    <row r="90" spans="1:6" x14ac:dyDescent="0.25">
      <c r="A90" s="26"/>
      <c r="B90" s="26"/>
      <c r="C90" s="8">
        <v>2021</v>
      </c>
      <c r="D90" s="42">
        <v>176877010231</v>
      </c>
      <c r="E90" s="42">
        <v>1891169731202</v>
      </c>
      <c r="F90" s="44">
        <f t="shared" si="1"/>
        <v>9.3527834817121111E-2</v>
      </c>
    </row>
    <row r="91" spans="1:6" x14ac:dyDescent="0.25">
      <c r="A91" s="6">
        <v>18</v>
      </c>
      <c r="B91" s="6" t="s">
        <v>53</v>
      </c>
      <c r="C91" s="8">
        <v>2017</v>
      </c>
      <c r="D91" s="42">
        <v>171431807795</v>
      </c>
      <c r="E91" s="42">
        <v>3843002133341</v>
      </c>
      <c r="F91" s="44">
        <f t="shared" si="1"/>
        <v>4.4608824519689227E-2</v>
      </c>
    </row>
    <row r="92" spans="1:6" x14ac:dyDescent="0.25">
      <c r="A92" s="26"/>
      <c r="B92" s="26"/>
      <c r="C92" s="8">
        <v>2018</v>
      </c>
      <c r="D92" s="42">
        <v>242010106249</v>
      </c>
      <c r="E92" s="42">
        <v>4588497407410</v>
      </c>
      <c r="F92" s="44">
        <f t="shared" si="1"/>
        <v>5.2742779337343858E-2</v>
      </c>
    </row>
    <row r="93" spans="1:6" x14ac:dyDescent="0.25">
      <c r="A93" s="26"/>
      <c r="B93" s="26"/>
      <c r="C93" s="8">
        <v>2019</v>
      </c>
      <c r="D93" s="42">
        <v>218064313042</v>
      </c>
      <c r="E93" s="42">
        <v>5515384761490</v>
      </c>
      <c r="F93" s="44">
        <f t="shared" si="1"/>
        <v>3.9537461568336561E-2</v>
      </c>
    </row>
    <row r="94" spans="1:6" x14ac:dyDescent="0.25">
      <c r="A94" s="26"/>
      <c r="B94" s="26"/>
      <c r="C94" s="8">
        <v>2020</v>
      </c>
      <c r="D94" s="42">
        <v>314366052372</v>
      </c>
      <c r="E94" s="42">
        <v>5856758922140</v>
      </c>
      <c r="F94" s="44">
        <f t="shared" si="1"/>
        <v>5.3675771284288042E-2</v>
      </c>
    </row>
    <row r="95" spans="1:6" x14ac:dyDescent="0.25">
      <c r="A95" s="26"/>
      <c r="B95" s="26"/>
      <c r="C95" s="8">
        <v>2021</v>
      </c>
      <c r="D95" s="42">
        <v>535295612635</v>
      </c>
      <c r="E95" s="42">
        <v>6801034778630</v>
      </c>
      <c r="F95" s="44">
        <f t="shared" si="1"/>
        <v>7.8707965781470379E-2</v>
      </c>
    </row>
    <row r="96" spans="1:6" x14ac:dyDescent="0.25">
      <c r="A96" s="6">
        <v>19</v>
      </c>
      <c r="B96" s="6" t="s">
        <v>55</v>
      </c>
      <c r="C96" s="8">
        <v>2017</v>
      </c>
      <c r="D96" s="44">
        <v>45691000000</v>
      </c>
      <c r="E96" s="44">
        <v>2939456000000</v>
      </c>
      <c r="F96" s="44">
        <f t="shared" si="1"/>
        <v>1.5544032637331534E-2</v>
      </c>
    </row>
    <row r="97" spans="1:6" x14ac:dyDescent="0.25">
      <c r="A97" s="26"/>
      <c r="B97" s="6"/>
      <c r="C97" s="8">
        <v>2018</v>
      </c>
      <c r="D97" s="44">
        <v>50467000000</v>
      </c>
      <c r="E97" s="44">
        <v>3392980000000</v>
      </c>
      <c r="F97" s="44">
        <f t="shared" si="1"/>
        <v>1.4873945617127127E-2</v>
      </c>
    </row>
    <row r="98" spans="1:6" x14ac:dyDescent="0.25">
      <c r="A98" s="26"/>
      <c r="B98" s="6"/>
      <c r="C98" s="8">
        <v>2019</v>
      </c>
      <c r="D98" s="44">
        <v>64021000000</v>
      </c>
      <c r="E98" s="44">
        <v>2999767000000</v>
      </c>
      <c r="F98" s="44">
        <f t="shared" si="1"/>
        <v>2.1341990894626149E-2</v>
      </c>
    </row>
    <row r="99" spans="1:6" x14ac:dyDescent="0.25">
      <c r="A99" s="26"/>
      <c r="B99" s="6"/>
      <c r="C99" s="8">
        <v>2020</v>
      </c>
      <c r="D99" s="44">
        <v>67093000000</v>
      </c>
      <c r="E99" s="44">
        <v>2963007000000</v>
      </c>
      <c r="F99" s="44">
        <f t="shared" si="1"/>
        <v>2.2643550960223854E-2</v>
      </c>
    </row>
    <row r="100" spans="1:6" x14ac:dyDescent="0.25">
      <c r="A100" s="26"/>
      <c r="B100" s="6"/>
      <c r="C100" s="8">
        <v>2021</v>
      </c>
      <c r="D100" s="44">
        <v>91723000000</v>
      </c>
      <c r="E100" s="44">
        <v>2993218000000</v>
      </c>
      <c r="F100" s="44">
        <f t="shared" si="1"/>
        <v>3.0643608317202423E-2</v>
      </c>
    </row>
    <row r="101" spans="1:6" x14ac:dyDescent="0.25">
      <c r="A101" s="6">
        <v>20</v>
      </c>
      <c r="B101" s="6" t="s">
        <v>7</v>
      </c>
      <c r="C101" s="8">
        <v>2017</v>
      </c>
      <c r="D101" s="44">
        <v>107420886839</v>
      </c>
      <c r="E101" s="44">
        <v>1392636444501</v>
      </c>
      <c r="F101" s="44">
        <f t="shared" si="1"/>
        <v>7.7134910021323125E-2</v>
      </c>
    </row>
    <row r="102" spans="1:6" x14ac:dyDescent="0.25">
      <c r="A102" s="26"/>
      <c r="B102" s="6"/>
      <c r="C102" s="8">
        <v>2018</v>
      </c>
      <c r="D102" s="44">
        <v>92649656775</v>
      </c>
      <c r="E102" s="44">
        <v>1168956042706</v>
      </c>
      <c r="F102" s="44">
        <f t="shared" si="1"/>
        <v>7.9258460874650688E-2</v>
      </c>
    </row>
    <row r="103" spans="1:6" x14ac:dyDescent="0.25">
      <c r="A103" s="26"/>
      <c r="B103" s="6"/>
      <c r="C103" s="8">
        <v>2019</v>
      </c>
      <c r="D103" s="44">
        <v>215459200242</v>
      </c>
      <c r="E103" s="44">
        <v>1393079542074</v>
      </c>
      <c r="F103" s="44">
        <f t="shared" si="1"/>
        <v>0.15466396119867423</v>
      </c>
    </row>
    <row r="104" spans="1:6" x14ac:dyDescent="0.25">
      <c r="A104" s="26"/>
      <c r="B104" s="6"/>
      <c r="C104" s="8">
        <v>2020</v>
      </c>
      <c r="D104" s="44">
        <v>181812593992</v>
      </c>
      <c r="E104" s="44">
        <v>1566673828068</v>
      </c>
      <c r="F104" s="44">
        <f t="shared" si="1"/>
        <v>0.11605006143251191</v>
      </c>
    </row>
    <row r="105" spans="1:6" x14ac:dyDescent="0.25">
      <c r="A105" s="26"/>
      <c r="B105" s="6"/>
      <c r="C105" s="8">
        <v>2021</v>
      </c>
      <c r="D105" s="44">
        <v>187066990085</v>
      </c>
      <c r="E105" s="44">
        <v>1697387196209</v>
      </c>
      <c r="F105" s="44">
        <f t="shared" si="1"/>
        <v>0.11020879060641056</v>
      </c>
    </row>
  </sheetData>
  <mergeCells count="2">
    <mergeCell ref="A1:D3"/>
    <mergeCell ref="F1:I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F7D8D-BB95-4618-959B-6CE8EA5B83A9}">
  <dimension ref="A1:I105"/>
  <sheetViews>
    <sheetView topLeftCell="A91" workbookViewId="0">
      <selection activeCell="E4" sqref="E4"/>
    </sheetView>
  </sheetViews>
  <sheetFormatPr defaultRowHeight="15" x14ac:dyDescent="0.25"/>
  <cols>
    <col min="2" max="3" width="20" customWidth="1"/>
    <col min="4" max="5" width="33.7109375" customWidth="1"/>
    <col min="6" max="6" width="33.7109375" style="50" customWidth="1"/>
    <col min="7" max="8" width="7.85546875" customWidth="1"/>
  </cols>
  <sheetData>
    <row r="1" spans="1:9" x14ac:dyDescent="0.25">
      <c r="A1" s="56" t="s">
        <v>131</v>
      </c>
      <c r="B1" s="56"/>
      <c r="C1" s="56"/>
      <c r="D1" s="56"/>
      <c r="F1" s="57" t="s">
        <v>132</v>
      </c>
      <c r="G1" s="57"/>
      <c r="H1" s="57"/>
      <c r="I1" s="57"/>
    </row>
    <row r="2" spans="1:9" x14ac:dyDescent="0.25">
      <c r="A2" s="56"/>
      <c r="B2" s="56"/>
      <c r="C2" s="56"/>
      <c r="D2" s="56"/>
      <c r="F2" s="57"/>
      <c r="G2" s="57"/>
      <c r="H2" s="57"/>
      <c r="I2" s="57"/>
    </row>
    <row r="3" spans="1:9" x14ac:dyDescent="0.25">
      <c r="A3" s="56"/>
      <c r="B3" s="56"/>
      <c r="C3" s="56"/>
      <c r="D3" s="56"/>
      <c r="F3" s="57"/>
      <c r="G3" s="57"/>
      <c r="H3" s="57"/>
      <c r="I3" s="57"/>
    </row>
    <row r="5" spans="1:9" s="40" customFormat="1" ht="49.5" customHeight="1" x14ac:dyDescent="0.25">
      <c r="A5" s="41" t="s">
        <v>3</v>
      </c>
      <c r="B5" s="41" t="s">
        <v>76</v>
      </c>
      <c r="C5" s="41" t="s">
        <v>100</v>
      </c>
      <c r="D5" s="41" t="s">
        <v>133</v>
      </c>
      <c r="E5" s="41" t="s">
        <v>159</v>
      </c>
      <c r="F5" s="51" t="s">
        <v>106</v>
      </c>
    </row>
    <row r="6" spans="1:9" x14ac:dyDescent="0.25">
      <c r="A6" s="6">
        <v>1</v>
      </c>
      <c r="B6" s="7" t="s">
        <v>44</v>
      </c>
      <c r="C6" s="8">
        <v>2017</v>
      </c>
      <c r="D6" s="42">
        <v>38242000000</v>
      </c>
      <c r="E6" s="42">
        <f>VACA!E6</f>
        <v>423011000000</v>
      </c>
      <c r="F6" s="44">
        <f>D6/E6</f>
        <v>9.0404268446919817E-2</v>
      </c>
    </row>
    <row r="7" spans="1:9" x14ac:dyDescent="0.25">
      <c r="A7" s="26"/>
      <c r="B7" s="26"/>
      <c r="C7" s="8">
        <v>2018</v>
      </c>
      <c r="D7" s="42">
        <v>52958000000</v>
      </c>
      <c r="E7" s="42">
        <f>VACA!E7</f>
        <v>481914000000</v>
      </c>
      <c r="F7" s="44">
        <f t="shared" ref="F7:F70" si="0">D7/E7</f>
        <v>0.10989097639827854</v>
      </c>
    </row>
    <row r="8" spans="1:9" x14ac:dyDescent="0.25">
      <c r="A8" s="26"/>
      <c r="B8" s="26"/>
      <c r="C8" s="8">
        <v>2019</v>
      </c>
      <c r="D8" s="42">
        <v>83885000000</v>
      </c>
      <c r="E8" s="42">
        <f>VACA!E8</f>
        <v>567937000000</v>
      </c>
      <c r="F8" s="44">
        <f t="shared" si="0"/>
        <v>0.14770124151094224</v>
      </c>
    </row>
    <row r="9" spans="1:9" x14ac:dyDescent="0.25">
      <c r="A9" s="26"/>
      <c r="B9" s="26"/>
      <c r="C9" s="8">
        <v>2020</v>
      </c>
      <c r="D9" s="42">
        <v>135789000000</v>
      </c>
      <c r="E9" s="42">
        <f>VACA!E9</f>
        <v>700508000000</v>
      </c>
      <c r="F9" s="44">
        <f t="shared" si="0"/>
        <v>0.19384361063685213</v>
      </c>
    </row>
    <row r="10" spans="1:9" x14ac:dyDescent="0.25">
      <c r="A10" s="26"/>
      <c r="B10" s="26"/>
      <c r="C10" s="8">
        <v>2021</v>
      </c>
      <c r="D10" s="42">
        <v>265758000000</v>
      </c>
      <c r="E10" s="42">
        <f>VACA!E10</f>
        <v>969817000000</v>
      </c>
      <c r="F10" s="44">
        <f t="shared" si="0"/>
        <v>0.27402901784563477</v>
      </c>
    </row>
    <row r="11" spans="1:9" x14ac:dyDescent="0.25">
      <c r="A11" s="6">
        <v>2</v>
      </c>
      <c r="B11" s="7" t="s">
        <v>8</v>
      </c>
      <c r="C11" s="8">
        <v>2017</v>
      </c>
      <c r="D11" s="42">
        <v>50173730829</v>
      </c>
      <c r="E11" s="42">
        <f>VACA!E11</f>
        <v>297969528163</v>
      </c>
      <c r="F11" s="44">
        <f t="shared" si="0"/>
        <v>0.16838544242535153</v>
      </c>
    </row>
    <row r="12" spans="1:9" x14ac:dyDescent="0.25">
      <c r="A12" s="26"/>
      <c r="B12" s="26"/>
      <c r="C12" s="8">
        <v>2018</v>
      </c>
      <c r="D12" s="42">
        <v>63261752474</v>
      </c>
      <c r="E12" s="42">
        <f>VACA!E12</f>
        <v>635478469892</v>
      </c>
      <c r="F12" s="44">
        <f t="shared" si="0"/>
        <v>9.9549796682728495E-2</v>
      </c>
    </row>
    <row r="13" spans="1:9" x14ac:dyDescent="0.25">
      <c r="A13" s="26"/>
      <c r="B13" s="26"/>
      <c r="C13" s="8">
        <v>2019</v>
      </c>
      <c r="D13" s="42">
        <v>130756461708</v>
      </c>
      <c r="E13" s="42">
        <f>VACA!E13</f>
        <v>766299436026</v>
      </c>
      <c r="F13" s="44">
        <f>D13/E13</f>
        <v>0.17063363948967272</v>
      </c>
    </row>
    <row r="14" spans="1:9" x14ac:dyDescent="0.25">
      <c r="A14" s="26"/>
      <c r="B14" s="26"/>
      <c r="C14" s="8">
        <v>2020</v>
      </c>
      <c r="D14" s="42">
        <v>132772234495</v>
      </c>
      <c r="E14" s="42">
        <f>VACA!E14</f>
        <v>894746110680</v>
      </c>
      <c r="F14" s="44">
        <f t="shared" si="0"/>
        <v>0.14839096019550635</v>
      </c>
    </row>
    <row r="15" spans="1:9" x14ac:dyDescent="0.25">
      <c r="A15" s="26"/>
      <c r="B15" s="26"/>
      <c r="C15" s="8">
        <v>2021</v>
      </c>
      <c r="D15" s="42">
        <v>180711667020</v>
      </c>
      <c r="E15" s="42">
        <f>VACA!E15</f>
        <v>1001579893307</v>
      </c>
      <c r="F15" s="44">
        <f>D15/E15</f>
        <v>0.18042661222294429</v>
      </c>
    </row>
    <row r="16" spans="1:9" x14ac:dyDescent="0.25">
      <c r="A16" s="6">
        <v>3</v>
      </c>
      <c r="B16" s="6" t="s">
        <v>34</v>
      </c>
      <c r="C16" s="8">
        <v>2017</v>
      </c>
      <c r="D16" s="42">
        <v>162249293000</v>
      </c>
      <c r="E16" s="42">
        <f>VACA!E16</f>
        <v>1116300069000</v>
      </c>
      <c r="F16" s="44">
        <f t="shared" si="0"/>
        <v>0.14534559076516548</v>
      </c>
    </row>
    <row r="17" spans="1:6" x14ac:dyDescent="0.25">
      <c r="A17" s="26"/>
      <c r="B17" s="26"/>
      <c r="C17" s="8">
        <v>2018</v>
      </c>
      <c r="D17" s="42">
        <v>200651968000</v>
      </c>
      <c r="E17" s="42">
        <f>VACA!E17</f>
        <v>1200261863000</v>
      </c>
      <c r="F17" s="44">
        <f t="shared" si="0"/>
        <v>0.16717349287302982</v>
      </c>
    </row>
    <row r="18" spans="1:6" x14ac:dyDescent="0.25">
      <c r="A18" s="26"/>
      <c r="B18" s="26"/>
      <c r="C18" s="8">
        <v>2019</v>
      </c>
      <c r="D18" s="42">
        <v>221783249000</v>
      </c>
      <c r="E18" s="42">
        <f>VACA!E18</f>
        <v>1306078988000</v>
      </c>
      <c r="F18" s="44">
        <f t="shared" si="0"/>
        <v>0.16980845035997164</v>
      </c>
    </row>
    <row r="19" spans="1:6" x14ac:dyDescent="0.25">
      <c r="A19" s="26"/>
      <c r="B19" s="26"/>
      <c r="C19" s="8">
        <v>2020</v>
      </c>
      <c r="D19" s="42">
        <v>162072984000</v>
      </c>
      <c r="E19" s="42">
        <f>VACA!E19</f>
        <v>1326287143000</v>
      </c>
      <c r="F19" s="44">
        <f t="shared" si="0"/>
        <v>0.12220052411380422</v>
      </c>
    </row>
    <row r="20" spans="1:6" x14ac:dyDescent="0.25">
      <c r="A20" s="26"/>
      <c r="B20" s="26"/>
      <c r="C20" s="8">
        <v>2021</v>
      </c>
      <c r="D20" s="42">
        <v>146725628000</v>
      </c>
      <c r="E20" s="42">
        <f>VACA!E20</f>
        <v>1380798261000</v>
      </c>
      <c r="F20" s="44">
        <f t="shared" si="0"/>
        <v>0.106261451903726</v>
      </c>
    </row>
    <row r="21" spans="1:6" x14ac:dyDescent="0.25">
      <c r="A21" s="6">
        <v>4</v>
      </c>
      <c r="B21" s="6" t="s">
        <v>29</v>
      </c>
      <c r="C21" s="8">
        <v>2017</v>
      </c>
      <c r="D21" s="42">
        <v>7755347000000</v>
      </c>
      <c r="E21" s="42">
        <f>VACA!E21</f>
        <v>42187664000000</v>
      </c>
      <c r="F21" s="44">
        <f t="shared" si="0"/>
        <v>0.18382973278634246</v>
      </c>
    </row>
    <row r="22" spans="1:6" x14ac:dyDescent="0.25">
      <c r="A22" s="26"/>
      <c r="B22" s="26"/>
      <c r="C22" s="8">
        <v>2018</v>
      </c>
      <c r="D22" s="42">
        <v>7793068000000</v>
      </c>
      <c r="E22" s="42">
        <f>VACA!E22</f>
        <v>45133285000000</v>
      </c>
      <c r="F22" s="44">
        <f t="shared" si="0"/>
        <v>0.1726678658555432</v>
      </c>
    </row>
    <row r="23" spans="1:6" x14ac:dyDescent="0.25">
      <c r="A23" s="26"/>
      <c r="B23" s="26"/>
      <c r="C23" s="8">
        <v>2019</v>
      </c>
      <c r="D23" s="42">
        <v>10880704000000</v>
      </c>
      <c r="E23" s="42">
        <f>VACA!E23</f>
        <v>50930758000000</v>
      </c>
      <c r="F23" s="44">
        <f t="shared" si="0"/>
        <v>0.21363718953485827</v>
      </c>
    </row>
    <row r="24" spans="1:6" x14ac:dyDescent="0.25">
      <c r="A24" s="26"/>
      <c r="B24" s="26"/>
      <c r="C24" s="8">
        <v>2020</v>
      </c>
      <c r="D24" s="42">
        <v>7647729000000</v>
      </c>
      <c r="E24" s="42">
        <f>VACA!E24</f>
        <v>58522468000000</v>
      </c>
      <c r="F24" s="44">
        <f t="shared" si="0"/>
        <v>0.13068022011648586</v>
      </c>
    </row>
    <row r="25" spans="1:6" x14ac:dyDescent="0.25">
      <c r="A25" s="26"/>
      <c r="B25" s="26"/>
      <c r="C25" s="8">
        <v>2021</v>
      </c>
      <c r="D25" s="42">
        <v>5605321000000</v>
      </c>
      <c r="E25" s="42">
        <f>VACA!E25</f>
        <v>59288274000000</v>
      </c>
      <c r="F25" s="44">
        <f t="shared" si="0"/>
        <v>9.454350113143789E-2</v>
      </c>
    </row>
    <row r="26" spans="1:6" x14ac:dyDescent="0.25">
      <c r="A26" s="6">
        <v>5</v>
      </c>
      <c r="B26" s="6" t="s">
        <v>30</v>
      </c>
      <c r="C26" s="8">
        <v>2017</v>
      </c>
      <c r="D26" s="42">
        <v>12670534000000</v>
      </c>
      <c r="E26" s="42">
        <f>VACA!E26</f>
        <v>34112985000000</v>
      </c>
      <c r="F26" s="44">
        <f t="shared" si="0"/>
        <v>0.37142847510999111</v>
      </c>
    </row>
    <row r="27" spans="1:6" x14ac:dyDescent="0.25">
      <c r="A27" s="26"/>
      <c r="B27" s="26"/>
      <c r="C27" s="8">
        <v>2018</v>
      </c>
      <c r="D27" s="42">
        <v>13538418000000</v>
      </c>
      <c r="E27" s="42">
        <f>VACA!E27</f>
        <v>35358253000000</v>
      </c>
      <c r="F27" s="44">
        <f t="shared" si="0"/>
        <v>0.38289272945696723</v>
      </c>
    </row>
    <row r="28" spans="1:6" x14ac:dyDescent="0.25">
      <c r="A28" s="26"/>
      <c r="B28" s="26"/>
      <c r="C28" s="8">
        <v>2019</v>
      </c>
      <c r="D28" s="42">
        <v>13721513000000</v>
      </c>
      <c r="E28" s="42">
        <f>VACA!E28</f>
        <v>35679730000000</v>
      </c>
      <c r="F28" s="44">
        <f t="shared" si="0"/>
        <v>0.38457446286729186</v>
      </c>
    </row>
    <row r="29" spans="1:6" x14ac:dyDescent="0.25">
      <c r="A29" s="26"/>
      <c r="B29" s="26"/>
      <c r="C29" s="8">
        <v>2020</v>
      </c>
      <c r="D29" s="42">
        <v>8581378000000</v>
      </c>
      <c r="E29" s="42">
        <f>VACA!E29</f>
        <v>30241426000000</v>
      </c>
      <c r="F29" s="44">
        <f t="shared" si="0"/>
        <v>0.28376234639199882</v>
      </c>
    </row>
    <row r="30" spans="1:6" x14ac:dyDescent="0.25">
      <c r="A30" s="26"/>
      <c r="B30" s="26"/>
      <c r="C30" s="8">
        <v>2021</v>
      </c>
      <c r="D30" s="42">
        <v>7137097000000</v>
      </c>
      <c r="E30" s="42">
        <f>VACA!E30</f>
        <v>29191406000000</v>
      </c>
      <c r="F30" s="44">
        <f t="shared" si="0"/>
        <v>0.24449308813696743</v>
      </c>
    </row>
    <row r="31" spans="1:6" x14ac:dyDescent="0.25">
      <c r="A31" s="6">
        <v>6</v>
      </c>
      <c r="B31" s="7" t="s">
        <v>14</v>
      </c>
      <c r="C31" s="8">
        <v>2017</v>
      </c>
      <c r="D31" s="42">
        <v>47964112940</v>
      </c>
      <c r="E31" s="42">
        <f>VACA!E31</f>
        <v>475980511759</v>
      </c>
      <c r="F31" s="44">
        <f t="shared" si="0"/>
        <v>0.10076906880650892</v>
      </c>
    </row>
    <row r="32" spans="1:6" x14ac:dyDescent="0.25">
      <c r="A32" s="26"/>
      <c r="B32" s="26"/>
      <c r="C32" s="8">
        <v>2018</v>
      </c>
      <c r="D32" s="42">
        <v>90195136265</v>
      </c>
      <c r="E32" s="42">
        <f>VACA!E32</f>
        <v>563167578239</v>
      </c>
      <c r="F32" s="44">
        <f t="shared" si="0"/>
        <v>0.16015683386290841</v>
      </c>
    </row>
    <row r="33" spans="1:6" x14ac:dyDescent="0.25">
      <c r="A33" s="26"/>
      <c r="B33" s="26"/>
      <c r="C33" s="8">
        <v>2019</v>
      </c>
      <c r="D33" s="42">
        <v>103723133972</v>
      </c>
      <c r="E33" s="42">
        <f>VACA!E33</f>
        <v>641567444819</v>
      </c>
      <c r="F33" s="44">
        <f t="shared" si="0"/>
        <v>0.16167144204341996</v>
      </c>
    </row>
    <row r="34" spans="1:6" x14ac:dyDescent="0.25">
      <c r="A34" s="26"/>
      <c r="B34" s="26"/>
      <c r="C34" s="8">
        <v>2020</v>
      </c>
      <c r="D34" s="42">
        <v>38038419405</v>
      </c>
      <c r="E34" s="42">
        <f>VACA!E34</f>
        <v>662560916609</v>
      </c>
      <c r="F34" s="44">
        <f t="shared" si="0"/>
        <v>5.7411203183673119E-2</v>
      </c>
    </row>
    <row r="35" spans="1:6" x14ac:dyDescent="0.25">
      <c r="A35" s="26"/>
      <c r="B35" s="26"/>
      <c r="C35" s="8">
        <v>2021</v>
      </c>
      <c r="D35" s="42">
        <v>12533087704</v>
      </c>
      <c r="E35" s="42">
        <f>VACA!E35</f>
        <v>668660599446</v>
      </c>
      <c r="F35" s="44">
        <f t="shared" si="0"/>
        <v>1.874357142380445E-2</v>
      </c>
    </row>
    <row r="36" spans="1:6" x14ac:dyDescent="0.25">
      <c r="A36" s="6">
        <v>7</v>
      </c>
      <c r="B36" s="6" t="s">
        <v>54</v>
      </c>
      <c r="C36" s="8">
        <v>2017</v>
      </c>
      <c r="D36" s="42">
        <v>110301225571</v>
      </c>
      <c r="E36" s="42">
        <f>VACA!E36</f>
        <v>996515466805</v>
      </c>
      <c r="F36" s="44">
        <f t="shared" si="0"/>
        <v>0.11068691781036244</v>
      </c>
    </row>
    <row r="37" spans="1:6" x14ac:dyDescent="0.25">
      <c r="A37" s="26"/>
      <c r="B37" s="26"/>
      <c r="C37" s="8">
        <v>2018</v>
      </c>
      <c r="D37" s="42">
        <v>123393863438</v>
      </c>
      <c r="E37" s="42">
        <f>VACA!E37</f>
        <v>1092723219024</v>
      </c>
      <c r="F37" s="44">
        <f t="shared" si="0"/>
        <v>0.11292325566964075</v>
      </c>
    </row>
    <row r="38" spans="1:6" x14ac:dyDescent="0.25">
      <c r="A38" s="26"/>
      <c r="B38" s="26"/>
      <c r="C38" s="8">
        <v>2019</v>
      </c>
      <c r="D38" s="42">
        <v>149990636633</v>
      </c>
      <c r="E38" s="42">
        <f>VACA!E38</f>
        <v>1211246898396</v>
      </c>
      <c r="F38" s="44">
        <f t="shared" si="0"/>
        <v>0.12383159604505561</v>
      </c>
    </row>
    <row r="39" spans="1:6" x14ac:dyDescent="0.25">
      <c r="A39" s="26"/>
      <c r="B39" s="26"/>
      <c r="C39" s="8">
        <v>2020</v>
      </c>
      <c r="D39" s="42">
        <v>171084530868</v>
      </c>
      <c r="E39" s="42">
        <f>VACA!E39</f>
        <v>1358133190500</v>
      </c>
      <c r="F39" s="44">
        <f t="shared" si="0"/>
        <v>0.12597036289571484</v>
      </c>
    </row>
    <row r="40" spans="1:6" x14ac:dyDescent="0.25">
      <c r="A40" s="26"/>
      <c r="B40" s="26"/>
      <c r="C40" s="8">
        <v>2021</v>
      </c>
      <c r="D40" s="42">
        <v>194432397219</v>
      </c>
      <c r="E40" s="42">
        <f>VACA!E40</f>
        <v>1515552418426</v>
      </c>
      <c r="F40" s="44">
        <f t="shared" si="0"/>
        <v>0.12829143674286814</v>
      </c>
    </row>
    <row r="41" spans="1:6" x14ac:dyDescent="0.25">
      <c r="A41" s="6">
        <v>8</v>
      </c>
      <c r="B41" s="6" t="s">
        <v>37</v>
      </c>
      <c r="C41" s="8">
        <v>2017</v>
      </c>
      <c r="D41" s="43">
        <v>2453251410604</v>
      </c>
      <c r="E41" s="42">
        <f>VACA!E41</f>
        <v>13894031782689</v>
      </c>
      <c r="F41" s="44">
        <f t="shared" si="0"/>
        <v>0.17656872022277803</v>
      </c>
    </row>
    <row r="42" spans="1:6" x14ac:dyDescent="0.25">
      <c r="A42" s="26"/>
      <c r="B42" s="26"/>
      <c r="C42" s="8">
        <v>2018</v>
      </c>
      <c r="D42" s="43">
        <v>2497261964757</v>
      </c>
      <c r="E42" s="42">
        <f>VACA!E42</f>
        <v>15294594796354</v>
      </c>
      <c r="F42" s="44">
        <f t="shared" si="0"/>
        <v>0.16327741911490912</v>
      </c>
    </row>
    <row r="43" spans="1:6" x14ac:dyDescent="0.25">
      <c r="A43" s="26"/>
      <c r="B43" s="26"/>
      <c r="C43" s="8">
        <v>2019</v>
      </c>
      <c r="D43" s="43">
        <v>2537601823645</v>
      </c>
      <c r="E43" s="42">
        <f>VACA!E43</f>
        <v>16705582476031</v>
      </c>
      <c r="F43" s="44">
        <f t="shared" si="0"/>
        <v>0.15190142739924964</v>
      </c>
    </row>
    <row r="44" spans="1:6" x14ac:dyDescent="0.25">
      <c r="A44" s="26"/>
      <c r="B44" s="26"/>
      <c r="C44" s="8">
        <v>2020</v>
      </c>
      <c r="D44" s="43">
        <v>2799622515814</v>
      </c>
      <c r="E44" s="42">
        <f>VACA!E44</f>
        <v>18276082144080</v>
      </c>
      <c r="F44" s="44">
        <f t="shared" si="0"/>
        <v>0.15318504774399122</v>
      </c>
    </row>
    <row r="45" spans="1:6" x14ac:dyDescent="0.25">
      <c r="A45" s="26"/>
      <c r="B45" s="26"/>
      <c r="C45" s="8">
        <v>2021</v>
      </c>
      <c r="D45" s="43">
        <v>3232007683281</v>
      </c>
      <c r="E45" s="42">
        <f>VACA!E45</f>
        <v>21265877793123</v>
      </c>
      <c r="F45" s="44">
        <f t="shared" si="0"/>
        <v>0.1519809205489826</v>
      </c>
    </row>
    <row r="46" spans="1:6" x14ac:dyDescent="0.25">
      <c r="A46" s="6">
        <v>9</v>
      </c>
      <c r="B46" s="6" t="s">
        <v>38</v>
      </c>
      <c r="C46" s="8">
        <v>2017</v>
      </c>
      <c r="D46" s="42">
        <v>29454766000</v>
      </c>
      <c r="E46" s="42">
        <f>VACA!E46</f>
        <v>615437441000</v>
      </c>
      <c r="F46" s="44">
        <f t="shared" si="0"/>
        <v>4.7859886379580864E-2</v>
      </c>
    </row>
    <row r="47" spans="1:6" x14ac:dyDescent="0.25">
      <c r="A47" s="26"/>
      <c r="B47" s="26"/>
      <c r="C47" s="8">
        <v>2018</v>
      </c>
      <c r="D47" s="42">
        <v>37377736000</v>
      </c>
      <c r="E47" s="42">
        <f>VACA!E47</f>
        <v>518280401000</v>
      </c>
      <c r="F47" s="44">
        <f t="shared" si="0"/>
        <v>7.2118752566914066E-2</v>
      </c>
    </row>
    <row r="48" spans="1:6" x14ac:dyDescent="0.25">
      <c r="A48" s="26"/>
      <c r="B48" s="26"/>
      <c r="C48" s="8">
        <v>2019</v>
      </c>
      <c r="D48" s="42">
        <v>78256797000</v>
      </c>
      <c r="E48" s="42">
        <f>VACA!E48</f>
        <v>594011658000</v>
      </c>
      <c r="F48" s="44">
        <f t="shared" si="0"/>
        <v>0.13174286387490394</v>
      </c>
    </row>
    <row r="49" spans="1:6" x14ac:dyDescent="0.25">
      <c r="A49" s="26"/>
      <c r="B49" s="26"/>
      <c r="C49" s="8">
        <v>2020</v>
      </c>
      <c r="D49" s="42">
        <v>71902263000</v>
      </c>
      <c r="E49" s="42">
        <f>VACA!E49</f>
        <v>612683025000</v>
      </c>
      <c r="F49" s="44">
        <f t="shared" si="0"/>
        <v>0.11735638179301605</v>
      </c>
    </row>
    <row r="50" spans="1:6" x14ac:dyDescent="0.25">
      <c r="A50" s="26"/>
      <c r="B50" s="26"/>
      <c r="C50" s="8">
        <v>2021</v>
      </c>
      <c r="D50" s="42">
        <v>131660834000</v>
      </c>
      <c r="E50" s="42">
        <f>VACA!E50</f>
        <v>684043788000</v>
      </c>
      <c r="F50" s="44">
        <f t="shared" si="0"/>
        <v>0.19247427768469114</v>
      </c>
    </row>
    <row r="51" spans="1:6" x14ac:dyDescent="0.25">
      <c r="A51" s="6">
        <v>10</v>
      </c>
      <c r="B51" s="6" t="s">
        <v>40</v>
      </c>
      <c r="C51" s="8">
        <v>2017</v>
      </c>
      <c r="D51" s="42">
        <v>7127402168</v>
      </c>
      <c r="E51" s="42">
        <f>VACA!E51</f>
        <v>108856000711</v>
      </c>
      <c r="F51" s="44">
        <f t="shared" si="0"/>
        <v>6.5475510044893367E-2</v>
      </c>
    </row>
    <row r="52" spans="1:6" x14ac:dyDescent="0.25">
      <c r="A52" s="26"/>
      <c r="B52" s="26"/>
      <c r="C52" s="8">
        <v>2018</v>
      </c>
      <c r="D52" s="42">
        <v>8447447988</v>
      </c>
      <c r="E52" s="42">
        <f>VACA!E52</f>
        <v>118927560800</v>
      </c>
      <c r="F52" s="44">
        <f t="shared" si="0"/>
        <v>7.1030196290715483E-2</v>
      </c>
    </row>
    <row r="53" spans="1:6" x14ac:dyDescent="0.25">
      <c r="A53" s="26"/>
      <c r="B53" s="26"/>
      <c r="C53" s="8">
        <v>2019</v>
      </c>
      <c r="D53" s="42">
        <v>9342718039</v>
      </c>
      <c r="E53" s="42">
        <f>VACA!E53</f>
        <v>124725993563</v>
      </c>
      <c r="F53" s="44">
        <f t="shared" si="0"/>
        <v>7.4905941994207692E-2</v>
      </c>
    </row>
    <row r="54" spans="1:6" x14ac:dyDescent="0.25">
      <c r="A54" s="26"/>
      <c r="B54" s="26"/>
      <c r="C54" s="8">
        <v>2020</v>
      </c>
      <c r="D54" s="42">
        <v>22104364267</v>
      </c>
      <c r="E54" s="42">
        <f>VACA!E54</f>
        <v>157631750155</v>
      </c>
      <c r="F54" s="44">
        <f t="shared" si="0"/>
        <v>0.14022786808663026</v>
      </c>
    </row>
    <row r="55" spans="1:6" x14ac:dyDescent="0.25">
      <c r="A55" s="26"/>
      <c r="B55" s="26"/>
      <c r="C55" s="8">
        <v>2021</v>
      </c>
      <c r="D55" s="42">
        <v>5478952440</v>
      </c>
      <c r="E55" s="42">
        <f>VACA!E55</f>
        <v>167100567456</v>
      </c>
      <c r="F55" s="44">
        <f t="shared" si="0"/>
        <v>3.2788353285770185E-2</v>
      </c>
    </row>
    <row r="56" spans="1:6" x14ac:dyDescent="0.25">
      <c r="A56" s="6">
        <v>11</v>
      </c>
      <c r="B56" s="7" t="s">
        <v>24</v>
      </c>
      <c r="C56" s="8">
        <v>2017</v>
      </c>
      <c r="D56" s="42">
        <v>135364021139</v>
      </c>
      <c r="E56" s="42">
        <f>VACA!E56</f>
        <v>2820105715429</v>
      </c>
      <c r="F56" s="44">
        <f t="shared" si="0"/>
        <v>4.7999626538258393E-2</v>
      </c>
    </row>
    <row r="57" spans="1:6" x14ac:dyDescent="0.25">
      <c r="A57" s="26"/>
      <c r="B57" s="26"/>
      <c r="C57" s="8">
        <v>2018</v>
      </c>
      <c r="D57" s="42">
        <v>127171436363</v>
      </c>
      <c r="E57" s="42">
        <f>VACA!E57</f>
        <v>2916901120111</v>
      </c>
      <c r="F57" s="44">
        <f t="shared" si="0"/>
        <v>4.359813073065727E-2</v>
      </c>
    </row>
    <row r="58" spans="1:6" x14ac:dyDescent="0.25">
      <c r="A58" s="26"/>
      <c r="B58" s="26"/>
      <c r="C58" s="8">
        <v>2019</v>
      </c>
      <c r="D58" s="42">
        <v>236518557420</v>
      </c>
      <c r="E58" s="42">
        <f>VACA!E58</f>
        <v>3092597379097</v>
      </c>
      <c r="F58" s="44">
        <f t="shared" si="0"/>
        <v>7.6478936126195801E-2</v>
      </c>
    </row>
    <row r="59" spans="1:6" x14ac:dyDescent="0.25">
      <c r="A59" s="26"/>
      <c r="B59" s="26"/>
      <c r="C59" s="8">
        <v>2020</v>
      </c>
      <c r="D59" s="42">
        <v>168610282478</v>
      </c>
      <c r="E59" s="42">
        <f>VACA!E59</f>
        <v>3227671047731</v>
      </c>
      <c r="F59" s="44">
        <f t="shared" si="0"/>
        <v>5.223899213537584E-2</v>
      </c>
    </row>
    <row r="60" spans="1:6" x14ac:dyDescent="0.25">
      <c r="A60" s="26"/>
      <c r="B60" s="26"/>
      <c r="C60" s="8">
        <v>2021</v>
      </c>
      <c r="D60" s="42">
        <v>281340682456</v>
      </c>
      <c r="E60" s="42">
        <f>VACA!E60</f>
        <v>2849419530726</v>
      </c>
      <c r="F60" s="44">
        <f t="shared" si="0"/>
        <v>9.8736138859944422E-2</v>
      </c>
    </row>
    <row r="61" spans="1:6" x14ac:dyDescent="0.25">
      <c r="A61" s="6">
        <v>12</v>
      </c>
      <c r="B61" s="7" t="s">
        <v>25</v>
      </c>
      <c r="C61" s="8">
        <v>2017</v>
      </c>
      <c r="D61" s="42">
        <v>25880464791</v>
      </c>
      <c r="E61" s="42">
        <f>VACA!E61</f>
        <v>1023237460399</v>
      </c>
      <c r="F61" s="44">
        <f t="shared" si="0"/>
        <v>2.5292726070552773E-2</v>
      </c>
    </row>
    <row r="62" spans="1:6" x14ac:dyDescent="0.25">
      <c r="A62" s="26"/>
      <c r="B62" s="26"/>
      <c r="C62" s="8">
        <v>2018</v>
      </c>
      <c r="D62" s="42">
        <v>15954632472</v>
      </c>
      <c r="E62" s="42">
        <f>VACA!E62</f>
        <v>1040576552571</v>
      </c>
      <c r="F62" s="44">
        <f t="shared" si="0"/>
        <v>1.5332492772953765E-2</v>
      </c>
    </row>
    <row r="63" spans="1:6" x14ac:dyDescent="0.25">
      <c r="A63" s="26"/>
      <c r="B63" s="26"/>
      <c r="C63" s="8">
        <v>2019</v>
      </c>
      <c r="D63" s="42">
        <v>957169058</v>
      </c>
      <c r="E63" s="42">
        <f>VACA!E63</f>
        <v>1035820381000</v>
      </c>
      <c r="F63" s="44">
        <f t="shared" si="0"/>
        <v>9.2406856976103469E-4</v>
      </c>
    </row>
    <row r="64" spans="1:6" x14ac:dyDescent="0.25">
      <c r="A64" s="26"/>
      <c r="B64" s="26"/>
      <c r="C64" s="8">
        <v>2020</v>
      </c>
      <c r="D64" s="42">
        <v>5415741808</v>
      </c>
      <c r="E64" s="42">
        <f>VACA!E64</f>
        <v>961981659335</v>
      </c>
      <c r="F64" s="44">
        <f t="shared" si="0"/>
        <v>5.6297765715656173E-3</v>
      </c>
    </row>
    <row r="65" spans="1:6" x14ac:dyDescent="0.25">
      <c r="A65" s="26"/>
      <c r="B65" s="26"/>
      <c r="C65" s="8">
        <v>2021</v>
      </c>
      <c r="D65" s="42">
        <v>29707421605</v>
      </c>
      <c r="E65" s="42">
        <f>VACA!E65</f>
        <v>992485493010</v>
      </c>
      <c r="F65" s="44">
        <f t="shared" si="0"/>
        <v>2.9932348446629311E-2</v>
      </c>
    </row>
    <row r="66" spans="1:6" x14ac:dyDescent="0.25">
      <c r="A66" s="6">
        <v>13</v>
      </c>
      <c r="B66" s="7" t="s">
        <v>26</v>
      </c>
      <c r="C66" s="8">
        <v>2017</v>
      </c>
      <c r="D66" s="42">
        <v>22970715348</v>
      </c>
      <c r="E66" s="42">
        <f>VACA!E66</f>
        <v>307569774228</v>
      </c>
      <c r="F66" s="44">
        <f t="shared" si="0"/>
        <v>7.4684566796774765E-2</v>
      </c>
    </row>
    <row r="67" spans="1:6" x14ac:dyDescent="0.25">
      <c r="A67" s="26"/>
      <c r="B67" s="26"/>
      <c r="C67" s="8">
        <v>2018</v>
      </c>
      <c r="D67" s="42">
        <v>31954131252</v>
      </c>
      <c r="E67" s="42">
        <f>VACA!E67</f>
        <v>339236007000</v>
      </c>
      <c r="F67" s="44">
        <f t="shared" si="0"/>
        <v>9.4194397388954063E-2</v>
      </c>
    </row>
    <row r="68" spans="1:6" x14ac:dyDescent="0.25">
      <c r="A68" s="26"/>
      <c r="B68" s="26"/>
      <c r="C68" s="8">
        <v>2019</v>
      </c>
      <c r="D68" s="42">
        <v>44943627900</v>
      </c>
      <c r="E68" s="42">
        <f>VACA!E68</f>
        <v>380381947966</v>
      </c>
      <c r="F68" s="44">
        <f t="shared" si="0"/>
        <v>0.11815394537076516</v>
      </c>
    </row>
    <row r="69" spans="1:6" x14ac:dyDescent="0.25">
      <c r="A69" s="26"/>
      <c r="B69" s="26"/>
      <c r="C69" s="8">
        <v>2020</v>
      </c>
      <c r="D69" s="42">
        <v>42520246722</v>
      </c>
      <c r="E69" s="42">
        <f>VACA!E69</f>
        <v>406954570727</v>
      </c>
      <c r="F69" s="44">
        <f t="shared" si="0"/>
        <v>0.10448401315665315</v>
      </c>
    </row>
    <row r="70" spans="1:6" x14ac:dyDescent="0.25">
      <c r="A70" s="26"/>
      <c r="B70" s="26"/>
      <c r="C70" s="8">
        <v>2021</v>
      </c>
      <c r="D70" s="42">
        <v>84524160228</v>
      </c>
      <c r="E70" s="42">
        <f>VACA!E70</f>
        <v>541837229228</v>
      </c>
      <c r="F70" s="44">
        <f t="shared" si="0"/>
        <v>0.15599548290254717</v>
      </c>
    </row>
    <row r="71" spans="1:6" x14ac:dyDescent="0.25">
      <c r="A71" s="6">
        <v>14</v>
      </c>
      <c r="B71" s="7" t="s">
        <v>27</v>
      </c>
      <c r="C71" s="8">
        <v>2017</v>
      </c>
      <c r="D71" s="42">
        <v>216024079834</v>
      </c>
      <c r="E71" s="42">
        <f>VACA!E71</f>
        <v>1384772068360</v>
      </c>
      <c r="F71" s="44">
        <f t="shared" ref="F71:F105" si="1">D71/E71</f>
        <v>0.15599973798564523</v>
      </c>
    </row>
    <row r="72" spans="1:6" x14ac:dyDescent="0.25">
      <c r="A72" s="26"/>
      <c r="B72" s="26"/>
      <c r="C72" s="8">
        <v>2018</v>
      </c>
      <c r="D72" s="42">
        <v>255088886019</v>
      </c>
      <c r="E72" s="42">
        <f>VACA!E72</f>
        <v>1646387946952</v>
      </c>
      <c r="F72" s="44">
        <f t="shared" si="1"/>
        <v>0.15493850431257866</v>
      </c>
    </row>
    <row r="73" spans="1:6" x14ac:dyDescent="0.25">
      <c r="A73" s="26"/>
      <c r="B73" s="26"/>
      <c r="C73" s="8">
        <v>2019</v>
      </c>
      <c r="D73" s="42">
        <v>482590522840</v>
      </c>
      <c r="E73" s="42">
        <f>VACA!E73</f>
        <v>2148007007980</v>
      </c>
      <c r="F73" s="44">
        <f t="shared" si="1"/>
        <v>0.22466897037446415</v>
      </c>
    </row>
    <row r="74" spans="1:6" x14ac:dyDescent="0.25">
      <c r="A74" s="26"/>
      <c r="B74" s="26"/>
      <c r="C74" s="8">
        <v>2020</v>
      </c>
      <c r="D74" s="42">
        <v>628628879549</v>
      </c>
      <c r="E74" s="42">
        <f>VACA!E74</f>
        <v>2673298199144</v>
      </c>
      <c r="F74" s="44">
        <f t="shared" si="1"/>
        <v>0.2351510503954588</v>
      </c>
    </row>
    <row r="75" spans="1:6" x14ac:dyDescent="0.25">
      <c r="A75" s="26"/>
      <c r="B75" s="26"/>
      <c r="C75" s="8">
        <v>2021</v>
      </c>
      <c r="D75" s="42">
        <v>617573766863</v>
      </c>
      <c r="E75" s="42">
        <f>VACA!E75</f>
        <v>3300848622529</v>
      </c>
      <c r="F75" s="44">
        <f t="shared" si="1"/>
        <v>0.18709545255966195</v>
      </c>
    </row>
    <row r="76" spans="1:6" x14ac:dyDescent="0.25">
      <c r="A76" s="6">
        <v>15</v>
      </c>
      <c r="B76" s="6" t="s">
        <v>43</v>
      </c>
      <c r="C76" s="8">
        <v>2017</v>
      </c>
      <c r="D76" s="42">
        <v>557339581996</v>
      </c>
      <c r="E76" s="42">
        <f>VACA!E76</f>
        <v>5082008409145</v>
      </c>
      <c r="F76" s="44">
        <f t="shared" si="1"/>
        <v>0.10966915776705044</v>
      </c>
    </row>
    <row r="77" spans="1:6" x14ac:dyDescent="0.25">
      <c r="A77" s="26"/>
      <c r="B77" s="26"/>
      <c r="C77" s="8">
        <v>2018</v>
      </c>
      <c r="D77" s="42">
        <v>540378145887</v>
      </c>
      <c r="E77" s="42">
        <f>VACA!E77</f>
        <v>5432848070494</v>
      </c>
      <c r="F77" s="44">
        <f t="shared" si="1"/>
        <v>9.9464983904448537E-2</v>
      </c>
    </row>
    <row r="78" spans="1:6" x14ac:dyDescent="0.25">
      <c r="A78" s="26"/>
      <c r="B78" s="26"/>
      <c r="C78" s="8">
        <v>2019</v>
      </c>
      <c r="D78" s="42">
        <v>595154912874</v>
      </c>
      <c r="E78" s="42">
        <f>VACA!E78</f>
        <v>5791035969893</v>
      </c>
      <c r="F78" s="44">
        <f t="shared" si="1"/>
        <v>0.1027717520609696</v>
      </c>
    </row>
    <row r="79" spans="1:6" x14ac:dyDescent="0.25">
      <c r="A79" s="26"/>
      <c r="B79" s="26"/>
      <c r="C79" s="8">
        <v>2020</v>
      </c>
      <c r="D79" s="42">
        <v>834369751682</v>
      </c>
      <c r="E79" s="42">
        <f>VACA!E79</f>
        <v>6377235707755</v>
      </c>
      <c r="F79" s="44">
        <f t="shared" si="1"/>
        <v>0.1308356457120394</v>
      </c>
    </row>
    <row r="80" spans="1:6" x14ac:dyDescent="0.25">
      <c r="A80" s="26"/>
      <c r="B80" s="26"/>
      <c r="C80" s="8">
        <v>2021</v>
      </c>
      <c r="D80" s="42">
        <v>877817637643</v>
      </c>
      <c r="E80" s="42">
        <f>VACA!E80</f>
        <v>6875303997165</v>
      </c>
      <c r="F80" s="44">
        <f t="shared" si="1"/>
        <v>0.12767691988673724</v>
      </c>
    </row>
    <row r="81" spans="1:6" x14ac:dyDescent="0.25">
      <c r="A81" s="6">
        <v>16</v>
      </c>
      <c r="B81" s="6" t="s">
        <v>49</v>
      </c>
      <c r="C81" s="8">
        <v>2017</v>
      </c>
      <c r="D81" s="42">
        <v>7004562000000</v>
      </c>
      <c r="E81" s="42">
        <f>VACA!E81</f>
        <v>5173388000000</v>
      </c>
      <c r="F81" s="44">
        <f t="shared" si="1"/>
        <v>1.3539603060895491</v>
      </c>
    </row>
    <row r="82" spans="1:6" x14ac:dyDescent="0.25">
      <c r="A82" s="26"/>
      <c r="B82" s="26"/>
      <c r="C82" s="8">
        <v>2018</v>
      </c>
      <c r="D82" s="42">
        <v>9109445000000</v>
      </c>
      <c r="E82" s="42">
        <f>VACA!E82</f>
        <v>7578133000000</v>
      </c>
      <c r="F82" s="44">
        <f t="shared" si="1"/>
        <v>1.2020698237943304</v>
      </c>
    </row>
    <row r="83" spans="1:6" x14ac:dyDescent="0.25">
      <c r="A83" s="26"/>
      <c r="B83" s="26"/>
      <c r="C83" s="8">
        <v>2019</v>
      </c>
      <c r="D83" s="42">
        <v>7392837000000</v>
      </c>
      <c r="E83" s="42">
        <f>VACA!E83</f>
        <v>5281862000000</v>
      </c>
      <c r="F83" s="44">
        <f t="shared" si="1"/>
        <v>1.3996649287694378</v>
      </c>
    </row>
    <row r="84" spans="1:6" x14ac:dyDescent="0.25">
      <c r="A84" s="26"/>
      <c r="B84" s="26"/>
      <c r="C84" s="8">
        <v>2020</v>
      </c>
      <c r="D84" s="42">
        <v>7163536000000</v>
      </c>
      <c r="E84" s="42">
        <f>VACA!E84</f>
        <v>4937368000000</v>
      </c>
      <c r="F84" s="44">
        <f t="shared" si="1"/>
        <v>1.4508815223009506</v>
      </c>
    </row>
    <row r="85" spans="1:6" x14ac:dyDescent="0.25">
      <c r="A85" s="26"/>
      <c r="B85" s="26"/>
      <c r="C85" s="8">
        <v>2021</v>
      </c>
      <c r="D85" s="42">
        <v>5758148000000</v>
      </c>
      <c r="E85" s="42">
        <f>VACA!E85</f>
        <v>4321269000000</v>
      </c>
      <c r="F85" s="44">
        <f t="shared" si="1"/>
        <v>1.332513203875991</v>
      </c>
    </row>
    <row r="86" spans="1:6" x14ac:dyDescent="0.25">
      <c r="A86" s="6">
        <v>17</v>
      </c>
      <c r="B86" s="6" t="s">
        <v>33</v>
      </c>
      <c r="C86" s="8">
        <v>2017</v>
      </c>
      <c r="D86" s="42">
        <v>40589790851</v>
      </c>
      <c r="E86" s="42">
        <f>VACA!E86</f>
        <v>978091361111</v>
      </c>
      <c r="F86" s="44">
        <f t="shared" si="1"/>
        <v>4.1498976951288721E-2</v>
      </c>
    </row>
    <row r="87" spans="1:6" x14ac:dyDescent="0.25">
      <c r="A87" s="26"/>
      <c r="B87" s="26"/>
      <c r="C87" s="8">
        <v>2018</v>
      </c>
      <c r="D87" s="42">
        <v>51142850919</v>
      </c>
      <c r="E87" s="42">
        <f>VACA!E87</f>
        <v>1005236802665</v>
      </c>
      <c r="F87" s="44">
        <f t="shared" si="1"/>
        <v>5.0876421141182196E-2</v>
      </c>
    </row>
    <row r="88" spans="1:6" x14ac:dyDescent="0.25">
      <c r="A88" s="26"/>
      <c r="B88" s="26"/>
      <c r="C88" s="8">
        <v>2019</v>
      </c>
      <c r="D88" s="42">
        <v>27328091481</v>
      </c>
      <c r="E88" s="42">
        <f>VACA!E88</f>
        <v>1033170577477</v>
      </c>
      <c r="F88" s="44">
        <f t="shared" si="1"/>
        <v>2.645070627904942E-2</v>
      </c>
    </row>
    <row r="89" spans="1:6" x14ac:dyDescent="0.25">
      <c r="A89" s="26"/>
      <c r="B89" s="26"/>
      <c r="C89" s="8">
        <v>2020</v>
      </c>
      <c r="D89" s="42">
        <v>172506562986</v>
      </c>
      <c r="E89" s="42">
        <f>VACA!E89</f>
        <v>1185851841509</v>
      </c>
      <c r="F89" s="44">
        <f t="shared" si="1"/>
        <v>0.14547058658397399</v>
      </c>
    </row>
    <row r="90" spans="1:6" x14ac:dyDescent="0.25">
      <c r="A90" s="26"/>
      <c r="B90" s="26"/>
      <c r="C90" s="8">
        <v>2021</v>
      </c>
      <c r="D90" s="42">
        <v>176877010231</v>
      </c>
      <c r="E90" s="42">
        <f>VACA!E90</f>
        <v>1318385158595</v>
      </c>
      <c r="F90" s="44">
        <f t="shared" si="1"/>
        <v>0.13416186391198262</v>
      </c>
    </row>
    <row r="91" spans="1:6" x14ac:dyDescent="0.25">
      <c r="A91" s="6">
        <v>18</v>
      </c>
      <c r="B91" s="6" t="s">
        <v>53</v>
      </c>
      <c r="C91" s="8">
        <v>2017</v>
      </c>
      <c r="D91" s="42">
        <v>171431807795</v>
      </c>
      <c r="E91" s="42">
        <f>VACA!E91</f>
        <v>1912624105680</v>
      </c>
      <c r="F91" s="44">
        <f t="shared" si="1"/>
        <v>8.9631730189895537E-2</v>
      </c>
    </row>
    <row r="92" spans="1:6" x14ac:dyDescent="0.25">
      <c r="A92" s="26"/>
      <c r="B92" s="26"/>
      <c r="C92" s="8">
        <v>2018</v>
      </c>
      <c r="D92" s="42">
        <v>242010106249</v>
      </c>
      <c r="E92" s="42">
        <f>VACA!E92</f>
        <v>2450039514752</v>
      </c>
      <c r="F92" s="44">
        <f t="shared" si="1"/>
        <v>9.877804206496521E-2</v>
      </c>
    </row>
    <row r="93" spans="1:6" x14ac:dyDescent="0.25">
      <c r="A93" s="26"/>
      <c r="B93" s="26"/>
      <c r="C93" s="8">
        <v>2019</v>
      </c>
      <c r="D93" s="42">
        <v>218064313042</v>
      </c>
      <c r="E93" s="42">
        <f>VACA!E93</f>
        <v>2703608388082</v>
      </c>
      <c r="F93" s="44">
        <f t="shared" si="1"/>
        <v>8.0656767453181219E-2</v>
      </c>
    </row>
    <row r="94" spans="1:6" x14ac:dyDescent="0.25">
      <c r="A94" s="26"/>
      <c r="B94" s="26"/>
      <c r="C94" s="8">
        <v>2020</v>
      </c>
      <c r="D94" s="42">
        <v>314366052372</v>
      </c>
      <c r="E94" s="42">
        <f>VACA!E94</f>
        <v>2959921468593</v>
      </c>
      <c r="F94" s="44">
        <f t="shared" si="1"/>
        <v>0.1062075652032194</v>
      </c>
    </row>
    <row r="95" spans="1:6" x14ac:dyDescent="0.25">
      <c r="A95" s="26"/>
      <c r="B95" s="26"/>
      <c r="C95" s="8">
        <v>2021</v>
      </c>
      <c r="D95" s="42">
        <v>535295612635</v>
      </c>
      <c r="E95" s="42">
        <f>VACA!E95</f>
        <v>3642537753968</v>
      </c>
      <c r="F95" s="44">
        <f t="shared" si="1"/>
        <v>0.14695677815607416</v>
      </c>
    </row>
    <row r="96" spans="1:6" x14ac:dyDescent="0.25">
      <c r="A96" s="6">
        <v>19</v>
      </c>
      <c r="B96" s="6" t="s">
        <v>55</v>
      </c>
      <c r="C96" s="8">
        <v>2017</v>
      </c>
      <c r="D96" s="44">
        <v>45691000000</v>
      </c>
      <c r="E96" s="42">
        <f>VACA!E96</f>
        <v>1194700000000</v>
      </c>
      <c r="F96" s="44">
        <f t="shared" si="1"/>
        <v>3.8244747635389639E-2</v>
      </c>
    </row>
    <row r="97" spans="1:6" x14ac:dyDescent="0.25">
      <c r="A97" s="26"/>
      <c r="B97" s="6"/>
      <c r="C97" s="8">
        <v>2018</v>
      </c>
      <c r="D97" s="44">
        <v>50467000000</v>
      </c>
      <c r="E97" s="42">
        <f>VACA!E97</f>
        <v>1226484000000</v>
      </c>
      <c r="F97" s="44">
        <f t="shared" si="1"/>
        <v>4.1147703516719335E-2</v>
      </c>
    </row>
    <row r="98" spans="1:6" x14ac:dyDescent="0.25">
      <c r="A98" s="26"/>
      <c r="B98" s="6"/>
      <c r="C98" s="8">
        <v>2019</v>
      </c>
      <c r="D98" s="44">
        <v>64021000000</v>
      </c>
      <c r="E98" s="42">
        <f>VACA!E98</f>
        <v>1285318000000</v>
      </c>
      <c r="F98" s="44">
        <f t="shared" si="1"/>
        <v>4.9809463494637128E-2</v>
      </c>
    </row>
    <row r="99" spans="1:6" x14ac:dyDescent="0.25">
      <c r="A99" s="26"/>
      <c r="B99" s="6"/>
      <c r="C99" s="8">
        <v>2020</v>
      </c>
      <c r="D99" s="44">
        <v>67093000000</v>
      </c>
      <c r="E99" s="42">
        <f>VACA!E99</f>
        <v>1221602000000</v>
      </c>
      <c r="F99" s="44">
        <f t="shared" si="1"/>
        <v>5.4922143218495055E-2</v>
      </c>
    </row>
    <row r="100" spans="1:6" x14ac:dyDescent="0.25">
      <c r="A100" s="26"/>
      <c r="B100" s="6"/>
      <c r="C100" s="8">
        <v>2021</v>
      </c>
      <c r="D100" s="44">
        <v>91723000000</v>
      </c>
      <c r="E100" s="42">
        <f>VACA!E100</f>
        <v>1278763000000</v>
      </c>
      <c r="F100" s="44">
        <f t="shared" si="1"/>
        <v>7.172791205250699E-2</v>
      </c>
    </row>
    <row r="101" spans="1:6" x14ac:dyDescent="0.25">
      <c r="A101" s="6">
        <v>20</v>
      </c>
      <c r="B101" s="6" t="s">
        <v>7</v>
      </c>
      <c r="C101" s="8">
        <v>2017</v>
      </c>
      <c r="D101" s="44">
        <v>107420886839</v>
      </c>
      <c r="E101" s="42">
        <f>VACA!E101</f>
        <v>903044187067</v>
      </c>
      <c r="F101" s="44">
        <f t="shared" si="1"/>
        <v>0.11895418671360106</v>
      </c>
    </row>
    <row r="102" spans="1:6" x14ac:dyDescent="0.25">
      <c r="A102" s="26"/>
      <c r="B102" s="6"/>
      <c r="C102" s="8">
        <v>2018</v>
      </c>
      <c r="D102" s="44">
        <v>92649656775</v>
      </c>
      <c r="E102" s="42">
        <f>VACA!E102</f>
        <v>976647575842</v>
      </c>
      <c r="F102" s="44">
        <f t="shared" si="1"/>
        <v>9.4864984121957902E-2</v>
      </c>
    </row>
    <row r="103" spans="1:6" x14ac:dyDescent="0.25">
      <c r="A103" s="26"/>
      <c r="B103" s="6"/>
      <c r="C103" s="8">
        <v>2019</v>
      </c>
      <c r="D103" s="44">
        <v>215459200242</v>
      </c>
      <c r="E103" s="42">
        <f>VACA!E103</f>
        <v>1131294696834</v>
      </c>
      <c r="F103" s="44">
        <f t="shared" si="1"/>
        <v>0.19045364646804785</v>
      </c>
    </row>
    <row r="104" spans="1:6" x14ac:dyDescent="0.25">
      <c r="A104" s="26"/>
      <c r="B104" s="6"/>
      <c r="C104" s="8">
        <v>2020</v>
      </c>
      <c r="D104" s="44">
        <v>181812593992</v>
      </c>
      <c r="E104" s="42">
        <f>VACA!E104</f>
        <v>1260714994864</v>
      </c>
      <c r="F104" s="44">
        <f t="shared" si="1"/>
        <v>0.14421387445432352</v>
      </c>
    </row>
    <row r="105" spans="1:6" x14ac:dyDescent="0.25">
      <c r="A105" s="26"/>
      <c r="B105" s="6"/>
      <c r="C105" s="8">
        <v>2021</v>
      </c>
      <c r="D105" s="44">
        <v>187066990085</v>
      </c>
      <c r="E105" s="42">
        <f>VACA!E105</f>
        <v>1387366962835</v>
      </c>
      <c r="F105" s="44">
        <f t="shared" si="1"/>
        <v>0.13483598434745772</v>
      </c>
    </row>
  </sheetData>
  <mergeCells count="2">
    <mergeCell ref="A1:D3"/>
    <mergeCell ref="F1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96AB4-B5B1-4A46-B327-6D9497E4413F}">
  <dimension ref="A1:G85"/>
  <sheetViews>
    <sheetView tabSelected="1" workbookViewId="0">
      <pane ySplit="1" topLeftCell="A74" activePane="bottomLeft" state="frozen"/>
      <selection pane="bottomLeft" activeCell="C84" sqref="C84"/>
    </sheetView>
  </sheetViews>
  <sheetFormatPr defaultRowHeight="15" x14ac:dyDescent="0.25"/>
  <cols>
    <col min="2" max="2" width="20.5703125" customWidth="1"/>
    <col min="3" max="3" width="11.5703125" customWidth="1"/>
    <col min="4" max="4" width="11.42578125" customWidth="1"/>
    <col min="5" max="5" width="10.85546875" customWidth="1"/>
    <col min="6" max="7" width="11.85546875" customWidth="1"/>
  </cols>
  <sheetData>
    <row r="1" spans="1:7" x14ac:dyDescent="0.25">
      <c r="A1" s="12" t="s">
        <v>3</v>
      </c>
      <c r="B1" s="13" t="s">
        <v>76</v>
      </c>
      <c r="C1" s="14">
        <v>2017</v>
      </c>
      <c r="D1" s="14">
        <v>2018</v>
      </c>
      <c r="E1" s="14">
        <v>2019</v>
      </c>
      <c r="F1" s="14">
        <v>2020</v>
      </c>
      <c r="G1" s="14">
        <v>2021</v>
      </c>
    </row>
    <row r="2" spans="1:7" x14ac:dyDescent="0.25">
      <c r="A2" s="6">
        <v>1</v>
      </c>
      <c r="B2" s="7" t="s">
        <v>44</v>
      </c>
      <c r="C2" s="8" t="s">
        <v>81</v>
      </c>
      <c r="D2" s="8" t="s">
        <v>81</v>
      </c>
      <c r="E2" s="8" t="s">
        <v>81</v>
      </c>
      <c r="F2" s="8" t="s">
        <v>81</v>
      </c>
      <c r="G2" s="8" t="s">
        <v>81</v>
      </c>
    </row>
    <row r="3" spans="1:7" x14ac:dyDescent="0.25">
      <c r="A3" s="6">
        <v>2</v>
      </c>
      <c r="B3" s="7" t="s">
        <v>4</v>
      </c>
      <c r="C3" s="8" t="s">
        <v>81</v>
      </c>
      <c r="D3" s="8" t="s">
        <v>81</v>
      </c>
      <c r="E3" s="8" t="s">
        <v>81</v>
      </c>
      <c r="F3" s="8" t="s">
        <v>81</v>
      </c>
      <c r="G3" s="8" t="s">
        <v>81</v>
      </c>
    </row>
    <row r="4" spans="1:7" x14ac:dyDescent="0.25">
      <c r="A4" s="6">
        <v>3</v>
      </c>
      <c r="B4" s="7" t="s">
        <v>5</v>
      </c>
      <c r="C4" s="8" t="s">
        <v>81</v>
      </c>
      <c r="D4" s="8" t="s">
        <v>81</v>
      </c>
      <c r="E4" s="8" t="s">
        <v>81</v>
      </c>
      <c r="F4" s="8" t="s">
        <v>81</v>
      </c>
      <c r="G4" s="8" t="s">
        <v>81</v>
      </c>
    </row>
    <row r="5" spans="1:7" x14ac:dyDescent="0.25">
      <c r="A5" s="6">
        <v>4</v>
      </c>
      <c r="B5" s="7" t="s">
        <v>82</v>
      </c>
      <c r="C5" s="9"/>
      <c r="D5" s="9"/>
      <c r="E5" s="9"/>
      <c r="F5" s="9"/>
      <c r="G5" s="9"/>
    </row>
    <row r="6" spans="1:7" x14ac:dyDescent="0.25">
      <c r="A6" s="6">
        <v>5</v>
      </c>
      <c r="B6" s="7" t="s">
        <v>89</v>
      </c>
      <c r="C6" s="10" t="s">
        <v>83</v>
      </c>
      <c r="D6" s="10" t="s">
        <v>83</v>
      </c>
      <c r="E6" s="10" t="s">
        <v>83</v>
      </c>
      <c r="F6" s="11" t="s">
        <v>83</v>
      </c>
      <c r="G6" s="11" t="s">
        <v>83</v>
      </c>
    </row>
    <row r="7" spans="1:7" x14ac:dyDescent="0.25">
      <c r="A7" s="6">
        <v>6</v>
      </c>
      <c r="B7" s="7" t="s">
        <v>69</v>
      </c>
      <c r="C7" s="10" t="s">
        <v>83</v>
      </c>
      <c r="D7" s="10" t="s">
        <v>83</v>
      </c>
      <c r="E7" s="10" t="s">
        <v>83</v>
      </c>
      <c r="F7" s="10" t="s">
        <v>83</v>
      </c>
      <c r="G7" s="8" t="s">
        <v>81</v>
      </c>
    </row>
    <row r="8" spans="1:7" x14ac:dyDescent="0.25">
      <c r="A8" s="6">
        <v>7</v>
      </c>
      <c r="B8" s="7" t="s">
        <v>56</v>
      </c>
      <c r="C8" s="8" t="s">
        <v>81</v>
      </c>
      <c r="D8" s="8" t="s">
        <v>81</v>
      </c>
      <c r="E8" s="8" t="s">
        <v>81</v>
      </c>
      <c r="F8" s="8" t="s">
        <v>81</v>
      </c>
      <c r="G8" s="8" t="s">
        <v>81</v>
      </c>
    </row>
    <row r="9" spans="1:7" x14ac:dyDescent="0.25">
      <c r="A9" s="6">
        <v>8</v>
      </c>
      <c r="B9" s="7" t="s">
        <v>55</v>
      </c>
      <c r="C9" s="8" t="s">
        <v>81</v>
      </c>
      <c r="D9" s="8" t="s">
        <v>81</v>
      </c>
      <c r="E9" s="8" t="s">
        <v>81</v>
      </c>
      <c r="F9" s="8" t="s">
        <v>81</v>
      </c>
      <c r="G9" s="8" t="s">
        <v>81</v>
      </c>
    </row>
    <row r="10" spans="1:7" x14ac:dyDescent="0.25">
      <c r="A10" s="6">
        <v>9</v>
      </c>
      <c r="B10" s="7" t="s">
        <v>6</v>
      </c>
      <c r="C10" s="10" t="s">
        <v>83</v>
      </c>
      <c r="D10" s="8" t="s">
        <v>81</v>
      </c>
      <c r="E10" s="8" t="s">
        <v>81</v>
      </c>
      <c r="F10" s="8" t="s">
        <v>81</v>
      </c>
      <c r="G10" s="8" t="s">
        <v>81</v>
      </c>
    </row>
    <row r="11" spans="1:7" x14ac:dyDescent="0.25">
      <c r="A11" s="6">
        <v>10</v>
      </c>
      <c r="B11" s="7" t="s">
        <v>67</v>
      </c>
      <c r="C11" s="11" t="s">
        <v>83</v>
      </c>
      <c r="D11" s="11" t="s">
        <v>83</v>
      </c>
      <c r="E11" s="8" t="s">
        <v>81</v>
      </c>
      <c r="F11" s="8" t="s">
        <v>81</v>
      </c>
      <c r="G11" s="8" t="s">
        <v>81</v>
      </c>
    </row>
    <row r="12" spans="1:7" x14ac:dyDescent="0.25">
      <c r="A12" s="6">
        <v>11</v>
      </c>
      <c r="B12" s="7" t="s">
        <v>7</v>
      </c>
      <c r="C12" s="8" t="s">
        <v>81</v>
      </c>
      <c r="D12" s="8" t="s">
        <v>81</v>
      </c>
      <c r="E12" s="8" t="s">
        <v>81</v>
      </c>
      <c r="F12" s="8" t="s">
        <v>81</v>
      </c>
      <c r="G12" s="8" t="s">
        <v>81</v>
      </c>
    </row>
    <row r="13" spans="1:7" x14ac:dyDescent="0.25">
      <c r="A13" s="6">
        <v>12</v>
      </c>
      <c r="B13" s="7" t="s">
        <v>50</v>
      </c>
      <c r="C13" s="8" t="s">
        <v>81</v>
      </c>
      <c r="D13" s="8" t="s">
        <v>81</v>
      </c>
      <c r="E13" s="8" t="s">
        <v>81</v>
      </c>
      <c r="F13" s="8" t="s">
        <v>81</v>
      </c>
      <c r="G13" s="8" t="s">
        <v>81</v>
      </c>
    </row>
    <row r="14" spans="1:7" x14ac:dyDescent="0.25">
      <c r="A14" s="6">
        <v>13</v>
      </c>
      <c r="B14" s="7" t="s">
        <v>8</v>
      </c>
      <c r="C14" s="8" t="s">
        <v>81</v>
      </c>
      <c r="D14" s="8" t="s">
        <v>81</v>
      </c>
      <c r="E14" s="8" t="s">
        <v>81</v>
      </c>
      <c r="F14" s="8" t="s">
        <v>81</v>
      </c>
      <c r="G14" s="8" t="s">
        <v>81</v>
      </c>
    </row>
    <row r="15" spans="1:7" x14ac:dyDescent="0.25">
      <c r="A15" s="6">
        <v>14</v>
      </c>
      <c r="B15" s="7" t="s">
        <v>84</v>
      </c>
      <c r="C15" s="10" t="s">
        <v>83</v>
      </c>
      <c r="D15" s="10" t="s">
        <v>83</v>
      </c>
      <c r="E15" s="10" t="s">
        <v>83</v>
      </c>
      <c r="F15" s="10" t="s">
        <v>83</v>
      </c>
      <c r="G15" s="8" t="s">
        <v>81</v>
      </c>
    </row>
    <row r="16" spans="1:7" x14ac:dyDescent="0.25">
      <c r="A16" s="6">
        <v>15</v>
      </c>
      <c r="B16" s="7" t="s">
        <v>9</v>
      </c>
      <c r="C16" s="10" t="s">
        <v>83</v>
      </c>
      <c r="D16" s="8" t="s">
        <v>81</v>
      </c>
      <c r="E16" s="8" t="s">
        <v>81</v>
      </c>
      <c r="F16" s="8" t="s">
        <v>81</v>
      </c>
      <c r="G16" s="8" t="s">
        <v>81</v>
      </c>
    </row>
    <row r="17" spans="1:7" x14ac:dyDescent="0.25">
      <c r="A17" s="6">
        <v>16</v>
      </c>
      <c r="B17" s="7" t="s">
        <v>85</v>
      </c>
      <c r="C17" s="10" t="s">
        <v>83</v>
      </c>
      <c r="D17" s="10" t="s">
        <v>83</v>
      </c>
      <c r="E17" s="10" t="s">
        <v>83</v>
      </c>
      <c r="F17" s="10" t="s">
        <v>83</v>
      </c>
      <c r="G17" s="10" t="s">
        <v>83</v>
      </c>
    </row>
    <row r="18" spans="1:7" x14ac:dyDescent="0.25">
      <c r="A18" s="6">
        <v>17</v>
      </c>
      <c r="B18" s="7" t="s">
        <v>10</v>
      </c>
      <c r="C18" s="8" t="s">
        <v>81</v>
      </c>
      <c r="D18" s="8" t="s">
        <v>81</v>
      </c>
      <c r="E18" s="8" t="s">
        <v>81</v>
      </c>
      <c r="F18" s="8" t="s">
        <v>81</v>
      </c>
      <c r="G18" s="8" t="s">
        <v>81</v>
      </c>
    </row>
    <row r="19" spans="1:7" x14ac:dyDescent="0.25">
      <c r="A19" s="6">
        <v>18</v>
      </c>
      <c r="B19" s="7" t="s">
        <v>11</v>
      </c>
      <c r="C19" s="10" t="s">
        <v>83</v>
      </c>
      <c r="D19" s="10" t="s">
        <v>83</v>
      </c>
      <c r="E19" s="8" t="s">
        <v>81</v>
      </c>
      <c r="F19" s="8" t="s">
        <v>81</v>
      </c>
      <c r="G19" s="8" t="s">
        <v>81</v>
      </c>
    </row>
    <row r="20" spans="1:7" x14ac:dyDescent="0.25">
      <c r="A20" s="6">
        <v>19</v>
      </c>
      <c r="B20" s="7" t="s">
        <v>34</v>
      </c>
      <c r="C20" s="8" t="s">
        <v>81</v>
      </c>
      <c r="D20" s="8" t="s">
        <v>81</v>
      </c>
      <c r="E20" s="8" t="s">
        <v>81</v>
      </c>
      <c r="F20" s="8" t="s">
        <v>81</v>
      </c>
      <c r="G20" s="8" t="s">
        <v>81</v>
      </c>
    </row>
    <row r="21" spans="1:7" x14ac:dyDescent="0.25">
      <c r="A21" s="6">
        <v>20</v>
      </c>
      <c r="B21" s="7" t="s">
        <v>57</v>
      </c>
      <c r="C21" s="10" t="s">
        <v>83</v>
      </c>
      <c r="D21" s="10" t="s">
        <v>83</v>
      </c>
      <c r="E21" s="10" t="s">
        <v>83</v>
      </c>
      <c r="F21" s="8" t="s">
        <v>81</v>
      </c>
      <c r="G21" s="8" t="s">
        <v>81</v>
      </c>
    </row>
    <row r="22" spans="1:7" x14ac:dyDescent="0.25">
      <c r="A22" s="6">
        <v>21</v>
      </c>
      <c r="B22" s="7" t="s">
        <v>92</v>
      </c>
      <c r="C22" s="11" t="s">
        <v>83</v>
      </c>
      <c r="D22" s="11" t="s">
        <v>83</v>
      </c>
      <c r="E22" s="11" t="s">
        <v>83</v>
      </c>
      <c r="F22" s="11" t="s">
        <v>83</v>
      </c>
      <c r="G22" s="11" t="s">
        <v>83</v>
      </c>
    </row>
    <row r="23" spans="1:7" x14ac:dyDescent="0.25">
      <c r="A23" s="6">
        <v>22</v>
      </c>
      <c r="B23" s="7" t="s">
        <v>94</v>
      </c>
      <c r="C23" s="11" t="s">
        <v>83</v>
      </c>
      <c r="D23" s="11" t="s">
        <v>83</v>
      </c>
      <c r="E23" s="11" t="s">
        <v>83</v>
      </c>
      <c r="F23" s="11" t="s">
        <v>83</v>
      </c>
      <c r="G23" s="11" t="s">
        <v>83</v>
      </c>
    </row>
    <row r="24" spans="1:7" x14ac:dyDescent="0.25">
      <c r="A24" s="6">
        <v>23</v>
      </c>
      <c r="B24" s="7" t="s">
        <v>12</v>
      </c>
      <c r="C24" s="10" t="s">
        <v>83</v>
      </c>
      <c r="D24" s="8" t="s">
        <v>81</v>
      </c>
      <c r="E24" s="8" t="s">
        <v>81</v>
      </c>
      <c r="F24" s="8" t="s">
        <v>81</v>
      </c>
      <c r="G24" s="8" t="s">
        <v>81</v>
      </c>
    </row>
    <row r="25" spans="1:7" x14ac:dyDescent="0.25">
      <c r="A25" s="6">
        <v>24</v>
      </c>
      <c r="B25" s="7" t="s">
        <v>29</v>
      </c>
      <c r="C25" s="8" t="s">
        <v>81</v>
      </c>
      <c r="D25" s="8" t="s">
        <v>81</v>
      </c>
      <c r="E25" s="8" t="s">
        <v>81</v>
      </c>
      <c r="F25" s="8" t="s">
        <v>81</v>
      </c>
      <c r="G25" s="8" t="s">
        <v>81</v>
      </c>
    </row>
    <row r="26" spans="1:7" x14ac:dyDescent="0.25">
      <c r="A26" s="6">
        <v>25</v>
      </c>
      <c r="B26" s="7" t="s">
        <v>13</v>
      </c>
      <c r="C26" s="10" t="s">
        <v>83</v>
      </c>
      <c r="D26" s="8" t="s">
        <v>81</v>
      </c>
      <c r="E26" s="8" t="s">
        <v>81</v>
      </c>
      <c r="F26" s="8" t="s">
        <v>81</v>
      </c>
      <c r="G26" s="8" t="s">
        <v>81</v>
      </c>
    </row>
    <row r="27" spans="1:7" x14ac:dyDescent="0.25">
      <c r="A27" s="6">
        <v>26</v>
      </c>
      <c r="B27" s="7" t="s">
        <v>86</v>
      </c>
      <c r="C27" s="9"/>
      <c r="D27" s="9"/>
      <c r="E27" s="9"/>
      <c r="F27" s="9"/>
      <c r="G27" s="9"/>
    </row>
    <row r="28" spans="1:7" x14ac:dyDescent="0.25">
      <c r="A28" s="6">
        <v>27</v>
      </c>
      <c r="B28" s="7" t="s">
        <v>30</v>
      </c>
      <c r="C28" s="8" t="s">
        <v>81</v>
      </c>
      <c r="D28" s="8" t="s">
        <v>81</v>
      </c>
      <c r="E28" s="8" t="s">
        <v>81</v>
      </c>
      <c r="F28" s="8" t="s">
        <v>81</v>
      </c>
      <c r="G28" s="8" t="s">
        <v>81</v>
      </c>
    </row>
    <row r="29" spans="1:7" x14ac:dyDescent="0.25">
      <c r="A29" s="6">
        <v>28</v>
      </c>
      <c r="B29" s="7" t="s">
        <v>14</v>
      </c>
      <c r="C29" s="8" t="s">
        <v>81</v>
      </c>
      <c r="D29" s="8" t="s">
        <v>81</v>
      </c>
      <c r="E29" s="8" t="s">
        <v>81</v>
      </c>
      <c r="F29" s="8" t="s">
        <v>81</v>
      </c>
      <c r="G29" s="8" t="s">
        <v>81</v>
      </c>
    </row>
    <row r="30" spans="1:7" x14ac:dyDescent="0.25">
      <c r="A30" s="6">
        <v>29</v>
      </c>
      <c r="B30" s="7" t="s">
        <v>54</v>
      </c>
      <c r="C30" s="8" t="s">
        <v>81</v>
      </c>
      <c r="D30" s="8" t="s">
        <v>81</v>
      </c>
      <c r="E30" s="8" t="s">
        <v>81</v>
      </c>
      <c r="F30" s="8" t="s">
        <v>81</v>
      </c>
      <c r="G30" s="8" t="s">
        <v>81</v>
      </c>
    </row>
    <row r="31" spans="1:7" x14ac:dyDescent="0.25">
      <c r="A31" s="6">
        <v>30</v>
      </c>
      <c r="B31" s="7" t="s">
        <v>87</v>
      </c>
      <c r="C31" s="10" t="s">
        <v>83</v>
      </c>
      <c r="D31" s="10" t="s">
        <v>83</v>
      </c>
      <c r="E31" s="10" t="s">
        <v>83</v>
      </c>
      <c r="F31" s="10" t="s">
        <v>83</v>
      </c>
      <c r="G31" s="10" t="s">
        <v>83</v>
      </c>
    </row>
    <row r="32" spans="1:7" x14ac:dyDescent="0.25">
      <c r="A32" s="6">
        <v>31</v>
      </c>
      <c r="B32" s="7" t="s">
        <v>15</v>
      </c>
      <c r="C32" s="8" t="s">
        <v>81</v>
      </c>
      <c r="D32" s="8" t="s">
        <v>81</v>
      </c>
      <c r="E32" s="8" t="s">
        <v>81</v>
      </c>
      <c r="F32" s="8" t="s">
        <v>81</v>
      </c>
      <c r="G32" s="8" t="s">
        <v>81</v>
      </c>
    </row>
    <row r="33" spans="1:7" x14ac:dyDescent="0.25">
      <c r="A33" s="6">
        <v>32</v>
      </c>
      <c r="B33" s="7" t="s">
        <v>58</v>
      </c>
      <c r="C33" s="8" t="s">
        <v>81</v>
      </c>
      <c r="D33" s="8" t="s">
        <v>81</v>
      </c>
      <c r="E33" s="8" t="s">
        <v>81</v>
      </c>
      <c r="F33" s="8" t="s">
        <v>81</v>
      </c>
      <c r="G33" s="8" t="s">
        <v>81</v>
      </c>
    </row>
    <row r="34" spans="1:7" x14ac:dyDescent="0.25">
      <c r="A34" s="6">
        <v>33</v>
      </c>
      <c r="B34" s="7" t="s">
        <v>59</v>
      </c>
      <c r="C34" s="10" t="s">
        <v>83</v>
      </c>
      <c r="D34" s="10" t="s">
        <v>83</v>
      </c>
      <c r="E34" s="8" t="s">
        <v>81</v>
      </c>
      <c r="F34" s="8" t="s">
        <v>81</v>
      </c>
      <c r="G34" s="8" t="s">
        <v>81</v>
      </c>
    </row>
    <row r="35" spans="1:7" x14ac:dyDescent="0.25">
      <c r="A35" s="6">
        <v>34</v>
      </c>
      <c r="B35" s="7" t="s">
        <v>35</v>
      </c>
      <c r="C35" s="8" t="s">
        <v>81</v>
      </c>
      <c r="D35" s="8" t="s">
        <v>81</v>
      </c>
      <c r="E35" s="8" t="s">
        <v>81</v>
      </c>
      <c r="F35" s="8" t="s">
        <v>81</v>
      </c>
      <c r="G35" s="8" t="s">
        <v>81</v>
      </c>
    </row>
    <row r="36" spans="1:7" x14ac:dyDescent="0.25">
      <c r="A36" s="6">
        <v>35</v>
      </c>
      <c r="B36" s="7" t="s">
        <v>16</v>
      </c>
      <c r="C36" s="8" t="s">
        <v>81</v>
      </c>
      <c r="D36" s="8" t="s">
        <v>81</v>
      </c>
      <c r="E36" s="8" t="s">
        <v>81</v>
      </c>
      <c r="F36" s="8" t="s">
        <v>81</v>
      </c>
      <c r="G36" s="8" t="s">
        <v>81</v>
      </c>
    </row>
    <row r="37" spans="1:7" x14ac:dyDescent="0.25">
      <c r="A37" s="6">
        <v>36</v>
      </c>
      <c r="B37" s="7" t="s">
        <v>31</v>
      </c>
      <c r="C37" s="11" t="s">
        <v>83</v>
      </c>
      <c r="D37" s="11" t="s">
        <v>83</v>
      </c>
      <c r="E37" s="8" t="s">
        <v>81</v>
      </c>
      <c r="F37" s="8" t="s">
        <v>81</v>
      </c>
      <c r="G37" s="8" t="s">
        <v>81</v>
      </c>
    </row>
    <row r="38" spans="1:7" x14ac:dyDescent="0.25">
      <c r="A38" s="6">
        <v>37</v>
      </c>
      <c r="B38" s="7" t="s">
        <v>36</v>
      </c>
      <c r="C38" s="8" t="s">
        <v>81</v>
      </c>
      <c r="D38" s="8" t="s">
        <v>81</v>
      </c>
      <c r="E38" s="8" t="s">
        <v>81</v>
      </c>
      <c r="F38" s="8" t="s">
        <v>81</v>
      </c>
      <c r="G38" s="8" t="s">
        <v>81</v>
      </c>
    </row>
    <row r="39" spans="1:7" x14ac:dyDescent="0.25">
      <c r="A39" s="6">
        <v>38</v>
      </c>
      <c r="B39" s="7" t="s">
        <v>17</v>
      </c>
      <c r="C39" s="10" t="s">
        <v>83</v>
      </c>
      <c r="D39" s="10" t="s">
        <v>83</v>
      </c>
      <c r="E39" s="8" t="s">
        <v>81</v>
      </c>
      <c r="F39" s="8" t="s">
        <v>81</v>
      </c>
      <c r="G39" s="8" t="s">
        <v>81</v>
      </c>
    </row>
    <row r="40" spans="1:7" x14ac:dyDescent="0.25">
      <c r="A40" s="6">
        <v>39</v>
      </c>
      <c r="B40" s="7" t="s">
        <v>51</v>
      </c>
      <c r="C40" s="8" t="s">
        <v>81</v>
      </c>
      <c r="D40" s="8" t="s">
        <v>81</v>
      </c>
      <c r="E40" s="8" t="s">
        <v>81</v>
      </c>
      <c r="F40" s="8" t="s">
        <v>81</v>
      </c>
      <c r="G40" s="8" t="s">
        <v>81</v>
      </c>
    </row>
    <row r="41" spans="1:7" x14ac:dyDescent="0.25">
      <c r="A41" s="6">
        <v>40</v>
      </c>
      <c r="B41" s="7" t="s">
        <v>65</v>
      </c>
      <c r="C41" s="8" t="s">
        <v>81</v>
      </c>
      <c r="D41" s="8" t="s">
        <v>81</v>
      </c>
      <c r="E41" s="8" t="s">
        <v>81</v>
      </c>
      <c r="F41" s="8" t="s">
        <v>81</v>
      </c>
      <c r="G41" s="8" t="s">
        <v>81</v>
      </c>
    </row>
    <row r="42" spans="1:7" x14ac:dyDescent="0.25">
      <c r="A42" s="6">
        <v>41</v>
      </c>
      <c r="B42" s="7" t="s">
        <v>37</v>
      </c>
      <c r="C42" s="8" t="s">
        <v>81</v>
      </c>
      <c r="D42" s="8" t="s">
        <v>81</v>
      </c>
      <c r="E42" s="8" t="s">
        <v>81</v>
      </c>
      <c r="F42" s="8" t="s">
        <v>81</v>
      </c>
      <c r="G42" s="8" t="s">
        <v>81</v>
      </c>
    </row>
    <row r="43" spans="1:7" x14ac:dyDescent="0.25">
      <c r="A43" s="6">
        <v>42</v>
      </c>
      <c r="B43" s="7" t="s">
        <v>45</v>
      </c>
      <c r="C43" s="11" t="s">
        <v>83</v>
      </c>
      <c r="D43" s="8" t="s">
        <v>81</v>
      </c>
      <c r="E43" s="8" t="s">
        <v>81</v>
      </c>
      <c r="F43" s="8" t="s">
        <v>81</v>
      </c>
      <c r="G43" s="11" t="s">
        <v>83</v>
      </c>
    </row>
    <row r="44" spans="1:7" x14ac:dyDescent="0.25">
      <c r="A44" s="6">
        <v>43</v>
      </c>
      <c r="B44" s="7" t="s">
        <v>52</v>
      </c>
      <c r="C44" s="8" t="s">
        <v>81</v>
      </c>
      <c r="D44" s="8" t="s">
        <v>81</v>
      </c>
      <c r="E44" s="8" t="s">
        <v>81</v>
      </c>
      <c r="F44" s="8" t="s">
        <v>81</v>
      </c>
      <c r="G44" s="8" t="s">
        <v>81</v>
      </c>
    </row>
    <row r="45" spans="1:7" x14ac:dyDescent="0.25">
      <c r="A45" s="6">
        <v>44</v>
      </c>
      <c r="B45" s="7" t="s">
        <v>46</v>
      </c>
      <c r="C45" s="8" t="s">
        <v>81</v>
      </c>
      <c r="D45" s="8" t="s">
        <v>81</v>
      </c>
      <c r="E45" s="8" t="s">
        <v>81</v>
      </c>
      <c r="F45" s="8" t="s">
        <v>81</v>
      </c>
      <c r="G45" s="8" t="s">
        <v>81</v>
      </c>
    </row>
    <row r="46" spans="1:7" x14ac:dyDescent="0.25">
      <c r="A46" s="6">
        <v>45</v>
      </c>
      <c r="B46" s="7" t="s">
        <v>38</v>
      </c>
      <c r="C46" s="8" t="s">
        <v>81</v>
      </c>
      <c r="D46" s="8" t="s">
        <v>81</v>
      </c>
      <c r="E46" s="8" t="s">
        <v>81</v>
      </c>
      <c r="F46" s="8" t="s">
        <v>81</v>
      </c>
      <c r="G46" s="8" t="s">
        <v>81</v>
      </c>
    </row>
    <row r="47" spans="1:7" x14ac:dyDescent="0.25">
      <c r="A47" s="6">
        <v>46</v>
      </c>
      <c r="B47" s="7" t="s">
        <v>90</v>
      </c>
      <c r="C47" s="11" t="s">
        <v>83</v>
      </c>
      <c r="D47" s="11" t="s">
        <v>83</v>
      </c>
      <c r="E47" s="11" t="s">
        <v>83</v>
      </c>
      <c r="F47" s="8" t="s">
        <v>81</v>
      </c>
      <c r="G47" s="8" t="s">
        <v>81</v>
      </c>
    </row>
    <row r="48" spans="1:7" x14ac:dyDescent="0.25">
      <c r="A48" s="6">
        <v>47</v>
      </c>
      <c r="B48" s="7" t="s">
        <v>60</v>
      </c>
      <c r="C48" s="8" t="s">
        <v>81</v>
      </c>
      <c r="D48" s="8" t="s">
        <v>81</v>
      </c>
      <c r="E48" s="8" t="s">
        <v>81</v>
      </c>
      <c r="F48" s="8" t="s">
        <v>81</v>
      </c>
      <c r="G48" s="10" t="s">
        <v>83</v>
      </c>
    </row>
    <row r="49" spans="1:7" x14ac:dyDescent="0.25">
      <c r="A49" s="6">
        <v>48</v>
      </c>
      <c r="B49" s="7" t="s">
        <v>18</v>
      </c>
      <c r="C49" s="8" t="s">
        <v>81</v>
      </c>
      <c r="D49" s="8" t="s">
        <v>81</v>
      </c>
      <c r="E49" s="8" t="s">
        <v>81</v>
      </c>
      <c r="F49" s="8" t="s">
        <v>81</v>
      </c>
      <c r="G49" s="8" t="s">
        <v>81</v>
      </c>
    </row>
    <row r="50" spans="1:7" x14ac:dyDescent="0.25">
      <c r="A50" s="6">
        <v>49</v>
      </c>
      <c r="B50" s="7" t="s">
        <v>47</v>
      </c>
      <c r="C50" s="8" t="s">
        <v>81</v>
      </c>
      <c r="D50" s="8" t="s">
        <v>81</v>
      </c>
      <c r="E50" s="8" t="s">
        <v>81</v>
      </c>
      <c r="F50" s="8" t="s">
        <v>81</v>
      </c>
      <c r="G50" s="8" t="s">
        <v>81</v>
      </c>
    </row>
    <row r="51" spans="1:7" x14ac:dyDescent="0.25">
      <c r="A51" s="6">
        <v>50</v>
      </c>
      <c r="B51" s="7" t="s">
        <v>19</v>
      </c>
      <c r="C51" s="8" t="s">
        <v>81</v>
      </c>
      <c r="D51" s="8" t="s">
        <v>81</v>
      </c>
      <c r="E51" s="8" t="s">
        <v>81</v>
      </c>
      <c r="F51" s="8" t="s">
        <v>81</v>
      </c>
      <c r="G51" s="8" t="s">
        <v>81</v>
      </c>
    </row>
    <row r="52" spans="1:7" x14ac:dyDescent="0.25">
      <c r="A52" s="6">
        <v>51</v>
      </c>
      <c r="B52" s="7" t="s">
        <v>93</v>
      </c>
      <c r="C52" s="11" t="s">
        <v>83</v>
      </c>
      <c r="D52" s="11" t="s">
        <v>83</v>
      </c>
      <c r="E52" s="11" t="s">
        <v>83</v>
      </c>
      <c r="F52" s="11" t="s">
        <v>83</v>
      </c>
      <c r="G52" s="11" t="s">
        <v>83</v>
      </c>
    </row>
    <row r="53" spans="1:7" x14ac:dyDescent="0.25">
      <c r="A53" s="6">
        <v>52</v>
      </c>
      <c r="B53" s="7" t="s">
        <v>61</v>
      </c>
      <c r="C53" s="10" t="s">
        <v>83</v>
      </c>
      <c r="D53" s="10" t="s">
        <v>83</v>
      </c>
      <c r="E53" s="10" t="s">
        <v>83</v>
      </c>
      <c r="F53" s="10" t="s">
        <v>83</v>
      </c>
      <c r="G53" s="8" t="s">
        <v>81</v>
      </c>
    </row>
    <row r="54" spans="1:7" x14ac:dyDescent="0.25">
      <c r="A54" s="6">
        <v>53</v>
      </c>
      <c r="B54" s="7" t="s">
        <v>91</v>
      </c>
      <c r="C54" s="11" t="s">
        <v>83</v>
      </c>
      <c r="D54" s="11" t="s">
        <v>83</v>
      </c>
      <c r="E54" s="11" t="s">
        <v>83</v>
      </c>
      <c r="F54" s="11" t="s">
        <v>83</v>
      </c>
      <c r="G54" s="11" t="s">
        <v>83</v>
      </c>
    </row>
    <row r="55" spans="1:7" x14ac:dyDescent="0.25">
      <c r="A55" s="6">
        <v>54</v>
      </c>
      <c r="B55" s="7" t="s">
        <v>20</v>
      </c>
      <c r="C55" s="10" t="s">
        <v>83</v>
      </c>
      <c r="D55" s="8" t="s">
        <v>81</v>
      </c>
      <c r="E55" s="8" t="s">
        <v>81</v>
      </c>
      <c r="F55" s="8" t="s">
        <v>81</v>
      </c>
      <c r="G55" s="8" t="s">
        <v>81</v>
      </c>
    </row>
    <row r="56" spans="1:7" x14ac:dyDescent="0.25">
      <c r="A56" s="6">
        <v>55</v>
      </c>
      <c r="B56" s="7" t="s">
        <v>21</v>
      </c>
      <c r="C56" s="8" t="s">
        <v>81</v>
      </c>
      <c r="D56" s="8" t="s">
        <v>81</v>
      </c>
      <c r="E56" s="8" t="s">
        <v>81</v>
      </c>
      <c r="F56" s="8" t="s">
        <v>81</v>
      </c>
      <c r="G56" s="8" t="s">
        <v>81</v>
      </c>
    </row>
    <row r="57" spans="1:7" x14ac:dyDescent="0.25">
      <c r="A57" s="6">
        <v>56</v>
      </c>
      <c r="B57" s="7" t="s">
        <v>39</v>
      </c>
      <c r="C57" s="11" t="s">
        <v>83</v>
      </c>
      <c r="D57" s="11" t="s">
        <v>83</v>
      </c>
      <c r="E57" s="8" t="s">
        <v>81</v>
      </c>
      <c r="F57" s="8" t="s">
        <v>81</v>
      </c>
      <c r="G57" s="8" t="s">
        <v>81</v>
      </c>
    </row>
    <row r="58" spans="1:7" x14ac:dyDescent="0.25">
      <c r="A58" s="6">
        <v>57</v>
      </c>
      <c r="B58" s="7" t="s">
        <v>99</v>
      </c>
      <c r="C58" s="9"/>
      <c r="D58" s="9"/>
      <c r="E58" s="9"/>
      <c r="F58" s="8" t="s">
        <v>81</v>
      </c>
      <c r="G58" s="8" t="s">
        <v>81</v>
      </c>
    </row>
    <row r="59" spans="1:7" x14ac:dyDescent="0.25">
      <c r="A59" s="6">
        <v>58</v>
      </c>
      <c r="B59" s="7" t="s">
        <v>22</v>
      </c>
      <c r="C59" s="8" t="s">
        <v>81</v>
      </c>
      <c r="D59" s="10" t="s">
        <v>83</v>
      </c>
      <c r="E59" s="8" t="s">
        <v>81</v>
      </c>
      <c r="F59" s="8" t="s">
        <v>81</v>
      </c>
      <c r="G59" s="8" t="s">
        <v>81</v>
      </c>
    </row>
    <row r="60" spans="1:7" x14ac:dyDescent="0.25">
      <c r="A60" s="6">
        <v>59</v>
      </c>
      <c r="B60" s="7" t="s">
        <v>23</v>
      </c>
      <c r="C60" s="10" t="s">
        <v>83</v>
      </c>
      <c r="D60" s="10" t="s">
        <v>83</v>
      </c>
      <c r="E60" s="8" t="s">
        <v>81</v>
      </c>
      <c r="F60" s="8" t="s">
        <v>81</v>
      </c>
      <c r="G60" s="8" t="s">
        <v>81</v>
      </c>
    </row>
    <row r="61" spans="1:7" x14ac:dyDescent="0.25">
      <c r="A61" s="6">
        <v>60</v>
      </c>
      <c r="B61" s="7" t="s">
        <v>40</v>
      </c>
      <c r="C61" s="8" t="s">
        <v>81</v>
      </c>
      <c r="D61" s="8" t="s">
        <v>81</v>
      </c>
      <c r="E61" s="8" t="s">
        <v>81</v>
      </c>
      <c r="F61" s="8" t="s">
        <v>81</v>
      </c>
      <c r="G61" s="8" t="s">
        <v>81</v>
      </c>
    </row>
    <row r="62" spans="1:7" x14ac:dyDescent="0.25">
      <c r="A62" s="6">
        <v>61</v>
      </c>
      <c r="B62" s="7" t="s">
        <v>32</v>
      </c>
      <c r="C62" s="8" t="s">
        <v>81</v>
      </c>
      <c r="D62" s="8" t="s">
        <v>81</v>
      </c>
      <c r="E62" s="8" t="s">
        <v>81</v>
      </c>
      <c r="F62" s="8" t="s">
        <v>81</v>
      </c>
      <c r="G62" s="8" t="s">
        <v>81</v>
      </c>
    </row>
    <row r="63" spans="1:7" x14ac:dyDescent="0.25">
      <c r="A63" s="6">
        <v>62</v>
      </c>
      <c r="B63" s="7" t="s">
        <v>24</v>
      </c>
      <c r="C63" s="8" t="s">
        <v>81</v>
      </c>
      <c r="D63" s="8" t="s">
        <v>81</v>
      </c>
      <c r="E63" s="8" t="s">
        <v>81</v>
      </c>
      <c r="F63" s="8" t="s">
        <v>81</v>
      </c>
      <c r="G63" s="8" t="s">
        <v>81</v>
      </c>
    </row>
    <row r="64" spans="1:7" x14ac:dyDescent="0.25">
      <c r="A64" s="6">
        <v>63</v>
      </c>
      <c r="B64" s="7" t="s">
        <v>41</v>
      </c>
      <c r="C64" s="8" t="s">
        <v>81</v>
      </c>
      <c r="D64" s="11" t="s">
        <v>83</v>
      </c>
      <c r="E64" s="8" t="s">
        <v>81</v>
      </c>
      <c r="F64" s="8" t="s">
        <v>81</v>
      </c>
      <c r="G64" s="8" t="s">
        <v>81</v>
      </c>
    </row>
    <row r="65" spans="1:7" x14ac:dyDescent="0.25">
      <c r="A65" s="6">
        <v>64</v>
      </c>
      <c r="B65" s="7" t="s">
        <v>42</v>
      </c>
      <c r="C65" s="8" t="s">
        <v>81</v>
      </c>
      <c r="D65" s="8" t="s">
        <v>81</v>
      </c>
      <c r="E65" s="8" t="s">
        <v>81</v>
      </c>
      <c r="F65" s="8" t="s">
        <v>81</v>
      </c>
      <c r="G65" s="8" t="s">
        <v>81</v>
      </c>
    </row>
    <row r="66" spans="1:7" x14ac:dyDescent="0.25">
      <c r="A66" s="6">
        <v>65</v>
      </c>
      <c r="B66" s="7" t="s">
        <v>25</v>
      </c>
      <c r="C66" s="8" t="s">
        <v>81</v>
      </c>
      <c r="D66" s="8" t="s">
        <v>81</v>
      </c>
      <c r="E66" s="8" t="s">
        <v>81</v>
      </c>
      <c r="F66" s="8" t="s">
        <v>81</v>
      </c>
      <c r="G66" s="8" t="s">
        <v>81</v>
      </c>
    </row>
    <row r="67" spans="1:7" x14ac:dyDescent="0.25">
      <c r="A67" s="6">
        <v>66</v>
      </c>
      <c r="B67" s="7" t="s">
        <v>26</v>
      </c>
      <c r="C67" s="8" t="s">
        <v>81</v>
      </c>
      <c r="D67" s="8" t="s">
        <v>81</v>
      </c>
      <c r="E67" s="8" t="s">
        <v>81</v>
      </c>
      <c r="F67" s="8" t="s">
        <v>81</v>
      </c>
      <c r="G67" s="8" t="s">
        <v>81</v>
      </c>
    </row>
    <row r="68" spans="1:7" x14ac:dyDescent="0.25">
      <c r="A68" s="6">
        <v>67</v>
      </c>
      <c r="B68" s="7" t="s">
        <v>68</v>
      </c>
      <c r="C68" s="11" t="s">
        <v>83</v>
      </c>
      <c r="D68" s="11" t="s">
        <v>83</v>
      </c>
      <c r="E68" s="11" t="s">
        <v>83</v>
      </c>
      <c r="F68" s="8" t="s">
        <v>81</v>
      </c>
      <c r="G68" s="8" t="s">
        <v>81</v>
      </c>
    </row>
    <row r="69" spans="1:7" x14ac:dyDescent="0.25">
      <c r="A69" s="6">
        <v>68</v>
      </c>
      <c r="B69" s="7" t="s">
        <v>64</v>
      </c>
      <c r="C69" s="11" t="s">
        <v>83</v>
      </c>
      <c r="D69" s="11" t="s">
        <v>83</v>
      </c>
      <c r="E69" s="11" t="s">
        <v>83</v>
      </c>
      <c r="F69" s="8" t="s">
        <v>81</v>
      </c>
      <c r="G69" s="8" t="s">
        <v>81</v>
      </c>
    </row>
    <row r="70" spans="1:7" x14ac:dyDescent="0.25">
      <c r="A70" s="6">
        <v>69</v>
      </c>
      <c r="B70" s="7" t="s">
        <v>27</v>
      </c>
      <c r="C70" s="8" t="s">
        <v>81</v>
      </c>
      <c r="D70" s="8" t="s">
        <v>81</v>
      </c>
      <c r="E70" s="8" t="s">
        <v>81</v>
      </c>
      <c r="F70" s="8" t="s">
        <v>81</v>
      </c>
      <c r="G70" s="8" t="s">
        <v>81</v>
      </c>
    </row>
    <row r="71" spans="1:7" x14ac:dyDescent="0.25">
      <c r="A71" s="6">
        <v>70</v>
      </c>
      <c r="B71" s="7" t="s">
        <v>62</v>
      </c>
      <c r="C71" s="10" t="s">
        <v>83</v>
      </c>
      <c r="D71" s="10" t="s">
        <v>83</v>
      </c>
      <c r="E71" s="10" t="s">
        <v>83</v>
      </c>
      <c r="F71" s="10" t="s">
        <v>83</v>
      </c>
      <c r="G71" s="8" t="s">
        <v>81</v>
      </c>
    </row>
    <row r="72" spans="1:7" x14ac:dyDescent="0.25">
      <c r="A72" s="6">
        <v>71</v>
      </c>
      <c r="B72" s="7" t="s">
        <v>48</v>
      </c>
      <c r="C72" s="8" t="s">
        <v>81</v>
      </c>
      <c r="D72" s="8" t="s">
        <v>81</v>
      </c>
      <c r="E72" s="8" t="s">
        <v>81</v>
      </c>
      <c r="F72" s="8" t="s">
        <v>81</v>
      </c>
      <c r="G72" s="8" t="s">
        <v>81</v>
      </c>
    </row>
    <row r="73" spans="1:7" x14ac:dyDescent="0.25">
      <c r="A73" s="6">
        <v>72</v>
      </c>
      <c r="B73" s="7" t="s">
        <v>70</v>
      </c>
      <c r="C73" s="10" t="s">
        <v>83</v>
      </c>
      <c r="D73" s="10" t="s">
        <v>83</v>
      </c>
      <c r="E73" s="10" t="s">
        <v>83</v>
      </c>
      <c r="F73" s="8" t="s">
        <v>81</v>
      </c>
      <c r="G73" s="8" t="s">
        <v>81</v>
      </c>
    </row>
    <row r="74" spans="1:7" x14ac:dyDescent="0.25">
      <c r="A74" s="6">
        <v>73</v>
      </c>
      <c r="B74" s="7" t="s">
        <v>88</v>
      </c>
      <c r="C74" s="10" t="s">
        <v>83</v>
      </c>
      <c r="D74" s="10" t="s">
        <v>83</v>
      </c>
      <c r="E74" s="10" t="s">
        <v>83</v>
      </c>
      <c r="F74" s="10" t="s">
        <v>83</v>
      </c>
      <c r="G74" s="10" t="s">
        <v>83</v>
      </c>
    </row>
    <row r="75" spans="1:7" x14ac:dyDescent="0.25">
      <c r="A75" s="6">
        <v>74</v>
      </c>
      <c r="B75" s="7" t="s">
        <v>43</v>
      </c>
      <c r="C75" s="8" t="s">
        <v>81</v>
      </c>
      <c r="D75" s="8" t="s">
        <v>81</v>
      </c>
      <c r="E75" s="8" t="s">
        <v>81</v>
      </c>
      <c r="F75" s="8" t="s">
        <v>81</v>
      </c>
      <c r="G75" s="8" t="s">
        <v>81</v>
      </c>
    </row>
    <row r="76" spans="1:7" x14ac:dyDescent="0.25">
      <c r="A76" s="6">
        <v>75</v>
      </c>
      <c r="B76" s="7" t="s">
        <v>28</v>
      </c>
      <c r="C76" s="8" t="s">
        <v>81</v>
      </c>
      <c r="D76" s="8" t="s">
        <v>81</v>
      </c>
      <c r="E76" s="8" t="s">
        <v>81</v>
      </c>
      <c r="F76" s="8" t="s">
        <v>81</v>
      </c>
      <c r="G76" s="8" t="s">
        <v>81</v>
      </c>
    </row>
    <row r="77" spans="1:7" x14ac:dyDescent="0.25">
      <c r="A77" s="6">
        <v>76</v>
      </c>
      <c r="B77" s="7" t="s">
        <v>49</v>
      </c>
      <c r="C77" s="8" t="s">
        <v>81</v>
      </c>
      <c r="D77" s="8" t="s">
        <v>81</v>
      </c>
      <c r="E77" s="8" t="s">
        <v>81</v>
      </c>
      <c r="F77" s="8" t="s">
        <v>81</v>
      </c>
      <c r="G77" s="8" t="s">
        <v>81</v>
      </c>
    </row>
    <row r="78" spans="1:7" x14ac:dyDescent="0.25">
      <c r="A78" s="6">
        <v>77</v>
      </c>
      <c r="B78" s="7" t="s">
        <v>66</v>
      </c>
      <c r="C78" s="11" t="s">
        <v>83</v>
      </c>
      <c r="D78" s="11" t="s">
        <v>83</v>
      </c>
      <c r="E78" s="11" t="s">
        <v>83</v>
      </c>
      <c r="F78" s="8" t="s">
        <v>81</v>
      </c>
      <c r="G78" s="8" t="s">
        <v>81</v>
      </c>
    </row>
    <row r="79" spans="1:7" x14ac:dyDescent="0.25">
      <c r="A79" s="6">
        <v>78</v>
      </c>
      <c r="B79" s="7" t="s">
        <v>33</v>
      </c>
      <c r="C79" s="8" t="s">
        <v>81</v>
      </c>
      <c r="D79" s="8" t="s">
        <v>81</v>
      </c>
      <c r="E79" s="8" t="s">
        <v>81</v>
      </c>
      <c r="F79" s="8" t="s">
        <v>81</v>
      </c>
      <c r="G79" s="8" t="s">
        <v>81</v>
      </c>
    </row>
    <row r="80" spans="1:7" x14ac:dyDescent="0.25">
      <c r="A80" s="6">
        <v>79</v>
      </c>
      <c r="B80" s="7" t="s">
        <v>63</v>
      </c>
      <c r="C80" s="10" t="s">
        <v>83</v>
      </c>
      <c r="D80" s="10" t="s">
        <v>83</v>
      </c>
      <c r="E80" s="10" t="s">
        <v>83</v>
      </c>
      <c r="F80" s="8" t="s">
        <v>81</v>
      </c>
      <c r="G80" s="8" t="s">
        <v>81</v>
      </c>
    </row>
    <row r="81" spans="1:7" x14ac:dyDescent="0.25">
      <c r="A81" s="6">
        <v>80</v>
      </c>
      <c r="B81" s="7" t="s">
        <v>53</v>
      </c>
      <c r="C81" s="8" t="s">
        <v>81</v>
      </c>
      <c r="D81" s="8" t="s">
        <v>81</v>
      </c>
      <c r="E81" s="8" t="s">
        <v>81</v>
      </c>
      <c r="F81" s="8" t="s">
        <v>81</v>
      </c>
      <c r="G81" s="8" t="s">
        <v>81</v>
      </c>
    </row>
    <row r="84" spans="1:7" x14ac:dyDescent="0.25">
      <c r="A84" t="s">
        <v>95</v>
      </c>
    </row>
    <row r="85" spans="1:7" x14ac:dyDescent="0.25">
      <c r="A85" s="5" t="s">
        <v>96</v>
      </c>
    </row>
  </sheetData>
  <sortState xmlns:xlrd2="http://schemas.microsoft.com/office/spreadsheetml/2017/richdata2" ref="B2:G81">
    <sortCondition ref="B2:B8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9D6DF-8D66-4A57-B16D-C8F49AAD6344}">
  <dimension ref="A1:G46"/>
  <sheetViews>
    <sheetView workbookViewId="0">
      <pane ySplit="1" topLeftCell="A38" activePane="bottomLeft" state="frozen"/>
      <selection pane="bottomLeft" activeCell="D46" sqref="D46"/>
    </sheetView>
  </sheetViews>
  <sheetFormatPr defaultRowHeight="15" x14ac:dyDescent="0.25"/>
  <cols>
    <col min="1" max="1" width="7.42578125" customWidth="1"/>
    <col min="2" max="2" width="18.7109375" customWidth="1"/>
    <col min="3" max="3" width="16.7109375" customWidth="1"/>
    <col min="4" max="4" width="17.140625" customWidth="1"/>
    <col min="5" max="5" width="11.5703125" customWidth="1"/>
    <col min="6" max="6" width="12.5703125" customWidth="1"/>
    <col min="7" max="7" width="14.140625" customWidth="1"/>
  </cols>
  <sheetData>
    <row r="1" spans="1:7" ht="15.75" x14ac:dyDescent="0.25">
      <c r="A1" s="24" t="s">
        <v>79</v>
      </c>
      <c r="B1" s="24" t="s">
        <v>80</v>
      </c>
      <c r="C1" s="24">
        <v>2017</v>
      </c>
      <c r="D1" s="24">
        <v>2018</v>
      </c>
      <c r="E1" s="24">
        <v>2019</v>
      </c>
      <c r="F1" s="24">
        <v>2020</v>
      </c>
      <c r="G1" s="24">
        <v>2021</v>
      </c>
    </row>
    <row r="2" spans="1:7" ht="15.75" x14ac:dyDescent="0.25">
      <c r="A2" s="15">
        <v>1</v>
      </c>
      <c r="B2" s="16" t="s">
        <v>44</v>
      </c>
      <c r="C2" s="17"/>
      <c r="D2" s="17"/>
      <c r="E2" s="17"/>
      <c r="F2" s="17"/>
      <c r="G2" s="17"/>
    </row>
    <row r="3" spans="1:7" ht="15.75" x14ac:dyDescent="0.25">
      <c r="A3" s="15">
        <v>2</v>
      </c>
      <c r="B3" s="16" t="s">
        <v>4</v>
      </c>
      <c r="C3" s="18"/>
      <c r="D3" s="18"/>
      <c r="E3" s="19"/>
      <c r="F3" s="19"/>
      <c r="G3" s="18"/>
    </row>
    <row r="4" spans="1:7" ht="15.75" x14ac:dyDescent="0.25">
      <c r="A4" s="15">
        <v>3</v>
      </c>
      <c r="B4" s="16" t="s">
        <v>5</v>
      </c>
      <c r="C4" s="18"/>
      <c r="D4" s="18"/>
      <c r="E4" s="18"/>
      <c r="F4" s="18"/>
      <c r="G4" s="18"/>
    </row>
    <row r="5" spans="1:7" ht="15.75" x14ac:dyDescent="0.25">
      <c r="A5" s="15">
        <v>4</v>
      </c>
      <c r="B5" s="16" t="s">
        <v>56</v>
      </c>
      <c r="C5" s="18"/>
      <c r="D5" s="19"/>
      <c r="E5" s="18"/>
      <c r="F5" s="18"/>
      <c r="G5" s="18"/>
    </row>
    <row r="6" spans="1:7" ht="15.75" x14ac:dyDescent="0.25">
      <c r="A6" s="15">
        <v>5</v>
      </c>
      <c r="B6" s="16" t="s">
        <v>55</v>
      </c>
      <c r="C6" s="17"/>
      <c r="D6" s="17"/>
      <c r="E6" s="17"/>
      <c r="F6" s="17"/>
      <c r="G6" s="17"/>
    </row>
    <row r="7" spans="1:7" ht="15.75" x14ac:dyDescent="0.25">
      <c r="A7" s="15">
        <v>6</v>
      </c>
      <c r="B7" s="16" t="s">
        <v>7</v>
      </c>
      <c r="C7" s="17"/>
      <c r="D7" s="17"/>
      <c r="E7" s="17"/>
      <c r="F7" s="17"/>
      <c r="G7" s="17"/>
    </row>
    <row r="8" spans="1:7" ht="15.75" x14ac:dyDescent="0.25">
      <c r="A8" s="15">
        <v>7</v>
      </c>
      <c r="B8" s="20" t="s">
        <v>50</v>
      </c>
      <c r="C8" s="21"/>
      <c r="D8" s="21"/>
      <c r="E8" s="21"/>
      <c r="F8" s="22"/>
      <c r="G8" s="22"/>
    </row>
    <row r="9" spans="1:7" ht="15.75" x14ac:dyDescent="0.25">
      <c r="A9" s="15">
        <v>8</v>
      </c>
      <c r="B9" s="16" t="s">
        <v>8</v>
      </c>
      <c r="C9" s="17"/>
      <c r="D9" s="17"/>
      <c r="E9" s="17"/>
      <c r="F9" s="17"/>
      <c r="G9" s="17"/>
    </row>
    <row r="10" spans="1:7" ht="15.75" x14ac:dyDescent="0.25">
      <c r="A10" s="15">
        <v>9</v>
      </c>
      <c r="B10" s="16" t="s">
        <v>10</v>
      </c>
      <c r="C10" s="17"/>
      <c r="D10" s="17"/>
      <c r="E10" s="17"/>
      <c r="F10" s="17"/>
      <c r="G10" s="17"/>
    </row>
    <row r="11" spans="1:7" ht="15.75" x14ac:dyDescent="0.25">
      <c r="A11" s="15">
        <v>10</v>
      </c>
      <c r="B11" s="20" t="s">
        <v>34</v>
      </c>
      <c r="C11" s="21"/>
      <c r="D11" s="21"/>
      <c r="E11" s="21"/>
      <c r="F11" s="21"/>
      <c r="G11" s="21"/>
    </row>
    <row r="12" spans="1:7" ht="15.75" x14ac:dyDescent="0.25">
      <c r="A12" s="15">
        <v>11</v>
      </c>
      <c r="B12" s="20" t="s">
        <v>29</v>
      </c>
      <c r="C12" s="21"/>
      <c r="D12" s="21"/>
      <c r="E12" s="21"/>
      <c r="F12" s="21"/>
      <c r="G12" s="21"/>
    </row>
    <row r="13" spans="1:7" ht="15.75" x14ac:dyDescent="0.25">
      <c r="A13" s="15">
        <v>12</v>
      </c>
      <c r="B13" s="20" t="s">
        <v>30</v>
      </c>
      <c r="C13" s="21"/>
      <c r="D13" s="21"/>
      <c r="E13" s="21"/>
      <c r="F13" s="21"/>
      <c r="G13" s="21"/>
    </row>
    <row r="14" spans="1:7" ht="15.75" x14ac:dyDescent="0.25">
      <c r="A14" s="15">
        <v>13</v>
      </c>
      <c r="B14" s="16" t="s">
        <v>14</v>
      </c>
      <c r="C14" s="17"/>
      <c r="D14" s="17"/>
      <c r="E14" s="17"/>
      <c r="F14" s="17"/>
      <c r="G14" s="17"/>
    </row>
    <row r="15" spans="1:7" ht="15.75" x14ac:dyDescent="0.25">
      <c r="A15" s="15">
        <v>14</v>
      </c>
      <c r="B15" s="20" t="s">
        <v>54</v>
      </c>
      <c r="C15" s="21"/>
      <c r="D15" s="21"/>
      <c r="E15" s="21"/>
      <c r="F15" s="21"/>
      <c r="G15" s="21"/>
    </row>
    <row r="16" spans="1:7" ht="15.75" x14ac:dyDescent="0.25">
      <c r="A16" s="15">
        <v>15</v>
      </c>
      <c r="B16" s="16" t="s">
        <v>15</v>
      </c>
      <c r="C16" s="17"/>
      <c r="D16" s="17"/>
      <c r="E16" s="17"/>
      <c r="F16" s="17"/>
      <c r="G16" s="17"/>
    </row>
    <row r="17" spans="1:7" ht="15.75" x14ac:dyDescent="0.25">
      <c r="A17" s="15">
        <v>16</v>
      </c>
      <c r="B17" s="16" t="s">
        <v>58</v>
      </c>
      <c r="C17" s="18"/>
      <c r="D17" s="18"/>
      <c r="E17" s="19"/>
      <c r="F17" s="18"/>
      <c r="G17" s="18"/>
    </row>
    <row r="18" spans="1:7" ht="15.75" x14ac:dyDescent="0.25">
      <c r="A18" s="15">
        <v>17</v>
      </c>
      <c r="B18" s="20" t="s">
        <v>35</v>
      </c>
      <c r="C18" s="22"/>
      <c r="D18" s="22"/>
      <c r="E18" s="21"/>
      <c r="F18" s="21"/>
      <c r="G18" s="22"/>
    </row>
    <row r="19" spans="1:7" ht="15.75" x14ac:dyDescent="0.25">
      <c r="A19" s="15">
        <v>18</v>
      </c>
      <c r="B19" s="16" t="s">
        <v>16</v>
      </c>
      <c r="C19" s="17"/>
      <c r="D19" s="17"/>
      <c r="E19" s="17"/>
      <c r="F19" s="17"/>
      <c r="G19" s="23"/>
    </row>
    <row r="20" spans="1:7" ht="15.75" x14ac:dyDescent="0.25">
      <c r="A20" s="15">
        <v>19</v>
      </c>
      <c r="B20" s="20" t="s">
        <v>36</v>
      </c>
      <c r="C20" s="21"/>
      <c r="D20" s="21"/>
      <c r="E20" s="21"/>
      <c r="F20" s="22"/>
      <c r="G20" s="22"/>
    </row>
    <row r="21" spans="1:7" ht="15.75" x14ac:dyDescent="0.25">
      <c r="A21" s="15">
        <v>20</v>
      </c>
      <c r="B21" s="20" t="s">
        <v>51</v>
      </c>
      <c r="C21" s="21"/>
      <c r="D21" s="21"/>
      <c r="E21" s="22"/>
      <c r="F21" s="22"/>
      <c r="G21" s="21"/>
    </row>
    <row r="22" spans="1:7" ht="15.75" x14ac:dyDescent="0.25">
      <c r="A22" s="15">
        <v>21</v>
      </c>
      <c r="B22" s="20" t="s">
        <v>65</v>
      </c>
      <c r="C22" s="21"/>
      <c r="D22" s="21"/>
      <c r="E22" s="21"/>
      <c r="F22" s="21"/>
      <c r="G22" s="21"/>
    </row>
    <row r="23" spans="1:7" ht="15.75" x14ac:dyDescent="0.25">
      <c r="A23" s="15">
        <v>22</v>
      </c>
      <c r="B23" s="20" t="s">
        <v>37</v>
      </c>
      <c r="C23" s="21"/>
      <c r="D23" s="21"/>
      <c r="E23" s="21"/>
      <c r="F23" s="21"/>
      <c r="G23" s="21"/>
    </row>
    <row r="24" spans="1:7" ht="15.75" x14ac:dyDescent="0.25">
      <c r="A24" s="15">
        <v>23</v>
      </c>
      <c r="B24" s="20" t="s">
        <v>52</v>
      </c>
      <c r="C24" s="22"/>
      <c r="D24" s="22"/>
      <c r="E24" s="22"/>
      <c r="F24" s="22"/>
      <c r="G24" s="22"/>
    </row>
    <row r="25" spans="1:7" ht="15.75" x14ac:dyDescent="0.25">
      <c r="A25" s="15">
        <v>24</v>
      </c>
      <c r="B25" s="20" t="s">
        <v>46</v>
      </c>
      <c r="C25" s="22"/>
      <c r="D25" s="22"/>
      <c r="E25" s="22"/>
      <c r="F25" s="21"/>
      <c r="G25" s="22"/>
    </row>
    <row r="26" spans="1:7" ht="15.75" x14ac:dyDescent="0.25">
      <c r="A26" s="15">
        <v>25</v>
      </c>
      <c r="B26" s="20" t="s">
        <v>38</v>
      </c>
      <c r="C26" s="21"/>
      <c r="D26" s="21"/>
      <c r="E26" s="21"/>
      <c r="F26" s="21"/>
      <c r="G26" s="21"/>
    </row>
    <row r="27" spans="1:7" ht="15.75" x14ac:dyDescent="0.25">
      <c r="A27" s="15">
        <v>26</v>
      </c>
      <c r="B27" s="16" t="s">
        <v>18</v>
      </c>
      <c r="C27" s="17"/>
      <c r="D27" s="17"/>
      <c r="E27" s="17"/>
      <c r="F27" s="17"/>
      <c r="G27" s="17"/>
    </row>
    <row r="28" spans="1:7" ht="15.75" x14ac:dyDescent="0.25">
      <c r="A28" s="15">
        <v>27</v>
      </c>
      <c r="B28" s="20" t="s">
        <v>47</v>
      </c>
      <c r="C28" s="22"/>
      <c r="D28" s="21"/>
      <c r="E28" s="21"/>
      <c r="F28" s="22"/>
      <c r="G28" s="21"/>
    </row>
    <row r="29" spans="1:7" ht="15.75" x14ac:dyDescent="0.25">
      <c r="A29" s="15">
        <v>28</v>
      </c>
      <c r="B29" s="16" t="s">
        <v>19</v>
      </c>
      <c r="C29" s="17"/>
      <c r="D29" s="17"/>
      <c r="E29" s="17"/>
      <c r="F29" s="17"/>
      <c r="G29" s="17"/>
    </row>
    <row r="30" spans="1:7" ht="15.75" x14ac:dyDescent="0.25">
      <c r="A30" s="15">
        <v>29</v>
      </c>
      <c r="B30" s="16" t="s">
        <v>21</v>
      </c>
      <c r="C30" s="19"/>
      <c r="D30" s="18"/>
      <c r="E30" s="18"/>
      <c r="F30" s="18"/>
      <c r="G30" s="19"/>
    </row>
    <row r="31" spans="1:7" ht="15.75" x14ac:dyDescent="0.25">
      <c r="A31" s="15">
        <v>30</v>
      </c>
      <c r="B31" s="20" t="s">
        <v>40</v>
      </c>
      <c r="C31" s="21"/>
      <c r="D31" s="21"/>
      <c r="E31" s="21"/>
      <c r="F31" s="21"/>
      <c r="G31" s="21"/>
    </row>
    <row r="32" spans="1:7" ht="15.75" x14ac:dyDescent="0.25">
      <c r="A32" s="15">
        <v>31</v>
      </c>
      <c r="B32" s="20" t="s">
        <v>32</v>
      </c>
      <c r="C32" s="22"/>
      <c r="D32" s="22"/>
      <c r="E32" s="21"/>
      <c r="F32" s="22"/>
      <c r="G32" s="21"/>
    </row>
    <row r="33" spans="1:7" ht="15.75" x14ac:dyDescent="0.25">
      <c r="A33" s="15">
        <v>32</v>
      </c>
      <c r="B33" s="16" t="s">
        <v>24</v>
      </c>
      <c r="C33" s="17"/>
      <c r="D33" s="17"/>
      <c r="E33" s="17"/>
      <c r="F33" s="17"/>
      <c r="G33" s="17"/>
    </row>
    <row r="34" spans="1:7" ht="15.75" x14ac:dyDescent="0.25">
      <c r="A34" s="15">
        <v>33</v>
      </c>
      <c r="B34" s="20" t="s">
        <v>42</v>
      </c>
      <c r="C34" s="21"/>
      <c r="D34" s="21"/>
      <c r="E34" s="21"/>
      <c r="F34" s="21"/>
      <c r="G34" s="21"/>
    </row>
    <row r="35" spans="1:7" ht="15.75" x14ac:dyDescent="0.25">
      <c r="A35" s="15">
        <v>34</v>
      </c>
      <c r="B35" s="16" t="s">
        <v>25</v>
      </c>
      <c r="C35" s="17"/>
      <c r="D35" s="17"/>
      <c r="E35" s="17"/>
      <c r="F35" s="17"/>
      <c r="G35" s="17"/>
    </row>
    <row r="36" spans="1:7" ht="15.75" x14ac:dyDescent="0.25">
      <c r="A36" s="15">
        <v>35</v>
      </c>
      <c r="B36" s="16" t="s">
        <v>26</v>
      </c>
      <c r="C36" s="17"/>
      <c r="D36" s="17"/>
      <c r="E36" s="17"/>
      <c r="F36" s="23"/>
      <c r="G36" s="17"/>
    </row>
    <row r="37" spans="1:7" ht="15.75" x14ac:dyDescent="0.25">
      <c r="A37" s="15">
        <v>36</v>
      </c>
      <c r="B37" s="16" t="s">
        <v>27</v>
      </c>
      <c r="C37" s="17"/>
      <c r="D37" s="17"/>
      <c r="E37" s="17"/>
      <c r="F37" s="17"/>
      <c r="G37" s="17"/>
    </row>
    <row r="38" spans="1:7" ht="15.75" x14ac:dyDescent="0.25">
      <c r="A38" s="15">
        <v>37</v>
      </c>
      <c r="B38" s="20" t="s">
        <v>48</v>
      </c>
      <c r="C38" s="21"/>
      <c r="D38" s="21"/>
      <c r="E38" s="21"/>
      <c r="F38" s="22"/>
      <c r="G38" s="22"/>
    </row>
    <row r="39" spans="1:7" ht="15.75" x14ac:dyDescent="0.25">
      <c r="A39" s="15">
        <v>38</v>
      </c>
      <c r="B39" s="20" t="s">
        <v>43</v>
      </c>
      <c r="C39" s="21"/>
      <c r="D39" s="21"/>
      <c r="E39" s="21"/>
      <c r="F39" s="21"/>
      <c r="G39" s="21"/>
    </row>
    <row r="40" spans="1:7" ht="15.75" x14ac:dyDescent="0.25">
      <c r="A40" s="15">
        <v>39</v>
      </c>
      <c r="B40" s="16" t="s">
        <v>28</v>
      </c>
      <c r="C40" s="17"/>
      <c r="D40" s="17"/>
      <c r="E40" s="17"/>
      <c r="F40" s="17"/>
      <c r="G40" s="17"/>
    </row>
    <row r="41" spans="1:7" ht="15.75" x14ac:dyDescent="0.25">
      <c r="A41" s="15">
        <v>40</v>
      </c>
      <c r="B41" s="20" t="s">
        <v>49</v>
      </c>
      <c r="C41" s="21"/>
      <c r="D41" s="21"/>
      <c r="E41" s="21"/>
      <c r="F41" s="21"/>
      <c r="G41" s="21"/>
    </row>
    <row r="42" spans="1:7" ht="15.75" x14ac:dyDescent="0.25">
      <c r="A42" s="15">
        <v>41</v>
      </c>
      <c r="B42" s="20" t="s">
        <v>33</v>
      </c>
      <c r="C42" s="21"/>
      <c r="D42" s="21"/>
      <c r="E42" s="21"/>
      <c r="F42" s="21"/>
      <c r="G42" s="21"/>
    </row>
    <row r="43" spans="1:7" ht="15.75" x14ac:dyDescent="0.25">
      <c r="A43" s="15">
        <v>42</v>
      </c>
      <c r="B43" s="20" t="s">
        <v>53</v>
      </c>
      <c r="C43" s="21"/>
      <c r="D43" s="21"/>
      <c r="E43" s="21"/>
      <c r="F43" s="21"/>
      <c r="G43" s="21"/>
    </row>
    <row r="44" spans="1:7" ht="15.75" x14ac:dyDescent="0.25">
      <c r="B44" s="1"/>
    </row>
    <row r="45" spans="1:7" ht="15.75" x14ac:dyDescent="0.25">
      <c r="A45" t="s">
        <v>149</v>
      </c>
      <c r="B45" s="1"/>
    </row>
    <row r="46" spans="1:7" x14ac:dyDescent="0.25">
      <c r="A46" s="5" t="s">
        <v>150</v>
      </c>
    </row>
  </sheetData>
  <sortState xmlns:xlrd2="http://schemas.microsoft.com/office/spreadsheetml/2017/richdata2" ref="B2:G43">
    <sortCondition ref="B2:B4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B3760-5CAC-4154-8A8A-82E27566BD86}">
  <dimension ref="A1:G32"/>
  <sheetViews>
    <sheetView zoomScaleNormal="100" workbookViewId="0">
      <pane ySplit="1" topLeftCell="A16" activePane="bottomLeft" state="frozen"/>
      <selection pane="bottomLeft" activeCell="E30" sqref="E30"/>
    </sheetView>
  </sheetViews>
  <sheetFormatPr defaultRowHeight="15" x14ac:dyDescent="0.25"/>
  <cols>
    <col min="1" max="1" width="7" style="5" customWidth="1"/>
    <col min="2" max="2" width="17.5703125" customWidth="1"/>
    <col min="3" max="4" width="11.42578125" customWidth="1"/>
    <col min="5" max="5" width="12" customWidth="1"/>
    <col min="6" max="6" width="11.28515625" customWidth="1"/>
    <col min="7" max="7" width="12.28515625" customWidth="1"/>
  </cols>
  <sheetData>
    <row r="1" spans="1:7" x14ac:dyDescent="0.25">
      <c r="A1" s="27" t="s">
        <v>79</v>
      </c>
      <c r="B1" s="28" t="s">
        <v>76</v>
      </c>
      <c r="C1" s="27">
        <v>2017</v>
      </c>
      <c r="D1" s="27">
        <v>2018</v>
      </c>
      <c r="E1" s="27">
        <v>2019</v>
      </c>
      <c r="F1" s="27">
        <v>2020</v>
      </c>
      <c r="G1" s="27">
        <v>2021</v>
      </c>
    </row>
    <row r="2" spans="1:7" x14ac:dyDescent="0.25">
      <c r="A2" s="6">
        <v>1</v>
      </c>
      <c r="B2" s="7" t="s">
        <v>44</v>
      </c>
      <c r="C2" s="23"/>
      <c r="D2" s="23"/>
      <c r="E2" s="23"/>
      <c r="F2" s="23"/>
      <c r="G2" s="23"/>
    </row>
    <row r="3" spans="1:7" x14ac:dyDescent="0.25">
      <c r="A3" s="6">
        <v>2</v>
      </c>
      <c r="B3" s="7" t="s">
        <v>55</v>
      </c>
      <c r="C3" s="23"/>
      <c r="D3" s="23"/>
      <c r="E3" s="23"/>
      <c r="F3" s="23"/>
      <c r="G3" s="23"/>
    </row>
    <row r="4" spans="1:7" x14ac:dyDescent="0.25">
      <c r="A4" s="6">
        <v>3</v>
      </c>
      <c r="B4" s="6" t="s">
        <v>7</v>
      </c>
      <c r="C4" s="23"/>
      <c r="D4" s="23"/>
      <c r="E4" s="23"/>
      <c r="F4" s="23"/>
      <c r="G4" s="23"/>
    </row>
    <row r="5" spans="1:7" x14ac:dyDescent="0.25">
      <c r="A5" s="6">
        <v>4</v>
      </c>
      <c r="B5" s="7" t="s">
        <v>8</v>
      </c>
      <c r="C5" s="23"/>
      <c r="D5" s="23"/>
      <c r="E5" s="23"/>
      <c r="F5" s="23"/>
      <c r="G5" s="23"/>
    </row>
    <row r="6" spans="1:7" x14ac:dyDescent="0.25">
      <c r="A6" s="6">
        <v>5</v>
      </c>
      <c r="B6" s="7" t="s">
        <v>10</v>
      </c>
      <c r="C6" s="25"/>
      <c r="D6" s="25"/>
      <c r="E6" s="26"/>
      <c r="F6" s="25"/>
      <c r="G6" s="25"/>
    </row>
    <row r="7" spans="1:7" x14ac:dyDescent="0.25">
      <c r="A7" s="6">
        <v>6</v>
      </c>
      <c r="B7" s="6" t="s">
        <v>34</v>
      </c>
      <c r="C7" s="23"/>
      <c r="D7" s="23"/>
      <c r="E7" s="23"/>
      <c r="F7" s="23"/>
      <c r="G7" s="23"/>
    </row>
    <row r="8" spans="1:7" x14ac:dyDescent="0.25">
      <c r="A8" s="6">
        <v>7</v>
      </c>
      <c r="B8" s="6" t="s">
        <v>29</v>
      </c>
      <c r="C8" s="23"/>
      <c r="D8" s="23"/>
      <c r="E8" s="23"/>
      <c r="F8" s="23"/>
      <c r="G8" s="23"/>
    </row>
    <row r="9" spans="1:7" x14ac:dyDescent="0.25">
      <c r="A9" s="6">
        <v>8</v>
      </c>
      <c r="B9" s="6" t="s">
        <v>30</v>
      </c>
      <c r="C9" s="23"/>
      <c r="D9" s="23"/>
      <c r="E9" s="23"/>
      <c r="F9" s="23"/>
      <c r="G9" s="23"/>
    </row>
    <row r="10" spans="1:7" x14ac:dyDescent="0.25">
      <c r="A10" s="6">
        <v>9</v>
      </c>
      <c r="B10" s="7" t="s">
        <v>14</v>
      </c>
      <c r="C10" s="23"/>
      <c r="D10" s="23"/>
      <c r="E10" s="23"/>
      <c r="F10" s="23"/>
      <c r="G10" s="23"/>
    </row>
    <row r="11" spans="1:7" x14ac:dyDescent="0.25">
      <c r="A11" s="6">
        <v>10</v>
      </c>
      <c r="B11" s="6" t="s">
        <v>54</v>
      </c>
      <c r="C11" s="23"/>
      <c r="D11" s="23"/>
      <c r="E11" s="23"/>
      <c r="F11" s="23"/>
      <c r="G11" s="23"/>
    </row>
    <row r="12" spans="1:7" x14ac:dyDescent="0.25">
      <c r="A12" s="6">
        <v>11</v>
      </c>
      <c r="B12" s="7" t="s">
        <v>15</v>
      </c>
      <c r="C12" s="26"/>
      <c r="D12" s="25"/>
      <c r="E12" s="25"/>
      <c r="F12" s="25"/>
      <c r="G12" s="23"/>
    </row>
    <row r="13" spans="1:7" x14ac:dyDescent="0.25">
      <c r="A13" s="6">
        <v>12</v>
      </c>
      <c r="B13" s="7" t="s">
        <v>16</v>
      </c>
      <c r="C13" s="26"/>
      <c r="D13" s="26"/>
      <c r="E13" s="25"/>
      <c r="F13" s="25"/>
      <c r="G13" s="26"/>
    </row>
    <row r="14" spans="1:7" x14ac:dyDescent="0.25">
      <c r="A14" s="6">
        <v>13</v>
      </c>
      <c r="B14" s="6" t="s">
        <v>65</v>
      </c>
      <c r="C14" s="25"/>
      <c r="D14" s="25"/>
      <c r="E14" s="25"/>
      <c r="F14" s="25"/>
      <c r="G14" s="23"/>
    </row>
    <row r="15" spans="1:7" x14ac:dyDescent="0.25">
      <c r="A15" s="6">
        <v>14</v>
      </c>
      <c r="B15" s="6" t="s">
        <v>37</v>
      </c>
      <c r="C15" s="23"/>
      <c r="D15" s="23"/>
      <c r="E15" s="23"/>
      <c r="F15" s="23"/>
      <c r="G15" s="23"/>
    </row>
    <row r="16" spans="1:7" x14ac:dyDescent="0.25">
      <c r="A16" s="6">
        <v>15</v>
      </c>
      <c r="B16" s="6" t="s">
        <v>38</v>
      </c>
      <c r="C16" s="23"/>
      <c r="D16" s="23"/>
      <c r="E16" s="23"/>
      <c r="F16" s="23"/>
      <c r="G16" s="23"/>
    </row>
    <row r="17" spans="1:7" x14ac:dyDescent="0.25">
      <c r="A17" s="6">
        <v>16</v>
      </c>
      <c r="B17" s="7" t="s">
        <v>18</v>
      </c>
      <c r="C17" s="25" t="s">
        <v>77</v>
      </c>
      <c r="D17" s="25" t="s">
        <v>77</v>
      </c>
      <c r="E17" s="23"/>
      <c r="F17" s="23"/>
      <c r="G17" s="23"/>
    </row>
    <row r="18" spans="1:7" x14ac:dyDescent="0.25">
      <c r="A18" s="6">
        <v>17</v>
      </c>
      <c r="B18" s="7" t="s">
        <v>19</v>
      </c>
      <c r="C18" s="26"/>
      <c r="D18" s="25"/>
      <c r="E18" s="25"/>
      <c r="F18" s="25"/>
      <c r="G18" s="25"/>
    </row>
    <row r="19" spans="1:7" x14ac:dyDescent="0.25">
      <c r="A19" s="6">
        <v>18</v>
      </c>
      <c r="B19" s="6" t="s">
        <v>40</v>
      </c>
      <c r="C19" s="23"/>
      <c r="D19" s="23"/>
      <c r="E19" s="23"/>
      <c r="F19" s="23"/>
      <c r="G19" s="23"/>
    </row>
    <row r="20" spans="1:7" x14ac:dyDescent="0.25">
      <c r="A20" s="6">
        <v>19</v>
      </c>
      <c r="B20" s="7" t="s">
        <v>24</v>
      </c>
      <c r="C20" s="23"/>
      <c r="D20" s="23"/>
      <c r="E20" s="23"/>
      <c r="F20" s="23"/>
      <c r="G20" s="23"/>
    </row>
    <row r="21" spans="1:7" x14ac:dyDescent="0.25">
      <c r="A21" s="6">
        <v>20</v>
      </c>
      <c r="B21" s="6" t="s">
        <v>42</v>
      </c>
      <c r="C21" s="23"/>
      <c r="D21" s="23"/>
      <c r="E21" s="25"/>
      <c r="F21" s="25"/>
      <c r="G21" s="23"/>
    </row>
    <row r="22" spans="1:7" x14ac:dyDescent="0.25">
      <c r="A22" s="6">
        <v>21</v>
      </c>
      <c r="B22" s="7" t="s">
        <v>25</v>
      </c>
      <c r="C22" s="23"/>
      <c r="D22" s="23"/>
      <c r="E22" s="23"/>
      <c r="F22" s="23"/>
      <c r="G22" s="23"/>
    </row>
    <row r="23" spans="1:7" x14ac:dyDescent="0.25">
      <c r="A23" s="6">
        <v>22</v>
      </c>
      <c r="B23" s="7" t="s">
        <v>26</v>
      </c>
      <c r="C23" s="23"/>
      <c r="D23" s="23"/>
      <c r="E23" s="23"/>
      <c r="F23" s="23"/>
      <c r="G23" s="23"/>
    </row>
    <row r="24" spans="1:7" x14ac:dyDescent="0.25">
      <c r="A24" s="6">
        <v>23</v>
      </c>
      <c r="B24" s="7" t="s">
        <v>27</v>
      </c>
      <c r="C24" s="23"/>
      <c r="D24" s="23"/>
      <c r="E24" s="23"/>
      <c r="F24" s="23"/>
      <c r="G24" s="23"/>
    </row>
    <row r="25" spans="1:7" x14ac:dyDescent="0.25">
      <c r="A25" s="6">
        <v>24</v>
      </c>
      <c r="B25" s="6" t="s">
        <v>43</v>
      </c>
      <c r="C25" s="23"/>
      <c r="D25" s="23"/>
      <c r="E25" s="23"/>
      <c r="F25" s="23"/>
      <c r="G25" s="23"/>
    </row>
    <row r="26" spans="1:7" x14ac:dyDescent="0.25">
      <c r="A26" s="6">
        <v>25</v>
      </c>
      <c r="B26" s="7" t="s">
        <v>28</v>
      </c>
      <c r="C26" s="25"/>
      <c r="D26" s="25"/>
      <c r="E26" s="23" t="s">
        <v>77</v>
      </c>
      <c r="F26" s="25"/>
      <c r="G26" s="25"/>
    </row>
    <row r="27" spans="1:7" x14ac:dyDescent="0.25">
      <c r="A27" s="6">
        <v>26</v>
      </c>
      <c r="B27" s="6" t="s">
        <v>49</v>
      </c>
      <c r="C27" s="23"/>
      <c r="D27" s="23"/>
      <c r="E27" s="23"/>
      <c r="F27" s="23"/>
      <c r="G27" s="23"/>
    </row>
    <row r="28" spans="1:7" x14ac:dyDescent="0.25">
      <c r="A28" s="6">
        <v>27</v>
      </c>
      <c r="B28" s="6" t="s">
        <v>33</v>
      </c>
      <c r="C28" s="23"/>
      <c r="D28" s="23"/>
      <c r="E28" s="23"/>
      <c r="F28" s="23"/>
      <c r="G28" s="23"/>
    </row>
    <row r="29" spans="1:7" x14ac:dyDescent="0.25">
      <c r="A29" s="6">
        <v>28</v>
      </c>
      <c r="B29" s="6" t="s">
        <v>53</v>
      </c>
      <c r="C29" s="23"/>
      <c r="D29" s="23"/>
      <c r="E29" s="23"/>
      <c r="F29" s="23"/>
      <c r="G29" s="23"/>
    </row>
    <row r="31" spans="1:7" x14ac:dyDescent="0.25">
      <c r="A31" s="5" t="s">
        <v>151</v>
      </c>
    </row>
    <row r="32" spans="1:7" x14ac:dyDescent="0.25">
      <c r="A32" s="5" t="s">
        <v>78</v>
      </c>
    </row>
  </sheetData>
  <sortState xmlns:xlrd2="http://schemas.microsoft.com/office/spreadsheetml/2017/richdata2" ref="B4:G29">
    <sortCondition ref="B4:B29"/>
  </sortState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FE0A3-A219-4A4F-B305-B676861E8E96}">
  <dimension ref="A1:H101"/>
  <sheetViews>
    <sheetView workbookViewId="0">
      <pane xSplit="3" ySplit="1" topLeftCell="D94" activePane="bottomRight" state="frozen"/>
      <selection pane="topRight" activeCell="D1" sqref="D1"/>
      <selection pane="bottomLeft" activeCell="A2" sqref="A2"/>
      <selection pane="bottomRight" activeCell="E97" sqref="E97"/>
    </sheetView>
  </sheetViews>
  <sheetFormatPr defaultRowHeight="15" x14ac:dyDescent="0.25"/>
  <cols>
    <col min="1" max="1" width="9.140625" style="4"/>
    <col min="2" max="2" width="18.140625" style="4" customWidth="1"/>
    <col min="3" max="3" width="18.140625" style="3" customWidth="1"/>
    <col min="4" max="4" width="18.140625" customWidth="1"/>
    <col min="5" max="8" width="23.28515625" customWidth="1"/>
  </cols>
  <sheetData>
    <row r="1" spans="1:8" x14ac:dyDescent="0.25">
      <c r="A1" s="4" t="s">
        <v>3</v>
      </c>
      <c r="C1" s="4" t="s">
        <v>100</v>
      </c>
      <c r="D1" s="4" t="s">
        <v>101</v>
      </c>
      <c r="E1" s="4" t="s">
        <v>102</v>
      </c>
      <c r="F1" s="4" t="s">
        <v>103</v>
      </c>
      <c r="G1" s="4" t="s">
        <v>145</v>
      </c>
      <c r="H1" s="4" t="s">
        <v>146</v>
      </c>
    </row>
    <row r="2" spans="1:8" x14ac:dyDescent="0.25">
      <c r="A2" s="6">
        <v>1</v>
      </c>
      <c r="B2" s="6" t="s">
        <v>44</v>
      </c>
      <c r="C2" s="8">
        <v>2017</v>
      </c>
      <c r="D2" s="26">
        <f>WOB!F6</f>
        <v>0.16666666666666666</v>
      </c>
      <c r="E2" s="44">
        <f>VAICTM!G6</f>
        <v>8.207393125039216</v>
      </c>
      <c r="F2" s="44">
        <f>IOS!G6</f>
        <v>1.2341491545137124</v>
      </c>
      <c r="G2" s="44">
        <f>NIPER!H6</f>
        <v>1.2341491545137124</v>
      </c>
      <c r="H2" s="44">
        <f>KK!F6</f>
        <v>4.5513403377146419E-2</v>
      </c>
    </row>
    <row r="3" spans="1:8" x14ac:dyDescent="0.25">
      <c r="A3" s="6"/>
      <c r="B3" s="6"/>
      <c r="C3" s="8">
        <v>2018</v>
      </c>
      <c r="D3" s="26">
        <f>WOB!F7</f>
        <v>0.2</v>
      </c>
      <c r="E3" s="44">
        <f>VAICTM!G7</f>
        <v>9.5268262012649334</v>
      </c>
      <c r="F3" s="44">
        <f>IOS!G7</f>
        <v>1.1261450300261042</v>
      </c>
      <c r="G3" s="44">
        <f>NIPER!H7</f>
        <v>1.1261450300261042</v>
      </c>
      <c r="H3" s="44">
        <f>KK!F7</f>
        <v>6.0092479645967492E-2</v>
      </c>
    </row>
    <row r="4" spans="1:8" x14ac:dyDescent="0.25">
      <c r="A4" s="6"/>
      <c r="B4" s="6"/>
      <c r="C4" s="8">
        <v>2019</v>
      </c>
      <c r="D4" s="26">
        <f>WOB!F8</f>
        <v>0.2</v>
      </c>
      <c r="E4" s="44">
        <f>VAICTM!G8</f>
        <v>11.097981567897554</v>
      </c>
      <c r="F4" s="44">
        <f>IOS!G8</f>
        <v>1.0854058742430939</v>
      </c>
      <c r="G4" s="44">
        <f>NIPER!H8</f>
        <v>1.0854058742430939</v>
      </c>
      <c r="H4" s="44">
        <f>KK!F8</f>
        <v>0.10200334397324821</v>
      </c>
    </row>
    <row r="5" spans="1:8" x14ac:dyDescent="0.25">
      <c r="A5" s="6"/>
      <c r="B5" s="6"/>
      <c r="C5" s="8">
        <v>2020</v>
      </c>
      <c r="D5" s="26">
        <f>WOB!F9</f>
        <v>0.2</v>
      </c>
      <c r="E5" s="44">
        <f>VAICTM!G9</f>
        <v>11.255329857163261</v>
      </c>
      <c r="F5" s="44">
        <f>IOS!G9</f>
        <v>1.2294639433097123</v>
      </c>
      <c r="G5" s="44">
        <f>NIPER!H9</f>
        <v>1.2294639433097125</v>
      </c>
      <c r="H5" s="44">
        <f>KK!F9</f>
        <v>0.14162523427942064</v>
      </c>
    </row>
    <row r="6" spans="1:8" x14ac:dyDescent="0.25">
      <c r="A6" s="6"/>
      <c r="B6" s="6"/>
      <c r="C6" s="8">
        <v>2021</v>
      </c>
      <c r="D6" s="26">
        <f>WOB!F10</f>
        <v>0.2</v>
      </c>
      <c r="E6" s="44">
        <f>VAICTM!G10</f>
        <v>14.976155243252188</v>
      </c>
      <c r="F6" s="44">
        <f>IOS!G10</f>
        <v>2.001161530474306</v>
      </c>
      <c r="G6" s="44">
        <f>NIPER!H10</f>
        <v>2.001161530474306</v>
      </c>
      <c r="H6" s="44">
        <f>KK!F10</f>
        <v>0.2037852693181853</v>
      </c>
    </row>
    <row r="7" spans="1:8" x14ac:dyDescent="0.25">
      <c r="A7" s="6">
        <v>2</v>
      </c>
      <c r="B7" s="6" t="s">
        <v>8</v>
      </c>
      <c r="C7" s="8">
        <v>2017</v>
      </c>
      <c r="D7" s="26">
        <f>WOB!F11</f>
        <v>0.375</v>
      </c>
      <c r="E7" s="44">
        <f>VAICTM!G11</f>
        <v>15.510918730184517</v>
      </c>
      <c r="F7" s="44">
        <f>IOS!G11</f>
        <v>1.1148791020613178</v>
      </c>
      <c r="G7" s="44">
        <f>NIPER!H11</f>
        <v>1.1148791020613178</v>
      </c>
      <c r="H7" s="44">
        <f>KK!F11</f>
        <v>7.591523893355008E-2</v>
      </c>
    </row>
    <row r="8" spans="1:8" x14ac:dyDescent="0.25">
      <c r="A8" s="6"/>
      <c r="B8" s="6"/>
      <c r="C8" s="8">
        <v>2018</v>
      </c>
      <c r="D8" s="26">
        <f>WOB!F12</f>
        <v>0.375</v>
      </c>
      <c r="E8" s="44">
        <f>VAICTM!G12</f>
        <v>16.444862015411839</v>
      </c>
      <c r="F8" s="44">
        <f>IOS!G12</f>
        <v>5.3628882196106371</v>
      </c>
      <c r="G8" s="44">
        <f>NIPER!H12</f>
        <v>5.3628882196106371</v>
      </c>
      <c r="H8" s="44">
        <f>KK!F12</f>
        <v>7.5859436086550144E-2</v>
      </c>
    </row>
    <row r="9" spans="1:8" x14ac:dyDescent="0.25">
      <c r="A9" s="6"/>
      <c r="B9" s="6"/>
      <c r="C9" s="8">
        <v>2019</v>
      </c>
      <c r="D9" s="26">
        <f>WOB!F13</f>
        <v>0.375</v>
      </c>
      <c r="E9" s="44">
        <f>VAICTM!G13</f>
        <v>20.621384319103377</v>
      </c>
      <c r="F9" s="44">
        <f>IOS!G13</f>
        <v>7.9081357953581852</v>
      </c>
      <c r="G9" s="44">
        <f>NIPER!H13</f>
        <v>7.9081357953581852</v>
      </c>
      <c r="H9" s="44">
        <f>KK!F13</f>
        <v>0.10501309873679403</v>
      </c>
    </row>
    <row r="10" spans="1:8" x14ac:dyDescent="0.25">
      <c r="A10" s="6"/>
      <c r="B10" s="6"/>
      <c r="C10" s="8">
        <v>2020</v>
      </c>
      <c r="D10" s="26">
        <f>WOB!F14</f>
        <v>0.33333333333333331</v>
      </c>
      <c r="E10" s="44">
        <f>VAICTM!G14</f>
        <v>16.429233106885846</v>
      </c>
      <c r="F10" s="44">
        <f>IOS!G14</f>
        <v>6.7058128874570322</v>
      </c>
      <c r="G10" s="44">
        <f>NIPER!H14</f>
        <v>6.7058128874570313</v>
      </c>
      <c r="H10" s="44">
        <f>KK!F14</f>
        <v>0.10128016703823479</v>
      </c>
    </row>
    <row r="11" spans="1:8" x14ac:dyDescent="0.25">
      <c r="A11" s="6"/>
      <c r="B11" s="6"/>
      <c r="C11" s="8">
        <v>2021</v>
      </c>
      <c r="D11" s="26">
        <f>WOB!F15</f>
        <v>0.33333333333333331</v>
      </c>
      <c r="E11" s="44">
        <f>VAICTM!G15</f>
        <v>19.769310346376503</v>
      </c>
      <c r="F11" s="44">
        <f>IOS!G15</f>
        <v>5.6311034573367289</v>
      </c>
      <c r="G11" s="44">
        <f>NIPER!H15</f>
        <v>5.6311034573367298</v>
      </c>
      <c r="H11" s="44">
        <f>KK!F15</f>
        <v>0.13404104470392239</v>
      </c>
    </row>
    <row r="12" spans="1:8" x14ac:dyDescent="0.25">
      <c r="A12" s="6">
        <v>3</v>
      </c>
      <c r="B12" s="6" t="s">
        <v>34</v>
      </c>
      <c r="C12" s="8">
        <v>2017</v>
      </c>
      <c r="D12" s="26">
        <f>WOB!F16</f>
        <v>0.2</v>
      </c>
      <c r="E12" s="44">
        <f>VAICTM!G16</f>
        <v>99.505530446817374</v>
      </c>
      <c r="F12" s="44">
        <f>IOS!G16</f>
        <v>1.9593419804760399</v>
      </c>
      <c r="G12" s="44">
        <f>NIPER!H16</f>
        <v>1.9593419804760399</v>
      </c>
      <c r="H12" s="44">
        <f>KK!F16</f>
        <v>9.8879068055170799E-2</v>
      </c>
    </row>
    <row r="13" spans="1:8" x14ac:dyDescent="0.25">
      <c r="A13" s="6"/>
      <c r="B13" s="6"/>
      <c r="C13" s="8">
        <v>2018</v>
      </c>
      <c r="D13" s="26">
        <f>WOB!F17</f>
        <v>0.2</v>
      </c>
      <c r="E13" s="44">
        <f>VAICTM!G17</f>
        <v>124.64259820236879</v>
      </c>
      <c r="F13" s="44">
        <f>IOS!G17</f>
        <v>1.8037192555538191</v>
      </c>
      <c r="G13" s="44">
        <f>NIPER!H17</f>
        <v>1.8037192555538191</v>
      </c>
      <c r="H13" s="44">
        <f>KK!F17</f>
        <v>0.11923542663481126</v>
      </c>
    </row>
    <row r="14" spans="1:8" x14ac:dyDescent="0.25">
      <c r="A14" s="6"/>
      <c r="B14" s="6"/>
      <c r="C14" s="8">
        <v>2019</v>
      </c>
      <c r="D14" s="26">
        <f>WOB!F18</f>
        <v>0.13333333333333333</v>
      </c>
      <c r="E14" s="44">
        <f>VAICTM!G18</f>
        <v>140.71638114837791</v>
      </c>
      <c r="F14" s="44">
        <f>IOS!G18</f>
        <v>1.9272951124147477</v>
      </c>
      <c r="G14" s="44">
        <f>NIPER!H18</f>
        <v>1.9272951124147477</v>
      </c>
      <c r="H14" s="44">
        <f>KK!F18</f>
        <v>0.12119563403916878</v>
      </c>
    </row>
    <row r="15" spans="1:8" x14ac:dyDescent="0.25">
      <c r="A15" s="6"/>
      <c r="B15" s="6"/>
      <c r="C15" s="8">
        <v>2020</v>
      </c>
      <c r="D15" s="26">
        <f>WOB!F19</f>
        <v>0.23076923076923078</v>
      </c>
      <c r="E15" s="44">
        <f>VAICTM!G19</f>
        <v>218.69255087691889</v>
      </c>
      <c r="F15" s="44">
        <f>IOS!G19</f>
        <v>2.0435996943084294</v>
      </c>
      <c r="G15" s="44">
        <f>NIPER!H19</f>
        <v>2.0435996943084294</v>
      </c>
      <c r="H15" s="44">
        <f>KK!F19</f>
        <v>8.1578504806961757E-2</v>
      </c>
    </row>
    <row r="16" spans="1:8" x14ac:dyDescent="0.25">
      <c r="A16" s="6"/>
      <c r="B16" s="6"/>
      <c r="C16" s="8">
        <v>2021</v>
      </c>
      <c r="D16" s="26">
        <f>WOB!F20</f>
        <v>0.25</v>
      </c>
      <c r="E16" s="44">
        <f>VAICTM!G20</f>
        <v>67.888740372041013</v>
      </c>
      <c r="F16" s="44">
        <f>IOS!G20</f>
        <v>2.2305937710041772</v>
      </c>
      <c r="G16" s="44">
        <f>NIPER!H20</f>
        <v>2.2305937710041772</v>
      </c>
      <c r="H16" s="44">
        <f>KK!F20</f>
        <v>7.0341472601498853E-2</v>
      </c>
    </row>
    <row r="17" spans="1:8" x14ac:dyDescent="0.25">
      <c r="A17" s="6">
        <v>4</v>
      </c>
      <c r="B17" s="6" t="s">
        <v>29</v>
      </c>
      <c r="C17" s="8">
        <v>2017</v>
      </c>
      <c r="D17" s="26">
        <f>WOB!F21</f>
        <v>0.18181818181818182</v>
      </c>
      <c r="E17" s="44">
        <f>VAICTM!G21</f>
        <v>36.775467903363875</v>
      </c>
      <c r="F17" s="44">
        <f>IOS!G21</f>
        <v>3.8219365357607855</v>
      </c>
      <c r="G17" s="44">
        <f>NIPER!H21</f>
        <v>3.8219365357607855</v>
      </c>
      <c r="H17" s="44">
        <f>KK!F21</f>
        <v>0.11616769220698704</v>
      </c>
    </row>
    <row r="18" spans="1:8" x14ac:dyDescent="0.25">
      <c r="A18" s="6"/>
      <c r="B18" s="6"/>
      <c r="C18" s="8">
        <v>2018</v>
      </c>
      <c r="D18" s="26">
        <f>WOB!F22</f>
        <v>0.18181818181818182</v>
      </c>
      <c r="E18" s="44">
        <f>VAICTM!G22</f>
        <v>38.344832464439591</v>
      </c>
      <c r="F18" s="44">
        <f>IOS!G22</f>
        <v>3.5650376213475266</v>
      </c>
      <c r="G18" s="44">
        <f>NIPER!H22</f>
        <v>3.5650376213475266</v>
      </c>
      <c r="H18" s="44">
        <f>KK!F22</f>
        <v>0.11278410495797234</v>
      </c>
    </row>
    <row r="19" spans="1:8" x14ac:dyDescent="0.25">
      <c r="A19" s="6"/>
      <c r="B19" s="6"/>
      <c r="C19" s="8">
        <v>2019</v>
      </c>
      <c r="D19" s="26">
        <f>WOB!F23</f>
        <v>7.6923076923076927E-2</v>
      </c>
      <c r="E19" s="44">
        <f>VAICTM!G23</f>
        <v>42.84490385582707</v>
      </c>
      <c r="F19" s="44">
        <f>IOS!G23</f>
        <v>2.0022608734784586</v>
      </c>
      <c r="G19" s="44">
        <f>NIPER!H23</f>
        <v>2.0022608734784586</v>
      </c>
      <c r="H19" s="44">
        <f>KK!F23</f>
        <v>0.13834813905946697</v>
      </c>
    </row>
    <row r="20" spans="1:8" x14ac:dyDescent="0.25">
      <c r="A20" s="6"/>
      <c r="B20" s="6"/>
      <c r="C20" s="8">
        <v>2020</v>
      </c>
      <c r="D20" s="26">
        <f>WOB!F24</f>
        <v>8.3333333333333329E-2</v>
      </c>
      <c r="E20" s="44">
        <f>VAICTM!G24</f>
        <v>42.779356385432827</v>
      </c>
      <c r="F20" s="44">
        <f>IOS!G24</f>
        <v>1.3479883999423947</v>
      </c>
      <c r="G20" s="44">
        <f>NIPER!H24</f>
        <v>1.3479883999423947</v>
      </c>
      <c r="H20" s="44">
        <f>KK!F24</f>
        <v>9.7807791134701255E-2</v>
      </c>
    </row>
    <row r="21" spans="1:8" x14ac:dyDescent="0.25">
      <c r="A21" s="6"/>
      <c r="B21" s="6"/>
      <c r="C21" s="8">
        <v>2021</v>
      </c>
      <c r="D21" s="26">
        <f>WOB!F25</f>
        <v>9.0909090909090912E-2</v>
      </c>
      <c r="E21" s="44">
        <f>VAICTM!G25</f>
        <v>52.781229027396144</v>
      </c>
      <c r="F21" s="44">
        <f>IOS!G25</f>
        <v>0.99306471293126197</v>
      </c>
      <c r="G21" s="44">
        <f>NIPER!H25</f>
        <v>0.99306471293126186</v>
      </c>
      <c r="H21" s="44">
        <f>KK!F25</f>
        <v>6.2306011394355466E-2</v>
      </c>
    </row>
    <row r="22" spans="1:8" x14ac:dyDescent="0.25">
      <c r="A22" s="6">
        <v>5</v>
      </c>
      <c r="B22" s="6" t="s">
        <v>30</v>
      </c>
      <c r="C22" s="8">
        <v>2017</v>
      </c>
      <c r="D22" s="26">
        <f>WOB!F26</f>
        <v>0.15384615384615385</v>
      </c>
      <c r="E22" s="44">
        <f>VAICTM!G26</f>
        <v>14.077460203654541</v>
      </c>
      <c r="F22" s="44">
        <f>IOS!G26</f>
        <v>16.128301400097353</v>
      </c>
      <c r="G22" s="44">
        <f>NIPER!H26</f>
        <v>16.128301400097353</v>
      </c>
      <c r="H22" s="44">
        <f>KK!F26</f>
        <v>0.29370008801127595</v>
      </c>
    </row>
    <row r="23" spans="1:8" x14ac:dyDescent="0.25">
      <c r="A23" s="6"/>
      <c r="B23" s="6"/>
      <c r="C23" s="8">
        <v>2018</v>
      </c>
      <c r="D23" s="26">
        <f>WOB!F27</f>
        <v>0.14285714285714285</v>
      </c>
      <c r="E23" s="44">
        <f>VAICTM!G27</f>
        <v>14.724760181053574</v>
      </c>
      <c r="F23" s="44">
        <f>IOS!G27</f>
        <v>12.204790358251014</v>
      </c>
      <c r="G23" s="44">
        <f>NIPER!H27</f>
        <v>12.204790358251014</v>
      </c>
      <c r="H23" s="44">
        <f>KK!F27</f>
        <v>0.29050890490236342</v>
      </c>
    </row>
    <row r="24" spans="1:8" x14ac:dyDescent="0.25">
      <c r="A24" s="6"/>
      <c r="B24" s="6"/>
      <c r="C24" s="8">
        <v>2019</v>
      </c>
      <c r="D24" s="26">
        <f>WOB!F28</f>
        <v>0.2</v>
      </c>
      <c r="E24" s="44">
        <f>VAICTM!G28</f>
        <v>14.942095938972033</v>
      </c>
      <c r="F24" s="44">
        <f>IOS!G28</f>
        <v>6.8461269603217287</v>
      </c>
      <c r="G24" s="44">
        <f>NIPER!H28</f>
        <v>6.8461269603217296</v>
      </c>
      <c r="H24" s="44">
        <f>KK!F28</f>
        <v>0.26956299815770468</v>
      </c>
    </row>
    <row r="25" spans="1:8" x14ac:dyDescent="0.25">
      <c r="A25" s="6"/>
      <c r="B25" s="6"/>
      <c r="C25" s="8">
        <v>2020</v>
      </c>
      <c r="D25" s="26">
        <f>WOB!F29</f>
        <v>0.2</v>
      </c>
      <c r="E25" s="44">
        <f>VAICTM!G29</f>
        <v>13.42295735922349</v>
      </c>
      <c r="F25" s="44">
        <f>IOS!G29</f>
        <v>5.7887053915546174</v>
      </c>
      <c r="G25" s="44">
        <f>NIPER!H29</f>
        <v>5.7887053915546174</v>
      </c>
      <c r="H25" s="44">
        <f>KK!F29</f>
        <v>0.17275381119671587</v>
      </c>
    </row>
    <row r="26" spans="1:8" x14ac:dyDescent="0.25">
      <c r="A26" s="6"/>
      <c r="B26" s="6"/>
      <c r="C26" s="8">
        <v>2021</v>
      </c>
      <c r="D26" s="26">
        <f>WOB!F30</f>
        <v>0.3</v>
      </c>
      <c r="E26" s="44">
        <f>VAICTM!G30</f>
        <v>15.347415141238018</v>
      </c>
      <c r="F26" s="44">
        <f>IOS!G30</f>
        <v>3.845205133610214</v>
      </c>
      <c r="G26" s="44">
        <f>NIPER!H30</f>
        <v>3.845205133610214</v>
      </c>
      <c r="H26" s="44">
        <f>KK!F30</f>
        <v>0.13443283975785617</v>
      </c>
    </row>
    <row r="27" spans="1:8" x14ac:dyDescent="0.25">
      <c r="A27" s="6">
        <v>6</v>
      </c>
      <c r="B27" s="6" t="s">
        <v>14</v>
      </c>
      <c r="C27" s="8">
        <v>2017</v>
      </c>
      <c r="D27" s="26">
        <f>WOB!F31</f>
        <v>0.2857142857142857</v>
      </c>
      <c r="E27" s="44">
        <f>VAICTM!G31</f>
        <v>48.694622619005784</v>
      </c>
      <c r="F27" s="44">
        <f>IOS!G31</f>
        <v>0.42459721565728292</v>
      </c>
      <c r="G27" s="44">
        <f>NIPER!H31</f>
        <v>0.42459721565728292</v>
      </c>
      <c r="H27" s="44">
        <f>KK!F31</f>
        <v>8.3131964847558068E-2</v>
      </c>
    </row>
    <row r="28" spans="1:8" x14ac:dyDescent="0.25">
      <c r="A28" s="6"/>
      <c r="B28" s="6"/>
      <c r="C28" s="8">
        <v>2018</v>
      </c>
      <c r="D28" s="26">
        <f>WOB!F32</f>
        <v>0.2857142857142857</v>
      </c>
      <c r="E28" s="44">
        <f>VAICTM!G32</f>
        <v>69.794719215627239</v>
      </c>
      <c r="F28" s="44">
        <f>IOS!G32</f>
        <v>0.76958854681451205</v>
      </c>
      <c r="G28" s="44">
        <f>NIPER!H32</f>
        <v>0.76958854681451205</v>
      </c>
      <c r="H28" s="44">
        <f>KK!F32</f>
        <v>0.1188582007102308</v>
      </c>
    </row>
    <row r="29" spans="1:8" x14ac:dyDescent="0.25">
      <c r="A29" s="6"/>
      <c r="B29" s="6"/>
      <c r="C29" s="8">
        <v>2019</v>
      </c>
      <c r="D29" s="26">
        <f>WOB!F33</f>
        <v>0.2857142857142857</v>
      </c>
      <c r="E29" s="44">
        <f>VAICTM!G33</f>
        <v>76.523374351484165</v>
      </c>
      <c r="F29" s="44">
        <f>IOS!G33</f>
        <v>0.87118711682399175</v>
      </c>
      <c r="G29" s="44">
        <f>NIPER!H33</f>
        <v>0.87118711682399175</v>
      </c>
      <c r="H29" s="44">
        <f>KK!F33</f>
        <v>0.12221758322106353</v>
      </c>
    </row>
    <row r="30" spans="1:8" x14ac:dyDescent="0.25">
      <c r="A30" s="6"/>
      <c r="B30" s="6"/>
      <c r="C30" s="8">
        <v>2020</v>
      </c>
      <c r="D30" s="26">
        <f>WOB!F34</f>
        <v>0.2857142857142857</v>
      </c>
      <c r="E30" s="44">
        <f>VAICTM!G34</f>
        <v>50.815152252480743</v>
      </c>
      <c r="F30" s="44">
        <f>IOS!G34</f>
        <v>0.91747615196450405</v>
      </c>
      <c r="G30" s="44">
        <f>NIPER!H34</f>
        <v>0.91747615196450405</v>
      </c>
      <c r="H30" s="44">
        <f>KK!F34</f>
        <v>4.1942224952037269E-2</v>
      </c>
    </row>
    <row r="31" spans="1:8" x14ac:dyDescent="0.25">
      <c r="A31" s="6"/>
      <c r="B31" s="6"/>
      <c r="C31" s="8">
        <v>2021</v>
      </c>
      <c r="D31" s="26">
        <f>WOB!F35</f>
        <v>0.2857142857142857</v>
      </c>
      <c r="E31" s="44">
        <f>VAICTM!G35</f>
        <v>38.81542607981941</v>
      </c>
      <c r="F31" s="44">
        <f>IOS!G35</f>
        <v>2.6196746698269644</v>
      </c>
      <c r="G31" s="44">
        <f>NIPER!H35</f>
        <v>2.619674669826964</v>
      </c>
      <c r="H31" s="44">
        <f>KK!F35</f>
        <v>1.2670956384840084E-2</v>
      </c>
    </row>
    <row r="32" spans="1:8" x14ac:dyDescent="0.25">
      <c r="A32" s="6">
        <v>7</v>
      </c>
      <c r="B32" s="6" t="s">
        <v>54</v>
      </c>
      <c r="C32" s="8">
        <v>2017</v>
      </c>
      <c r="D32" s="26">
        <f>WOB!F36</f>
        <v>0.2</v>
      </c>
      <c r="E32" s="44">
        <f>VAICTM!G36</f>
        <v>358.59845066668765</v>
      </c>
      <c r="F32" s="44">
        <f>IOS!G36</f>
        <v>1.3771669792542693</v>
      </c>
      <c r="G32" s="44">
        <f>NIPER!H36</f>
        <v>1.3771669792542693</v>
      </c>
      <c r="H32" s="44">
        <f>KK!F36</f>
        <v>7.7761945952688427E-2</v>
      </c>
    </row>
    <row r="33" spans="1:8" x14ac:dyDescent="0.25">
      <c r="A33" s="6"/>
      <c r="B33" s="6"/>
      <c r="C33" s="8">
        <v>2018</v>
      </c>
      <c r="D33" s="26">
        <f>WOB!F37</f>
        <v>0.2</v>
      </c>
      <c r="E33" s="44">
        <f>VAICTM!G37</f>
        <v>263.6400189244311</v>
      </c>
      <c r="F33" s="44">
        <f>IOS!G37</f>
        <v>1.2896315094857052</v>
      </c>
      <c r="G33" s="44">
        <f>NIPER!H37</f>
        <v>1.2896315094857054</v>
      </c>
      <c r="H33" s="44">
        <f>KK!F37</f>
        <v>8.028063135007496E-2</v>
      </c>
    </row>
    <row r="34" spans="1:8" x14ac:dyDescent="0.25">
      <c r="A34" s="6"/>
      <c r="B34" s="6"/>
      <c r="C34" s="8">
        <v>2019</v>
      </c>
      <c r="D34" s="26">
        <f>WOB!F38</f>
        <v>0.16666666666666666</v>
      </c>
      <c r="E34" s="44">
        <f>VAICTM!G38</f>
        <v>266.42352975956646</v>
      </c>
      <c r="F34" s="44">
        <f>IOS!G38</f>
        <v>0.76041679134097973</v>
      </c>
      <c r="G34" s="44">
        <f>NIPER!H38</f>
        <v>0.76041679134097973</v>
      </c>
      <c r="H34" s="44">
        <f>KK!F38</f>
        <v>6.4897577899037676E-2</v>
      </c>
    </row>
    <row r="35" spans="1:8" x14ac:dyDescent="0.25">
      <c r="A35" s="6"/>
      <c r="B35" s="6"/>
      <c r="C35" s="8">
        <v>2020</v>
      </c>
      <c r="D35" s="26">
        <f>WOB!F39</f>
        <v>0.16666666666666666</v>
      </c>
      <c r="E35" s="44">
        <f>VAICTM!G39</f>
        <v>194.39195517264594</v>
      </c>
      <c r="F35" s="44">
        <f>IOS!G39</f>
        <v>0.82737395231929578</v>
      </c>
      <c r="G35" s="44">
        <f>NIPER!H39</f>
        <v>0.82737395231929578</v>
      </c>
      <c r="H35" s="44">
        <f>KK!F39</f>
        <v>6.0439238275448122E-2</v>
      </c>
    </row>
    <row r="36" spans="1:8" x14ac:dyDescent="0.25">
      <c r="A36" s="6"/>
      <c r="B36" s="6"/>
      <c r="C36" s="8">
        <v>2021</v>
      </c>
      <c r="D36" s="26">
        <f>WOB!F40</f>
        <v>0.16666666666666666</v>
      </c>
      <c r="E36" s="44">
        <f>VAICTM!G40</f>
        <v>159.01548763386117</v>
      </c>
      <c r="F36" s="44">
        <f>IOS!G40</f>
        <v>0.64419786272649504</v>
      </c>
      <c r="G36" s="44">
        <f>NIPER!H40</f>
        <v>0.64419786272649515</v>
      </c>
      <c r="H36" s="44">
        <f>KK!F40</f>
        <v>5.5902314007669866E-2</v>
      </c>
    </row>
    <row r="37" spans="1:8" x14ac:dyDescent="0.25">
      <c r="A37" s="6">
        <v>8</v>
      </c>
      <c r="B37" s="6" t="s">
        <v>37</v>
      </c>
      <c r="C37" s="8">
        <v>2017</v>
      </c>
      <c r="D37" s="26">
        <f>WOB!F41</f>
        <v>0.15384615384615385</v>
      </c>
      <c r="E37" s="44">
        <f>VAICTM!G41</f>
        <v>11.003838043405022</v>
      </c>
      <c r="F37" s="44">
        <f>IOS!G41</f>
        <v>5.7016536024195172</v>
      </c>
      <c r="G37" s="44">
        <f>NIPER!H41</f>
        <v>5.7016536024195172</v>
      </c>
      <c r="H37" s="44">
        <f>KK!F41</f>
        <v>0.14764179482105147</v>
      </c>
    </row>
    <row r="38" spans="1:8" x14ac:dyDescent="0.25">
      <c r="A38" s="6"/>
      <c r="B38" s="6"/>
      <c r="C38" s="8">
        <v>2018</v>
      </c>
      <c r="D38" s="26">
        <f>WOB!F42</f>
        <v>0.16666666666666666</v>
      </c>
      <c r="E38" s="44">
        <f>VAICTM!G42</f>
        <v>11.126068666523881</v>
      </c>
      <c r="F38" s="44">
        <f>IOS!G42</f>
        <v>4.6585206444426346</v>
      </c>
      <c r="G38" s="44">
        <f>NIPER!H42</f>
        <v>4.6585206444426346</v>
      </c>
      <c r="H38" s="44">
        <f>KK!F42</f>
        <v>0.13761895708400257</v>
      </c>
    </row>
    <row r="39" spans="1:8" x14ac:dyDescent="0.25">
      <c r="A39" s="6"/>
      <c r="B39" s="6"/>
      <c r="C39" s="8">
        <v>2019</v>
      </c>
      <c r="D39" s="26">
        <f>WOB!F43</f>
        <v>0.23076923076923078</v>
      </c>
      <c r="E39" s="44">
        <f>VAICTM!G43</f>
        <v>11.293007394228626</v>
      </c>
      <c r="F39" s="44">
        <f>IOS!G43</f>
        <v>4.5456480147971279</v>
      </c>
      <c r="G39" s="44">
        <f>NIPER!H43</f>
        <v>4.545648014797127</v>
      </c>
      <c r="H39" s="44">
        <f>KK!F43</f>
        <v>0.12522260185654557</v>
      </c>
    </row>
    <row r="40" spans="1:8" x14ac:dyDescent="0.25">
      <c r="A40" s="6"/>
      <c r="B40" s="6"/>
      <c r="C40" s="8">
        <v>2020</v>
      </c>
      <c r="D40" s="26">
        <f>WOB!F44</f>
        <v>0.25</v>
      </c>
      <c r="E40" s="44">
        <f>VAICTM!G44</f>
        <v>11.426054733380038</v>
      </c>
      <c r="F40" s="44">
        <f>IOS!G44</f>
        <v>3.7959547443417492</v>
      </c>
      <c r="G40" s="44">
        <f>NIPER!H44</f>
        <v>3.7959547443417487</v>
      </c>
      <c r="H40" s="44">
        <f>KK!F44</f>
        <v>0.12407309229342042</v>
      </c>
    </row>
    <row r="41" spans="1:8" x14ac:dyDescent="0.25">
      <c r="A41" s="6"/>
      <c r="B41" s="6"/>
      <c r="C41" s="8">
        <v>2021</v>
      </c>
      <c r="D41" s="26">
        <f>WOB!F45</f>
        <v>0.25</v>
      </c>
      <c r="E41" s="44">
        <f>VAICTM!G45</f>
        <v>12.237277594869342</v>
      </c>
      <c r="F41" s="44">
        <f>IOS!G45</f>
        <v>3.5598493955481625</v>
      </c>
      <c r="G41" s="44">
        <f>NIPER!H45</f>
        <v>3.5598493955481625</v>
      </c>
      <c r="H41" s="44">
        <f>KK!F45</f>
        <v>0.1259225318629793</v>
      </c>
    </row>
    <row r="42" spans="1:8" x14ac:dyDescent="0.25">
      <c r="A42" s="6">
        <v>9</v>
      </c>
      <c r="B42" s="6" t="s">
        <v>38</v>
      </c>
      <c r="C42" s="8">
        <v>2017</v>
      </c>
      <c r="D42" s="26">
        <f>WOB!F46</f>
        <v>0.25</v>
      </c>
      <c r="E42" s="44">
        <f>VAICTM!G46</f>
        <v>5.5642701259327652</v>
      </c>
      <c r="F42" s="44">
        <f>IOS!G46</f>
        <v>6.187468857618625</v>
      </c>
      <c r="G42" s="44">
        <f>NIPER!H46</f>
        <v>6.187468857618625</v>
      </c>
      <c r="H42" s="44">
        <f>KK!F46</f>
        <v>3.4775133921515489E-2</v>
      </c>
    </row>
    <row r="43" spans="1:8" x14ac:dyDescent="0.25">
      <c r="A43" s="6"/>
      <c r="B43" s="6"/>
      <c r="C43" s="8">
        <v>2018</v>
      </c>
      <c r="D43" s="26">
        <f>WOB!F47</f>
        <v>0.33333333333333331</v>
      </c>
      <c r="E43" s="44">
        <f>VAICTM!G47</f>
        <v>6.3553003417373111</v>
      </c>
      <c r="F43" s="44">
        <f>IOS!G47</f>
        <v>3.7169069026787298</v>
      </c>
      <c r="G43" s="44">
        <f>NIPER!H47</f>
        <v>3.7169069026787298</v>
      </c>
      <c r="H43" s="44">
        <f>KK!F47</f>
        <v>2.9591743265478931E-2</v>
      </c>
    </row>
    <row r="44" spans="1:8" x14ac:dyDescent="0.25">
      <c r="A44" s="6"/>
      <c r="B44" s="6"/>
      <c r="C44" s="8">
        <v>2019</v>
      </c>
      <c r="D44" s="26">
        <f>WOB!F48</f>
        <v>0.33333333333333331</v>
      </c>
      <c r="E44" s="44">
        <f>VAICTM!G48</f>
        <v>9.4720803872143655</v>
      </c>
      <c r="F44" s="44">
        <f>IOS!G48</f>
        <v>2.1494527637705052</v>
      </c>
      <c r="G44" s="44">
        <f>NIPER!H48</f>
        <v>2.1494527637705048</v>
      </c>
      <c r="H44" s="44">
        <f>KK!F48</f>
        <v>8.684961197509887E-2</v>
      </c>
    </row>
    <row r="45" spans="1:8" x14ac:dyDescent="0.25">
      <c r="A45" s="6"/>
      <c r="B45" s="6"/>
      <c r="C45" s="8">
        <v>2020</v>
      </c>
      <c r="D45" s="26">
        <f>WOB!F49</f>
        <v>0.4</v>
      </c>
      <c r="E45" s="44">
        <f>VAICTM!G49</f>
        <v>8.0073437969920391</v>
      </c>
      <c r="F45" s="44">
        <f>IOS!G49</f>
        <v>2.398369042458782</v>
      </c>
      <c r="G45" s="44">
        <f>NIPER!H49</f>
        <v>2.398369042458782</v>
      </c>
      <c r="H45" s="44">
        <f>KK!F49</f>
        <v>7.7322488569391279E-2</v>
      </c>
    </row>
    <row r="46" spans="1:8" x14ac:dyDescent="0.25">
      <c r="A46" s="6"/>
      <c r="B46" s="6"/>
      <c r="C46" s="8">
        <v>2021</v>
      </c>
      <c r="D46" s="26">
        <f>WOB!F50</f>
        <v>0.4</v>
      </c>
      <c r="E46" s="44">
        <f>VAICTM!G50</f>
        <v>11.144804829644341</v>
      </c>
      <c r="F46" s="44">
        <f>IOS!G50</f>
        <v>2.4166873948718615</v>
      </c>
      <c r="G46" s="44">
        <f>NIPER!H50</f>
        <v>2.4166873948718619</v>
      </c>
      <c r="H46" s="44">
        <f>KK!F50</f>
        <v>0.12829103068791856</v>
      </c>
    </row>
    <row r="47" spans="1:8" x14ac:dyDescent="0.25">
      <c r="A47" s="6">
        <v>10</v>
      </c>
      <c r="B47" s="6" t="s">
        <v>40</v>
      </c>
      <c r="C47" s="8">
        <v>2017</v>
      </c>
      <c r="D47" s="26">
        <f>WOB!F51</f>
        <v>0.5</v>
      </c>
      <c r="E47" s="44">
        <f>VAICTM!G51</f>
        <v>5.1694216318432593</v>
      </c>
      <c r="F47" s="44">
        <f>IOS!G51</f>
        <v>0.899533690016458</v>
      </c>
      <c r="G47" s="44">
        <f>NIPER!H51</f>
        <v>0.89953369001645789</v>
      </c>
      <c r="H47" s="44">
        <f>KK!F51</f>
        <v>4.4668003110105201E-2</v>
      </c>
    </row>
    <row r="48" spans="1:8" x14ac:dyDescent="0.25">
      <c r="A48" s="6"/>
      <c r="B48" s="6"/>
      <c r="C48" s="8">
        <v>2018</v>
      </c>
      <c r="D48" s="26">
        <f>WOB!F52</f>
        <v>0.5</v>
      </c>
      <c r="E48" s="44">
        <f>VAICTM!G52</f>
        <v>5.3973622010197913</v>
      </c>
      <c r="F48" s="44">
        <f>IOS!G52</f>
        <v>0.8503505774415917</v>
      </c>
      <c r="G48" s="44">
        <f>NIPER!H52</f>
        <v>0.85035057744159159</v>
      </c>
      <c r="H48" s="44">
        <f>KK!F52</f>
        <v>4.515971382199143E-2</v>
      </c>
    </row>
    <row r="49" spans="1:8" x14ac:dyDescent="0.25">
      <c r="A49" s="6"/>
      <c r="B49" s="6"/>
      <c r="C49" s="8">
        <v>2019</v>
      </c>
      <c r="D49" s="26">
        <f>WOB!F53</f>
        <v>0.42857142857142855</v>
      </c>
      <c r="E49" s="44">
        <f>VAICTM!G53</f>
        <v>5.3739689329630593</v>
      </c>
      <c r="F49" s="44">
        <f>IOS!G53</f>
        <v>0.84942871147774013</v>
      </c>
      <c r="G49" s="44">
        <f>NIPER!H53</f>
        <v>0.84942871147774013</v>
      </c>
      <c r="H49" s="44">
        <f>KK!F53</f>
        <v>4.896956716471669E-2</v>
      </c>
    </row>
    <row r="50" spans="1:8" x14ac:dyDescent="0.25">
      <c r="A50" s="6"/>
      <c r="B50" s="6"/>
      <c r="C50" s="8">
        <v>2020</v>
      </c>
      <c r="D50" s="26">
        <f>WOB!F54</f>
        <v>0.14285714285714285</v>
      </c>
      <c r="E50" s="44">
        <f>VAICTM!G54</f>
        <v>5.9343288164598649</v>
      </c>
      <c r="F50" s="44">
        <f>IOS!G54</f>
        <v>3.3096314637565536</v>
      </c>
      <c r="G50" s="44">
        <f>NIPER!H54</f>
        <v>3.3096314637565531</v>
      </c>
      <c r="H50" s="44">
        <f>KK!F54</f>
        <v>9.6704921515403525E-2</v>
      </c>
    </row>
    <row r="51" spans="1:8" x14ac:dyDescent="0.25">
      <c r="A51" s="6"/>
      <c r="B51" s="6"/>
      <c r="C51" s="8">
        <v>2021</v>
      </c>
      <c r="D51" s="26">
        <f>WOB!F55</f>
        <v>0.14285714285714285</v>
      </c>
      <c r="E51" s="44">
        <f>VAICTM!G55</f>
        <v>9.5266188358124033</v>
      </c>
      <c r="F51" s="44">
        <f>IOS!G55</f>
        <v>3.2501756772490178</v>
      </c>
      <c r="G51" s="44">
        <f>NIPER!H55</f>
        <v>3.2501756772490182</v>
      </c>
      <c r="H51" s="44">
        <f>KK!F55</f>
        <v>6.7958395161423603E-3</v>
      </c>
    </row>
    <row r="52" spans="1:8" x14ac:dyDescent="0.25">
      <c r="A52" s="6">
        <v>11</v>
      </c>
      <c r="B52" s="6" t="s">
        <v>24</v>
      </c>
      <c r="C52" s="8">
        <v>2017</v>
      </c>
      <c r="D52" s="26">
        <f>WOB!F56</f>
        <v>0.125</v>
      </c>
      <c r="E52" s="44">
        <f>VAICTM!G56</f>
        <v>6.4448507866867528</v>
      </c>
      <c r="F52" s="44">
        <f>IOS!G56</f>
        <v>2.796977889532803</v>
      </c>
      <c r="G52" s="44">
        <f>NIPER!H56</f>
        <v>2.796977889532803</v>
      </c>
      <c r="H52" s="44">
        <f>KK!F56</f>
        <v>2.9687867718775438E-2</v>
      </c>
    </row>
    <row r="53" spans="1:8" x14ac:dyDescent="0.25">
      <c r="A53" s="6"/>
      <c r="B53" s="6"/>
      <c r="C53" s="8">
        <v>2018</v>
      </c>
      <c r="D53" s="26">
        <f>WOB!F57</f>
        <v>0.25</v>
      </c>
      <c r="E53" s="44">
        <f>VAICTM!G57</f>
        <v>5.8645558009555723</v>
      </c>
      <c r="F53" s="44">
        <f>IOS!G57</f>
        <v>2.5450937004396961</v>
      </c>
      <c r="G53" s="44">
        <f>NIPER!H57</f>
        <v>2.5450937004396965</v>
      </c>
      <c r="H53" s="44">
        <f>KK!F57</f>
        <v>2.8943314649241429E-2</v>
      </c>
    </row>
    <row r="54" spans="1:8" x14ac:dyDescent="0.25">
      <c r="A54" s="6"/>
      <c r="B54" s="6"/>
      <c r="C54" s="8">
        <v>2019</v>
      </c>
      <c r="D54" s="26">
        <f>WOB!F58</f>
        <v>0.375</v>
      </c>
      <c r="E54" s="44">
        <f>VAICTM!G58</f>
        <v>6.3592900697482859</v>
      </c>
      <c r="F54" s="44">
        <f>IOS!G58</f>
        <v>2.6005439986333725</v>
      </c>
      <c r="G54" s="44">
        <f>NIPER!H58</f>
        <v>2.6005439986333725</v>
      </c>
      <c r="H54" s="44">
        <f>KK!F58</f>
        <v>5.0515660388067068E-2</v>
      </c>
    </row>
    <row r="55" spans="1:8" x14ac:dyDescent="0.25">
      <c r="A55" s="6"/>
      <c r="B55" s="6"/>
      <c r="C55" s="8">
        <v>2020</v>
      </c>
      <c r="D55" s="26">
        <f>WOB!F59</f>
        <v>0.375</v>
      </c>
      <c r="E55" s="44">
        <f>VAICTM!G59</f>
        <v>5.3060986604319549</v>
      </c>
      <c r="F55" s="44">
        <f>IOS!G59</f>
        <v>2.6067169681354736</v>
      </c>
      <c r="G55" s="44">
        <f>NIPER!H59</f>
        <v>2.6067169681354736</v>
      </c>
      <c r="H55" s="44">
        <f>KK!F59</f>
        <v>3.7871511760548052E-2</v>
      </c>
    </row>
    <row r="56" spans="1:8" x14ac:dyDescent="0.25">
      <c r="A56" s="6"/>
      <c r="B56" s="6"/>
      <c r="C56" s="8">
        <v>2021</v>
      </c>
      <c r="D56" s="26">
        <f>WOB!F60</f>
        <v>0.42857142857142855</v>
      </c>
      <c r="E56" s="44">
        <f>VAICTM!G60</f>
        <v>6.4444307314541645</v>
      </c>
      <c r="F56" s="44">
        <f>IOS!G60</f>
        <v>2.9527504802131763</v>
      </c>
      <c r="G56" s="44">
        <f>NIPER!H60</f>
        <v>2.9527504802131763</v>
      </c>
      <c r="H56" s="44">
        <f>KK!F60</f>
        <v>6.7125170731387851E-2</v>
      </c>
    </row>
    <row r="57" spans="1:8" x14ac:dyDescent="0.25">
      <c r="A57" s="6">
        <v>12</v>
      </c>
      <c r="B57" s="6" t="s">
        <v>25</v>
      </c>
      <c r="C57" s="8">
        <v>2017</v>
      </c>
      <c r="D57" s="26">
        <f>WOB!F61</f>
        <v>0.27272727272727271</v>
      </c>
      <c r="E57" s="44">
        <f>VAICTM!G61</f>
        <v>36.247989530081753</v>
      </c>
      <c r="F57" s="44">
        <f>IOS!G61</f>
        <v>1.2060663804018468</v>
      </c>
      <c r="G57" s="44">
        <f>NIPER!H61</f>
        <v>1.2060663804018468</v>
      </c>
      <c r="H57" s="44">
        <f>KK!F61</f>
        <v>1.5945795859236726E-2</v>
      </c>
    </row>
    <row r="58" spans="1:8" x14ac:dyDescent="0.25">
      <c r="A58" s="6"/>
      <c r="B58" s="6"/>
      <c r="C58" s="8">
        <v>2018</v>
      </c>
      <c r="D58" s="26">
        <f>WOB!F62</f>
        <v>0.27272727272727271</v>
      </c>
      <c r="E58" s="44">
        <f>VAICTM!G62</f>
        <v>36.316461803587103</v>
      </c>
      <c r="F58" s="44">
        <f>IOS!G62</f>
        <v>1.1527957581315493</v>
      </c>
      <c r="G58" s="44">
        <f>NIPER!H62</f>
        <v>1.1527957581315496</v>
      </c>
      <c r="H58" s="44">
        <f>KK!F62</f>
        <v>9.0069656548189218E-3</v>
      </c>
    </row>
    <row r="59" spans="1:8" x14ac:dyDescent="0.25">
      <c r="A59" s="6"/>
      <c r="B59" s="6"/>
      <c r="C59" s="8">
        <v>2019</v>
      </c>
      <c r="D59" s="26">
        <f>WOB!F63</f>
        <v>0.18181818181818182</v>
      </c>
      <c r="E59" s="44">
        <f>VAICTM!G63</f>
        <v>35.268779003229405</v>
      </c>
      <c r="F59" s="44">
        <f>IOS!G63</f>
        <v>0.68318922078634015</v>
      </c>
      <c r="G59" s="44">
        <f>NIPER!H63</f>
        <v>0.68318922078634015</v>
      </c>
      <c r="H59" s="44">
        <f>KK!F63</f>
        <v>5.2580631245718575E-4</v>
      </c>
    </row>
    <row r="60" spans="1:8" x14ac:dyDescent="0.25">
      <c r="A60" s="6"/>
      <c r="B60" s="6"/>
      <c r="C60" s="8">
        <v>2020</v>
      </c>
      <c r="D60" s="26">
        <f>WOB!F64</f>
        <v>0.18181818181818182</v>
      </c>
      <c r="E60" s="44">
        <f>VAICTM!G64</f>
        <v>49.249891318663643</v>
      </c>
      <c r="F60" s="44">
        <f>IOS!G64</f>
        <v>0.58132609585777539</v>
      </c>
      <c r="G60" s="44">
        <f>NIPER!H64</f>
        <v>0.58132609585777539</v>
      </c>
      <c r="H60" s="44">
        <f>KK!F64</f>
        <v>3.0620583570654309E-3</v>
      </c>
    </row>
    <row r="61" spans="1:8" x14ac:dyDescent="0.25">
      <c r="A61" s="6"/>
      <c r="B61" s="6"/>
      <c r="C61" s="8">
        <v>2021</v>
      </c>
      <c r="D61" s="26">
        <f>WOB!F65</f>
        <v>0.18181818181818182</v>
      </c>
      <c r="E61" s="44">
        <f>VAICTM!G65</f>
        <v>52.671975706587439</v>
      </c>
      <c r="F61" s="44">
        <f>IOS!G65</f>
        <v>0.62755290884007353</v>
      </c>
      <c r="G61" s="44">
        <f>NIPER!H65</f>
        <v>0.62755290884007353</v>
      </c>
      <c r="H61" s="44">
        <f>KK!F65</f>
        <v>1.5076632992913088E-2</v>
      </c>
    </row>
    <row r="62" spans="1:8" x14ac:dyDescent="0.25">
      <c r="A62" s="6">
        <v>13</v>
      </c>
      <c r="B62" s="6" t="s">
        <v>26</v>
      </c>
      <c r="C62" s="8">
        <v>2017</v>
      </c>
      <c r="D62" s="26">
        <f>WOB!F66</f>
        <v>0.25</v>
      </c>
      <c r="E62" s="44">
        <f>VAICTM!G66</f>
        <v>13.175265550264573</v>
      </c>
      <c r="F62" s="44">
        <f>IOS!G66</f>
        <v>2.4703810766423135</v>
      </c>
      <c r="G62" s="44">
        <f>NIPER!H66</f>
        <v>2.4703810766423135</v>
      </c>
      <c r="H62" s="44">
        <f>KK!F66</f>
        <v>3.6101344304015841E-2</v>
      </c>
    </row>
    <row r="63" spans="1:8" x14ac:dyDescent="0.25">
      <c r="A63" s="6"/>
      <c r="B63" s="6"/>
      <c r="C63" s="8">
        <v>2018</v>
      </c>
      <c r="D63" s="26">
        <f>WOB!F67</f>
        <v>0.25</v>
      </c>
      <c r="E63" s="44">
        <f>VAICTM!G67</f>
        <v>14.004315679933725</v>
      </c>
      <c r="F63" s="44">
        <f>IOS!G67</f>
        <v>3.0542475698931333</v>
      </c>
      <c r="G63" s="44">
        <f>NIPER!H67</f>
        <v>3.0542475698931337</v>
      </c>
      <c r="H63" s="44">
        <f>KK!F67</f>
        <v>4.2759801353075041E-2</v>
      </c>
    </row>
    <row r="64" spans="1:8" x14ac:dyDescent="0.25">
      <c r="A64" s="6"/>
      <c r="B64" s="6"/>
      <c r="C64" s="8">
        <v>2019</v>
      </c>
      <c r="D64" s="26">
        <f>WOB!F68</f>
        <v>0.25</v>
      </c>
      <c r="E64" s="44">
        <f>VAICTM!G68</f>
        <v>15.319755827306331</v>
      </c>
      <c r="F64" s="44">
        <f>IOS!G68</f>
        <v>2.9236198272463843</v>
      </c>
      <c r="G64" s="44">
        <f>NIPER!H68</f>
        <v>2.9236198272463843</v>
      </c>
      <c r="H64" s="44">
        <f>KK!F68</f>
        <v>5.6829842756107626E-2</v>
      </c>
    </row>
    <row r="65" spans="1:8" x14ac:dyDescent="0.25">
      <c r="A65" s="6"/>
      <c r="B65" s="6"/>
      <c r="C65" s="8">
        <v>2020</v>
      </c>
      <c r="D65" s="26">
        <f>WOB!F69</f>
        <v>0.25</v>
      </c>
      <c r="E65" s="44">
        <f>VAICTM!G69</f>
        <v>14.050196704545307</v>
      </c>
      <c r="F65" s="44">
        <f>IOS!G69</f>
        <v>2.6563379803520633</v>
      </c>
      <c r="G65" s="44">
        <f>NIPER!H69</f>
        <v>2.6563379803520633</v>
      </c>
      <c r="H65" s="44">
        <f>KK!F69</f>
        <v>5.4945441751466928E-2</v>
      </c>
    </row>
    <row r="66" spans="1:8" x14ac:dyDescent="0.25">
      <c r="A66" s="6"/>
      <c r="B66" s="6"/>
      <c r="C66" s="8">
        <v>2021</v>
      </c>
      <c r="D66" s="26">
        <f>WOB!F70</f>
        <v>0.25</v>
      </c>
      <c r="E66" s="44">
        <f>VAICTM!G70</f>
        <v>13.51099822851012</v>
      </c>
      <c r="F66" s="44">
        <f>IOS!G70</f>
        <v>3.0850445850346135</v>
      </c>
      <c r="G66" s="44">
        <f>NIPER!H70</f>
        <v>3.0850445850346135</v>
      </c>
      <c r="H66" s="44">
        <f>KK!F70</f>
        <v>9.5064401953165761E-2</v>
      </c>
    </row>
    <row r="67" spans="1:8" x14ac:dyDescent="0.25">
      <c r="A67" s="6">
        <v>14</v>
      </c>
      <c r="B67" s="6" t="s">
        <v>27</v>
      </c>
      <c r="C67" s="8">
        <v>2017</v>
      </c>
      <c r="D67" s="26">
        <f>WOB!F71</f>
        <v>0.16666666666666666</v>
      </c>
      <c r="E67" s="44">
        <f>VAICTM!G71</f>
        <v>40.147706723973606</v>
      </c>
      <c r="F67" s="44">
        <f>IOS!G71</f>
        <v>4.1245777052423565</v>
      </c>
      <c r="G67" s="44">
        <f>NIPER!H71</f>
        <v>4.1245777052423565</v>
      </c>
      <c r="H67" s="44">
        <f>KK!F71</f>
        <v>9.2222117423910899E-2</v>
      </c>
    </row>
    <row r="68" spans="1:8" x14ac:dyDescent="0.25">
      <c r="A68" s="6"/>
      <c r="B68" s="6"/>
      <c r="C68" s="8">
        <v>2018</v>
      </c>
      <c r="D68" s="26">
        <f>WOB!F72</f>
        <v>0.16666666666666666</v>
      </c>
      <c r="E68" s="44">
        <f>VAICTM!G72</f>
        <v>34.657223855253172</v>
      </c>
      <c r="F68" s="44">
        <f>IOS!G72</f>
        <v>2.9838046428210534</v>
      </c>
      <c r="G68" s="44">
        <f>NIPER!H72</f>
        <v>2.9838046428210538</v>
      </c>
      <c r="H68" s="44">
        <f>KK!F72</f>
        <v>9.6948112616813284E-2</v>
      </c>
    </row>
    <row r="69" spans="1:8" x14ac:dyDescent="0.25">
      <c r="A69" s="6"/>
      <c r="B69" s="6"/>
      <c r="C69" s="8">
        <v>2019</v>
      </c>
      <c r="D69" s="26">
        <f>WOB!F73</f>
        <v>0.16666666666666666</v>
      </c>
      <c r="E69" s="44">
        <f>VAICTM!G73</f>
        <v>38.693501583769589</v>
      </c>
      <c r="F69" s="44">
        <f>IOS!G73</f>
        <v>2.7444044540356027</v>
      </c>
      <c r="G69" s="44">
        <f>NIPER!H73</f>
        <v>2.7444044540356027</v>
      </c>
      <c r="H69" s="44">
        <f>KK!F73</f>
        <v>0.16747525866336505</v>
      </c>
    </row>
    <row r="70" spans="1:8" x14ac:dyDescent="0.25">
      <c r="A70" s="6"/>
      <c r="B70" s="6"/>
      <c r="C70" s="8">
        <v>2020</v>
      </c>
      <c r="D70" s="26">
        <f>WOB!F74</f>
        <v>0.16666666666666666</v>
      </c>
      <c r="E70" s="44">
        <f>VAICTM!G74</f>
        <v>39.184080652927577</v>
      </c>
      <c r="F70" s="44">
        <f>IOS!G74</f>
        <v>4.6552980898221286</v>
      </c>
      <c r="G70" s="44">
        <f>NIPER!H74</f>
        <v>4.6552980898221286</v>
      </c>
      <c r="H70" s="44">
        <f>KK!F74</f>
        <v>0.18226436067162916</v>
      </c>
    </row>
    <row r="71" spans="1:8" x14ac:dyDescent="0.25">
      <c r="A71" s="6"/>
      <c r="B71" s="6"/>
      <c r="C71" s="8">
        <v>2021</v>
      </c>
      <c r="D71" s="26">
        <f>WOB!F75</f>
        <v>0.16666666666666666</v>
      </c>
      <c r="E71" s="44">
        <f>VAICTM!G75</f>
        <v>40.805320298768159</v>
      </c>
      <c r="F71" s="44">
        <f>IOS!G75</f>
        <v>2.9963506755490741</v>
      </c>
      <c r="G71" s="44">
        <f>NIPER!H75</f>
        <v>2.9963506755490741</v>
      </c>
      <c r="H71" s="44">
        <f>KK!F75</f>
        <v>0.15757473040625275</v>
      </c>
    </row>
    <row r="72" spans="1:8" x14ac:dyDescent="0.25">
      <c r="A72" s="6">
        <v>15</v>
      </c>
      <c r="B72" s="6" t="s">
        <v>43</v>
      </c>
      <c r="C72" s="8">
        <v>2017</v>
      </c>
      <c r="D72" s="26">
        <f>WOB!F76</f>
        <v>0.53333333333333333</v>
      </c>
      <c r="E72" s="44">
        <f>VAICTM!G76</f>
        <v>11.32189248841018</v>
      </c>
      <c r="F72" s="44">
        <f>IOS!G76</f>
        <v>1.5938580474255353</v>
      </c>
      <c r="G72" s="44">
        <f>NIPER!H76</f>
        <v>1.5938580474255351</v>
      </c>
      <c r="H72" s="44">
        <f>KK!F76</f>
        <v>7.4962616690335743E-2</v>
      </c>
    </row>
    <row r="73" spans="1:8" x14ac:dyDescent="0.25">
      <c r="A73" s="6"/>
      <c r="B73" s="6"/>
      <c r="C73" s="8">
        <v>2018</v>
      </c>
      <c r="D73" s="26">
        <f>WOB!F77</f>
        <v>0.5714285714285714</v>
      </c>
      <c r="E73" s="44">
        <f>VAICTM!G77</f>
        <v>11.178444786474632</v>
      </c>
      <c r="F73" s="44">
        <f>IOS!G77</f>
        <v>1.1513298216401702</v>
      </c>
      <c r="G73" s="44">
        <f>NIPER!H77</f>
        <v>1.1513298216401702</v>
      </c>
      <c r="H73" s="44">
        <f>KK!F77</f>
        <v>6.8663260270181312E-2</v>
      </c>
    </row>
    <row r="74" spans="1:8" x14ac:dyDescent="0.25">
      <c r="A74" s="6"/>
      <c r="B74" s="6"/>
      <c r="C74" s="8">
        <v>2019</v>
      </c>
      <c r="D74" s="26">
        <f>WOB!F78</f>
        <v>0.6</v>
      </c>
      <c r="E74" s="44">
        <f>VAICTM!G78</f>
        <v>12.049371289350857</v>
      </c>
      <c r="F74" s="44">
        <f>IOS!G78</f>
        <v>1.0840029370627426</v>
      </c>
      <c r="G74" s="44">
        <f>NIPER!H78</f>
        <v>1.0840029370627426</v>
      </c>
      <c r="H74" s="44">
        <f>KK!F78</f>
        <v>7.1082203700294111E-2</v>
      </c>
    </row>
    <row r="75" spans="1:8" x14ac:dyDescent="0.25">
      <c r="A75" s="6"/>
      <c r="B75" s="6"/>
      <c r="C75" s="8">
        <v>2020</v>
      </c>
      <c r="D75" s="26">
        <f>WOB!F79</f>
        <v>0.5714285714285714</v>
      </c>
      <c r="E75" s="44">
        <f>VAICTM!G79</f>
        <v>14.699962725235881</v>
      </c>
      <c r="F75" s="44">
        <f>IOS!G79</f>
        <v>0.98788884223597417</v>
      </c>
      <c r="G75" s="44">
        <f>NIPER!H79</f>
        <v>0.98788884223597417</v>
      </c>
      <c r="H75" s="44">
        <f>KK!F79</f>
        <v>9.1642079740426305E-2</v>
      </c>
    </row>
    <row r="76" spans="1:8" x14ac:dyDescent="0.25">
      <c r="A76" s="6"/>
      <c r="B76" s="6"/>
      <c r="C76" s="8">
        <v>2021</v>
      </c>
      <c r="D76" s="26">
        <f>WOB!F80</f>
        <v>0.5714285714285714</v>
      </c>
      <c r="E76" s="44">
        <f>VAICTM!G80</f>
        <v>13.867746485523359</v>
      </c>
      <c r="F76" s="44">
        <f>IOS!G80</f>
        <v>0.9839268856750818</v>
      </c>
      <c r="G76" s="44">
        <f>NIPER!H80</f>
        <v>0.9839268856750818</v>
      </c>
      <c r="H76" s="44">
        <f>KK!F80</f>
        <v>9.1019069379966747E-2</v>
      </c>
    </row>
    <row r="77" spans="1:8" x14ac:dyDescent="0.25">
      <c r="A77" s="6">
        <v>16</v>
      </c>
      <c r="B77" s="6" t="s">
        <v>49</v>
      </c>
      <c r="C77" s="8">
        <v>2017</v>
      </c>
      <c r="D77" s="26">
        <f>WOB!F81</f>
        <v>0.26666666666666666</v>
      </c>
      <c r="E77" s="44">
        <f>VAICTM!G81</f>
        <v>34.672139211199443</v>
      </c>
      <c r="F77" s="44">
        <f>IOS!G81</f>
        <v>16.488885040132306</v>
      </c>
      <c r="G77" s="44">
        <f>NIPER!H81</f>
        <v>16.48888504013231</v>
      </c>
      <c r="H77" s="44">
        <f>KK!F81</f>
        <v>0.37048603561130289</v>
      </c>
    </row>
    <row r="78" spans="1:8" x14ac:dyDescent="0.25">
      <c r="A78" s="6"/>
      <c r="B78" s="6"/>
      <c r="C78" s="8">
        <v>2018</v>
      </c>
      <c r="D78" s="26">
        <f>WOB!F82</f>
        <v>0.26666666666666666</v>
      </c>
      <c r="E78" s="44">
        <f>VAICTM!G82</f>
        <v>34.7100137644113</v>
      </c>
      <c r="F78" s="44">
        <f>IOS!G82</f>
        <v>9.1421462251982124</v>
      </c>
      <c r="G78" s="44">
        <f>NIPER!H82</f>
        <v>9.1421462251982124</v>
      </c>
      <c r="H78" s="44">
        <f>KK!F82</f>
        <v>0.46660139312819721</v>
      </c>
    </row>
    <row r="79" spans="1:8" x14ac:dyDescent="0.25">
      <c r="A79" s="6"/>
      <c r="B79" s="6"/>
      <c r="C79" s="8">
        <v>2019</v>
      </c>
      <c r="D79" s="26">
        <f>WOB!F83</f>
        <v>0.375</v>
      </c>
      <c r="E79" s="44">
        <f>VAICTM!G83</f>
        <v>35.891770984338741</v>
      </c>
      <c r="F79" s="44">
        <f>IOS!G83</f>
        <v>12.13435716419702</v>
      </c>
      <c r="G79" s="44">
        <f>NIPER!H83</f>
        <v>12.13435716419702</v>
      </c>
      <c r="H79" s="44">
        <f>KK!F83</f>
        <v>0.35801753961416066</v>
      </c>
    </row>
    <row r="80" spans="1:8" x14ac:dyDescent="0.25">
      <c r="A80" s="6"/>
      <c r="B80" s="6"/>
      <c r="C80" s="8">
        <v>2020</v>
      </c>
      <c r="D80" s="26">
        <f>WOB!F84</f>
        <v>0.4</v>
      </c>
      <c r="E80" s="44">
        <f>VAICTM!G84</f>
        <v>32.8061682821657</v>
      </c>
      <c r="F80" s="44">
        <f>IOS!G84</f>
        <v>56.791898031501802</v>
      </c>
      <c r="G80" s="44">
        <f>NIPER!H84</f>
        <v>56.791898031501809</v>
      </c>
      <c r="H80" s="44">
        <f>KK!F84</f>
        <v>0.34885144277238567</v>
      </c>
    </row>
    <row r="81" spans="1:8" x14ac:dyDescent="0.25">
      <c r="A81" s="6"/>
      <c r="B81" s="6"/>
      <c r="C81" s="8">
        <v>2021</v>
      </c>
      <c r="D81" s="26">
        <f>WOB!F85</f>
        <v>0.4375</v>
      </c>
      <c r="E81" s="44">
        <f>VAICTM!G85</f>
        <v>33.242614787429609</v>
      </c>
      <c r="F81" s="44">
        <f>IOS!G85</f>
        <v>36.284827443049714</v>
      </c>
      <c r="G81" s="44">
        <f>NIPER!H85</f>
        <v>36.284827443049714</v>
      </c>
      <c r="H81" s="44">
        <f>KK!F85</f>
        <v>0.30197122673103521</v>
      </c>
    </row>
    <row r="82" spans="1:8" x14ac:dyDescent="0.25">
      <c r="A82" s="6">
        <v>17</v>
      </c>
      <c r="B82" s="6" t="s">
        <v>33</v>
      </c>
      <c r="C82" s="8">
        <v>2017</v>
      </c>
      <c r="D82" s="26">
        <f>WOB!F86</f>
        <v>0.22222222222222221</v>
      </c>
      <c r="E82" s="44">
        <f>VAICTM!G86</f>
        <v>11.585822319847683</v>
      </c>
      <c r="F82" s="44">
        <f>IOS!G86</f>
        <v>0.62260379205096672</v>
      </c>
      <c r="G82" s="44">
        <f>NIPER!H86</f>
        <v>0.62260379205096661</v>
      </c>
      <c r="H82" s="44">
        <f>KK!F86</f>
        <v>3.3115273220725473E-2</v>
      </c>
    </row>
    <row r="83" spans="1:8" x14ac:dyDescent="0.25">
      <c r="A83" s="6"/>
      <c r="B83" s="6"/>
      <c r="C83" s="8">
        <v>2018</v>
      </c>
      <c r="D83" s="26">
        <f>WOB!F87</f>
        <v>0.22222222222222221</v>
      </c>
      <c r="E83" s="44">
        <f>VAICTM!G87</f>
        <v>11.011202425210747</v>
      </c>
      <c r="F83" s="44">
        <f>IOS!G87</f>
        <v>0.29453975359343348</v>
      </c>
      <c r="G83" s="44">
        <f>NIPER!H87</f>
        <v>0.29453975359343348</v>
      </c>
      <c r="H83" s="44">
        <f>KK!F87</f>
        <v>4.0732648493262011E-2</v>
      </c>
    </row>
    <row r="84" spans="1:8" x14ac:dyDescent="0.25">
      <c r="A84" s="6"/>
      <c r="B84" s="6"/>
      <c r="C84" s="8">
        <v>2019</v>
      </c>
      <c r="D84" s="26">
        <f>WOB!F88</f>
        <v>0.25</v>
      </c>
      <c r="E84" s="44">
        <f>VAICTM!G88</f>
        <v>10.26007119246861</v>
      </c>
      <c r="F84" s="44">
        <f>IOS!G88</f>
        <v>0.34145261137951194</v>
      </c>
      <c r="G84" s="44">
        <f>NIPER!H88</f>
        <v>0.34145261137951194</v>
      </c>
      <c r="H84" s="44">
        <f>KK!F88</f>
        <v>2.1029347493010431E-2</v>
      </c>
    </row>
    <row r="85" spans="1:8" x14ac:dyDescent="0.25">
      <c r="A85" s="6"/>
      <c r="B85" s="6"/>
      <c r="C85" s="8">
        <v>2020</v>
      </c>
      <c r="D85" s="26">
        <f>WOB!F89</f>
        <v>0.25</v>
      </c>
      <c r="E85" s="44">
        <f>VAICTM!G89</f>
        <v>14.094149609691028</v>
      </c>
      <c r="F85" s="44">
        <f>IOS!G89</f>
        <v>0.95621711811575749</v>
      </c>
      <c r="G85" s="44">
        <f>NIPER!H89</f>
        <v>0.9562171181157576</v>
      </c>
      <c r="H85" s="44">
        <f>KK!F89</f>
        <v>0.10685212734902659</v>
      </c>
    </row>
    <row r="86" spans="1:8" x14ac:dyDescent="0.25">
      <c r="A86" s="6"/>
      <c r="B86" s="6"/>
      <c r="C86" s="8">
        <v>2021</v>
      </c>
      <c r="D86" s="26">
        <f>WOB!F90</f>
        <v>0.25</v>
      </c>
      <c r="E86" s="44">
        <f>VAICTM!G90</f>
        <v>21.021878215740294</v>
      </c>
      <c r="F86" s="44">
        <f>IOS!G90</f>
        <v>0.68170212886634096</v>
      </c>
      <c r="G86" s="44">
        <f>NIPER!H90</f>
        <v>0.68170212886634096</v>
      </c>
      <c r="H86" s="44">
        <f>KK!F90</f>
        <v>9.3527834817121111E-2</v>
      </c>
    </row>
    <row r="87" spans="1:8" x14ac:dyDescent="0.25">
      <c r="A87" s="6">
        <v>18</v>
      </c>
      <c r="B87" s="6" t="s">
        <v>53</v>
      </c>
      <c r="C87" s="8">
        <v>2017</v>
      </c>
      <c r="D87" s="26">
        <f>WOB!F91</f>
        <v>0.33333333333333331</v>
      </c>
      <c r="E87" s="44">
        <f>VAICTM!G91</f>
        <v>26.052098645434803</v>
      </c>
      <c r="F87" s="44">
        <f>IOS!G91</f>
        <v>0.79733388043742814</v>
      </c>
      <c r="G87" s="44">
        <f>NIPER!H91</f>
        <v>0.79733388043742803</v>
      </c>
      <c r="H87" s="44">
        <f>KK!F91</f>
        <v>4.4608824519689227E-2</v>
      </c>
    </row>
    <row r="88" spans="1:8" x14ac:dyDescent="0.25">
      <c r="A88" s="6"/>
      <c r="B88" s="6"/>
      <c r="C88" s="8">
        <v>2018</v>
      </c>
      <c r="D88" s="26">
        <f>WOB!F92</f>
        <v>0.33333333333333331</v>
      </c>
      <c r="E88" s="44">
        <f>VAICTM!G92</f>
        <v>26.113607682750676</v>
      </c>
      <c r="F88" s="44">
        <f>IOS!G92</f>
        <v>1.5829719180641775</v>
      </c>
      <c r="G88" s="44">
        <f>NIPER!H92</f>
        <v>1.5829719180641775</v>
      </c>
      <c r="H88" s="44">
        <f>KK!F92</f>
        <v>5.2742779337343858E-2</v>
      </c>
    </row>
    <row r="89" spans="1:8" x14ac:dyDescent="0.25">
      <c r="A89" s="6"/>
      <c r="B89" s="6"/>
      <c r="C89" s="8">
        <v>2019</v>
      </c>
      <c r="D89" s="26">
        <f>WOB!F93</f>
        <v>0.33333333333333331</v>
      </c>
      <c r="E89" s="44">
        <f>VAICTM!G93</f>
        <v>31.730278811712729</v>
      </c>
      <c r="F89" s="44">
        <f>IOS!G93</f>
        <v>1.5977836394658285</v>
      </c>
      <c r="G89" s="44">
        <f>NIPER!H93</f>
        <v>1.5977836394658287</v>
      </c>
      <c r="H89" s="44">
        <f>KK!F93</f>
        <v>3.9537461568336561E-2</v>
      </c>
    </row>
    <row r="90" spans="1:8" x14ac:dyDescent="0.25">
      <c r="A90" s="6"/>
      <c r="B90" s="6"/>
      <c r="C90" s="8">
        <v>2020</v>
      </c>
      <c r="D90" s="26">
        <f>WOB!F94</f>
        <v>0.33333333333333331</v>
      </c>
      <c r="E90" s="44">
        <f>VAICTM!G94</f>
        <v>42.708329838701566</v>
      </c>
      <c r="F90" s="44">
        <f>IOS!G94</f>
        <v>1.1931059784767533</v>
      </c>
      <c r="G90" s="44">
        <f>NIPER!H94</f>
        <v>1.1931059784767535</v>
      </c>
      <c r="H90" s="44">
        <f>KK!F94</f>
        <v>5.3675771284288042E-2</v>
      </c>
    </row>
    <row r="91" spans="1:8" x14ac:dyDescent="0.25">
      <c r="A91" s="6"/>
      <c r="B91" s="6"/>
      <c r="C91" s="8">
        <v>2021</v>
      </c>
      <c r="D91" s="26">
        <f>WOB!F95</f>
        <v>0.33333333333333331</v>
      </c>
      <c r="E91" s="44">
        <f>VAICTM!G95</f>
        <v>59.625416291351634</v>
      </c>
      <c r="F91" s="44">
        <f>IOS!G95</f>
        <v>1.4672462884366722</v>
      </c>
      <c r="G91" s="44">
        <f>NIPER!H95</f>
        <v>1.4672462884366722</v>
      </c>
      <c r="H91" s="44">
        <f>KK!F95</f>
        <v>7.8707965781470379E-2</v>
      </c>
    </row>
    <row r="92" spans="1:8" x14ac:dyDescent="0.25">
      <c r="A92" s="6">
        <v>19</v>
      </c>
      <c r="B92" s="6" t="s">
        <v>55</v>
      </c>
      <c r="C92" s="8">
        <v>2017</v>
      </c>
      <c r="D92" s="26">
        <f>WOB!F96</f>
        <v>0.1111111111111111</v>
      </c>
      <c r="E92" s="44">
        <f>VAICTM!G96</f>
        <v>44.07696579714888</v>
      </c>
      <c r="F92" s="44">
        <f>IOS!G96</f>
        <v>44.248137607767639</v>
      </c>
      <c r="G92" s="44">
        <f>NIPER!H96</f>
        <v>44.248137607767639</v>
      </c>
      <c r="H92" s="44">
        <f>KK!F96</f>
        <v>1.5544032637331534E-2</v>
      </c>
    </row>
    <row r="93" spans="1:8" x14ac:dyDescent="0.25">
      <c r="A93" s="6"/>
      <c r="B93" s="6"/>
      <c r="C93" s="8">
        <v>2018</v>
      </c>
      <c r="D93" s="26">
        <f>WOB!F97</f>
        <v>0.1111111111111111</v>
      </c>
      <c r="E93" s="44">
        <f>VAICTM!G97</f>
        <v>42.775319180426756</v>
      </c>
      <c r="F93" s="44">
        <f>IOS!G97</f>
        <v>44.018511452248866</v>
      </c>
      <c r="G93" s="44">
        <f>NIPER!H97</f>
        <v>44.018511452248866</v>
      </c>
      <c r="H93" s="44">
        <f>KK!F97</f>
        <v>1.4873945617127127E-2</v>
      </c>
    </row>
    <row r="94" spans="1:8" x14ac:dyDescent="0.25">
      <c r="A94" s="6"/>
      <c r="B94" s="6"/>
      <c r="C94" s="8">
        <v>2019</v>
      </c>
      <c r="D94" s="26">
        <f>WOB!F98</f>
        <v>0.1111111111111111</v>
      </c>
      <c r="E94" s="44">
        <f>VAICTM!G98</f>
        <v>42.918661274484961</v>
      </c>
      <c r="F94" s="44">
        <f>IOS!G98</f>
        <v>45.066376569844969</v>
      </c>
      <c r="G94" s="44">
        <f>NIPER!H98</f>
        <v>45.066376569844969</v>
      </c>
      <c r="H94" s="44">
        <f>KK!F98</f>
        <v>2.1341990894626149E-2</v>
      </c>
    </row>
    <row r="95" spans="1:8" x14ac:dyDescent="0.25">
      <c r="A95" s="6"/>
      <c r="B95" s="6"/>
      <c r="C95" s="8">
        <v>2020</v>
      </c>
      <c r="D95" s="26">
        <f>WOB!F99</f>
        <v>0.1111111111111111</v>
      </c>
      <c r="E95" s="44">
        <f>VAICTM!G99</f>
        <v>39.068495226201961</v>
      </c>
      <c r="F95" s="44">
        <f>IOS!G99</f>
        <v>45.575502495902924</v>
      </c>
      <c r="G95" s="44">
        <f>NIPER!H99</f>
        <v>45.575502495902924</v>
      </c>
      <c r="H95" s="44">
        <f>KK!F99</f>
        <v>2.2643550960223854E-2</v>
      </c>
    </row>
    <row r="96" spans="1:8" x14ac:dyDescent="0.25">
      <c r="A96" s="6"/>
      <c r="B96" s="6"/>
      <c r="C96" s="8">
        <v>2021</v>
      </c>
      <c r="D96" s="26">
        <f>WOB!F100</f>
        <v>0.1111111111111111</v>
      </c>
      <c r="E96" s="44">
        <f>VAICTM!G100</f>
        <v>43.484536436894622</v>
      </c>
      <c r="F96" s="44">
        <f>IOS!G100</f>
        <v>78.720705087651112</v>
      </c>
      <c r="G96" s="44">
        <f>NIPER!H100</f>
        <v>78.720705087651112</v>
      </c>
      <c r="H96" s="44">
        <f>KK!F100</f>
        <v>3.0643608317202423E-2</v>
      </c>
    </row>
    <row r="97" spans="1:8" x14ac:dyDescent="0.25">
      <c r="A97" s="6">
        <v>20</v>
      </c>
      <c r="B97" s="6" t="s">
        <v>7</v>
      </c>
      <c r="C97" s="8">
        <v>2017</v>
      </c>
      <c r="D97" s="26">
        <f>WOB!F101</f>
        <v>0.125</v>
      </c>
      <c r="E97" s="44">
        <f>VAICTM!G101</f>
        <v>115.79121724381216</v>
      </c>
      <c r="F97" s="44">
        <f>IOS!G101</f>
        <v>0.84995840845056325</v>
      </c>
      <c r="G97" s="44">
        <f>NIPER!H101</f>
        <v>0.84995840845056325</v>
      </c>
      <c r="H97" s="44">
        <f>KK!F101</f>
        <v>7.7134910021323125E-2</v>
      </c>
    </row>
    <row r="98" spans="1:8" x14ac:dyDescent="0.25">
      <c r="A98" s="6"/>
      <c r="B98" s="6"/>
      <c r="C98" s="8">
        <v>2018</v>
      </c>
      <c r="D98" s="26">
        <f>WOB!F102</f>
        <v>0.125</v>
      </c>
      <c r="E98" s="44">
        <f>VAICTM!G102</f>
        <v>71.769518038756416</v>
      </c>
      <c r="F98" s="44">
        <f>IOS!G102</f>
        <v>0.83768702266492345</v>
      </c>
      <c r="G98" s="44">
        <f>NIPER!H102</f>
        <v>0.83768702266492345</v>
      </c>
      <c r="H98" s="44">
        <f>KK!F102</f>
        <v>7.9258460874650688E-2</v>
      </c>
    </row>
    <row r="99" spans="1:8" x14ac:dyDescent="0.25">
      <c r="A99" s="6"/>
      <c r="B99" s="6"/>
      <c r="C99" s="8">
        <v>2019</v>
      </c>
      <c r="D99" s="26">
        <f>WOB!F103</f>
        <v>0.125</v>
      </c>
      <c r="E99" s="44">
        <f>VAICTM!G103</f>
        <v>89.455767758975526</v>
      </c>
      <c r="F99" s="44">
        <f>IOS!G103</f>
        <v>0.87832993717798957</v>
      </c>
      <c r="G99" s="44">
        <f>NIPER!H103</f>
        <v>0.87832993717798957</v>
      </c>
      <c r="H99" s="44">
        <f>KK!F103</f>
        <v>0.15466396119867423</v>
      </c>
    </row>
    <row r="100" spans="1:8" x14ac:dyDescent="0.25">
      <c r="A100" s="6"/>
      <c r="B100" s="6"/>
      <c r="C100" s="8">
        <v>2020</v>
      </c>
      <c r="D100" s="26">
        <f>WOB!F104</f>
        <v>0.125</v>
      </c>
      <c r="E100" s="44">
        <f>VAICTM!G104</f>
        <v>80.873537624536056</v>
      </c>
      <c r="F100" s="44">
        <f>IOS!G104</f>
        <v>0.84243861961407995</v>
      </c>
      <c r="G100" s="44">
        <f>NIPER!H104</f>
        <v>0.84243861961407995</v>
      </c>
      <c r="H100" s="44">
        <f>KK!F104</f>
        <v>0.11605006143251191</v>
      </c>
    </row>
    <row r="101" spans="1:8" x14ac:dyDescent="0.25">
      <c r="A101" s="6"/>
      <c r="B101" s="6"/>
      <c r="C101" s="8">
        <v>2021</v>
      </c>
      <c r="D101" s="26">
        <f>WOB!F105</f>
        <v>0.14285714285714285</v>
      </c>
      <c r="E101" s="44">
        <f>VAICTM!G105</f>
        <v>116.22569626663447</v>
      </c>
      <c r="F101" s="44">
        <f>IOS!G105</f>
        <v>0.80627550602344522</v>
      </c>
      <c r="G101" s="44">
        <f>NIPER!H105</f>
        <v>0.80627550602344522</v>
      </c>
      <c r="H101" s="44">
        <f>KK!F105</f>
        <v>0.11020879060641056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3ED37-E4C5-4A14-AAD7-461DB098D232}">
  <dimension ref="A1:H101"/>
  <sheetViews>
    <sheetView topLeftCell="A82" workbookViewId="0">
      <selection sqref="A1:H101"/>
    </sheetView>
  </sheetViews>
  <sheetFormatPr defaultRowHeight="15" x14ac:dyDescent="0.25"/>
  <cols>
    <col min="2" max="8" width="22.140625" customWidth="1"/>
  </cols>
  <sheetData>
    <row r="1" spans="1:8" x14ac:dyDescent="0.25">
      <c r="A1" s="4" t="s">
        <v>3</v>
      </c>
      <c r="B1" s="4"/>
      <c r="C1" s="4" t="s">
        <v>100</v>
      </c>
      <c r="D1" s="4" t="s">
        <v>101</v>
      </c>
      <c r="E1" s="4" t="s">
        <v>102</v>
      </c>
      <c r="F1" s="4" t="s">
        <v>103</v>
      </c>
      <c r="G1" s="4" t="s">
        <v>145</v>
      </c>
      <c r="H1" s="4" t="s">
        <v>146</v>
      </c>
    </row>
    <row r="2" spans="1:8" x14ac:dyDescent="0.25">
      <c r="A2" s="6">
        <v>1</v>
      </c>
      <c r="B2" s="6" t="s">
        <v>44</v>
      </c>
      <c r="C2" s="8">
        <v>2017</v>
      </c>
      <c r="D2" s="26">
        <f>WOB!F6</f>
        <v>0.16666666666666666</v>
      </c>
      <c r="E2" s="44">
        <f>VAICTM!G6</f>
        <v>8.207393125039216</v>
      </c>
      <c r="F2" s="44">
        <f>IOS!G6</f>
        <v>1.2341491545137124</v>
      </c>
      <c r="G2" s="44">
        <f>'NIPER Tobins'!J6</f>
        <v>1.117880771592743</v>
      </c>
      <c r="H2" s="44">
        <f>KK!F6</f>
        <v>4.5513403377146419E-2</v>
      </c>
    </row>
    <row r="3" spans="1:8" x14ac:dyDescent="0.25">
      <c r="A3" s="6"/>
      <c r="B3" s="6"/>
      <c r="C3" s="8">
        <v>2018</v>
      </c>
      <c r="D3" s="26">
        <f>WOB!F7</f>
        <v>0.2</v>
      </c>
      <c r="E3" s="44">
        <f>VAICTM!G7</f>
        <v>9.5268262012649334</v>
      </c>
      <c r="F3" s="44">
        <f>IOS!G7</f>
        <v>1.1261450300261042</v>
      </c>
      <c r="G3" s="44">
        <f>'NIPER Tobins'!J7</f>
        <v>1.0689808016793849</v>
      </c>
      <c r="H3" s="44">
        <f>KK!F7</f>
        <v>6.0092479645967492E-2</v>
      </c>
    </row>
    <row r="4" spans="1:8" x14ac:dyDescent="0.25">
      <c r="A4" s="6"/>
      <c r="B4" s="6"/>
      <c r="C4" s="8">
        <v>2019</v>
      </c>
      <c r="D4" s="26">
        <f>WOB!F8</f>
        <v>0.2</v>
      </c>
      <c r="E4" s="44">
        <f>VAICTM!G8</f>
        <v>11.097981567897554</v>
      </c>
      <c r="F4" s="44">
        <f>IOS!G8</f>
        <v>1.0854058742430939</v>
      </c>
      <c r="G4" s="44">
        <f>'NIPER Tobins'!J8</f>
        <v>1.0589817978416172</v>
      </c>
      <c r="H4" s="44">
        <f>KK!F8</f>
        <v>0.10200334397324821</v>
      </c>
    </row>
    <row r="5" spans="1:8" x14ac:dyDescent="0.25">
      <c r="A5" s="6"/>
      <c r="B5" s="6"/>
      <c r="C5" s="8">
        <v>2020</v>
      </c>
      <c r="D5" s="26">
        <f>WOB!F9</f>
        <v>0.2</v>
      </c>
      <c r="E5" s="44">
        <f>VAICTM!G9</f>
        <v>11.255329857163261</v>
      </c>
      <c r="F5" s="44">
        <f>IOS!G9</f>
        <v>1.2294639433097123</v>
      </c>
      <c r="G5" s="44">
        <f>'NIPER Tobins'!J9</f>
        <v>1.1676500175742159</v>
      </c>
      <c r="H5" s="44">
        <f>KK!F9</f>
        <v>0.14162523427942064</v>
      </c>
    </row>
    <row r="6" spans="1:8" x14ac:dyDescent="0.25">
      <c r="A6" s="6"/>
      <c r="B6" s="6"/>
      <c r="C6" s="8">
        <v>2021</v>
      </c>
      <c r="D6" s="26">
        <f>WOB!F10</f>
        <v>0.2</v>
      </c>
      <c r="E6" s="44">
        <f>VAICTM!G10</f>
        <v>14.976155243252188</v>
      </c>
      <c r="F6" s="44">
        <f>IOS!G10</f>
        <v>2.001161530474306</v>
      </c>
      <c r="G6" s="44">
        <f>'NIPER Tobins'!J10</f>
        <v>1.7445268888773016</v>
      </c>
      <c r="H6" s="44">
        <f>KK!F10</f>
        <v>0.2037852693181853</v>
      </c>
    </row>
    <row r="7" spans="1:8" x14ac:dyDescent="0.25">
      <c r="A7" s="6">
        <v>2</v>
      </c>
      <c r="B7" s="6" t="s">
        <v>8</v>
      </c>
      <c r="C7" s="8">
        <v>2017</v>
      </c>
      <c r="D7" s="26">
        <f>WOB!F11</f>
        <v>0.375</v>
      </c>
      <c r="E7" s="44">
        <f>VAICTM!G11</f>
        <v>15.510918730184517</v>
      </c>
      <c r="F7" s="44">
        <f>IOS!G11</f>
        <v>1.1148791020613178</v>
      </c>
      <c r="G7" s="44">
        <f>'NIPER Tobins'!J11</f>
        <v>1.0517923304760912</v>
      </c>
      <c r="H7" s="44">
        <f>KK!F11</f>
        <v>7.591523893355008E-2</v>
      </c>
    </row>
    <row r="8" spans="1:8" x14ac:dyDescent="0.25">
      <c r="A8" s="6"/>
      <c r="B8" s="6"/>
      <c r="C8" s="8">
        <v>2018</v>
      </c>
      <c r="D8" s="26">
        <f>WOB!F12</f>
        <v>0.375</v>
      </c>
      <c r="E8" s="44">
        <f>VAICTM!G12</f>
        <v>16.444862015411839</v>
      </c>
      <c r="F8" s="44">
        <f>IOS!G12</f>
        <v>5.3628882196106371</v>
      </c>
      <c r="G8" s="44">
        <f>'NIPER Tobins'!J12</f>
        <v>4.324629995007685</v>
      </c>
      <c r="H8" s="44">
        <f>KK!F12</f>
        <v>7.5859436086550144E-2</v>
      </c>
    </row>
    <row r="9" spans="1:8" x14ac:dyDescent="0.25">
      <c r="A9" s="6"/>
      <c r="B9" s="6"/>
      <c r="C9" s="8">
        <v>2019</v>
      </c>
      <c r="D9" s="26">
        <f>WOB!F13</f>
        <v>0.375</v>
      </c>
      <c r="E9" s="44">
        <f>VAICTM!G13</f>
        <v>20.621384319103377</v>
      </c>
      <c r="F9" s="44">
        <f>IOS!G13</f>
        <v>7.9081357953581852</v>
      </c>
      <c r="G9" s="44">
        <f>'NIPER Tobins'!J13</f>
        <v>5.2514755503942494</v>
      </c>
      <c r="H9" s="44">
        <f>KK!F13</f>
        <v>0.10501309873679403</v>
      </c>
    </row>
    <row r="10" spans="1:8" x14ac:dyDescent="0.25">
      <c r="A10" s="6"/>
      <c r="B10" s="6"/>
      <c r="C10" s="8">
        <v>2020</v>
      </c>
      <c r="D10" s="26">
        <f>WOB!F14</f>
        <v>0.33333333333333331</v>
      </c>
      <c r="E10" s="44">
        <f>VAICTM!G14</f>
        <v>16.429233106885846</v>
      </c>
      <c r="F10" s="44">
        <f>IOS!G14</f>
        <v>6.7058128874570322</v>
      </c>
      <c r="G10" s="44">
        <f>'NIPER Tobins'!J14</f>
        <v>4.8943455960470352</v>
      </c>
      <c r="H10" s="44">
        <f>KK!F14</f>
        <v>0.10128016703823479</v>
      </c>
    </row>
    <row r="11" spans="1:8" x14ac:dyDescent="0.25">
      <c r="A11" s="6"/>
      <c r="B11" s="6"/>
      <c r="C11" s="8">
        <v>2021</v>
      </c>
      <c r="D11" s="26">
        <f>WOB!F15</f>
        <v>0.33333333333333331</v>
      </c>
      <c r="E11" s="44">
        <f>VAICTM!G15</f>
        <v>19.769310346376503</v>
      </c>
      <c r="F11" s="44">
        <f>IOS!G15</f>
        <v>5.6311034573367289</v>
      </c>
      <c r="G11" s="44">
        <f>'NIPER Tobins'!J15</f>
        <v>4.4405010320003235</v>
      </c>
      <c r="H11" s="44">
        <f>KK!F15</f>
        <v>0.13404104470392239</v>
      </c>
    </row>
    <row r="12" spans="1:8" x14ac:dyDescent="0.25">
      <c r="A12" s="6">
        <v>3</v>
      </c>
      <c r="B12" s="6" t="s">
        <v>34</v>
      </c>
      <c r="C12" s="8">
        <v>2017</v>
      </c>
      <c r="D12" s="26">
        <f>WOB!F16</f>
        <v>0.2</v>
      </c>
      <c r="E12" s="44">
        <f>VAICTM!G16</f>
        <v>99.505530446817374</v>
      </c>
      <c r="F12" s="44">
        <f>IOS!G16</f>
        <v>1.9593419804760399</v>
      </c>
      <c r="G12" s="44">
        <f>'NIPER Tobins'!J16</f>
        <v>1.6526434030526311</v>
      </c>
      <c r="H12" s="44">
        <f>KK!F16</f>
        <v>9.8879068055170799E-2</v>
      </c>
    </row>
    <row r="13" spans="1:8" x14ac:dyDescent="0.25">
      <c r="A13" s="6"/>
      <c r="B13" s="6"/>
      <c r="C13" s="8">
        <v>2018</v>
      </c>
      <c r="D13" s="26">
        <f>WOB!F17</f>
        <v>0.2</v>
      </c>
      <c r="E13" s="44">
        <f>VAICTM!G17</f>
        <v>124.64259820236879</v>
      </c>
      <c r="F13" s="44">
        <f>IOS!G17</f>
        <v>1.8037192555538191</v>
      </c>
      <c r="G13" s="44">
        <f>'NIPER Tobins'!J17</f>
        <v>1.5732476284584056</v>
      </c>
      <c r="H13" s="44">
        <f>KK!F17</f>
        <v>0.11923542663481126</v>
      </c>
    </row>
    <row r="14" spans="1:8" x14ac:dyDescent="0.25">
      <c r="A14" s="6"/>
      <c r="B14" s="6"/>
      <c r="C14" s="8">
        <v>2019</v>
      </c>
      <c r="D14" s="26">
        <f>WOB!F18</f>
        <v>0.13333333333333333</v>
      </c>
      <c r="E14" s="44">
        <f>VAICTM!G18</f>
        <v>140.71638114837791</v>
      </c>
      <c r="F14" s="44">
        <f>IOS!G18</f>
        <v>1.9272951124147477</v>
      </c>
      <c r="G14" s="44">
        <f>'NIPER Tobins'!J18</f>
        <v>1.6618287773799716</v>
      </c>
      <c r="H14" s="44">
        <f>KK!F18</f>
        <v>0.12119563403916878</v>
      </c>
    </row>
    <row r="15" spans="1:8" x14ac:dyDescent="0.25">
      <c r="A15" s="6"/>
      <c r="B15" s="6"/>
      <c r="C15" s="8">
        <v>2020</v>
      </c>
      <c r="D15" s="26">
        <f>WOB!F19</f>
        <v>0.23076923076923078</v>
      </c>
      <c r="E15" s="44">
        <f>VAICTM!G19</f>
        <v>218.69255087691889</v>
      </c>
      <c r="F15" s="44">
        <f>IOS!G19</f>
        <v>2.0435996943084294</v>
      </c>
      <c r="G15" s="44">
        <f>'NIPER Tobins'!J19</f>
        <v>1.6966852498881126</v>
      </c>
      <c r="H15" s="44">
        <f>KK!F19</f>
        <v>8.1578504806961757E-2</v>
      </c>
    </row>
    <row r="16" spans="1:8" x14ac:dyDescent="0.25">
      <c r="A16" s="6"/>
      <c r="B16" s="6"/>
      <c r="C16" s="8">
        <v>2021</v>
      </c>
      <c r="D16" s="26">
        <f>WOB!F20</f>
        <v>0.25</v>
      </c>
      <c r="E16" s="44">
        <f>VAICTM!G20</f>
        <v>67.888740372041013</v>
      </c>
      <c r="F16" s="44">
        <f>IOS!G20</f>
        <v>2.2305937710041772</v>
      </c>
      <c r="G16" s="44">
        <f>'NIPER Tobins'!J20</f>
        <v>1.8146112863683752</v>
      </c>
      <c r="H16" s="44">
        <f>KK!F20</f>
        <v>7.0341472601498853E-2</v>
      </c>
    </row>
    <row r="17" spans="1:8" x14ac:dyDescent="0.25">
      <c r="A17" s="6">
        <v>4</v>
      </c>
      <c r="B17" s="6" t="s">
        <v>29</v>
      </c>
      <c r="C17" s="8">
        <v>2017</v>
      </c>
      <c r="D17" s="26">
        <f>WOB!F21</f>
        <v>0.18181818181818182</v>
      </c>
      <c r="E17" s="44">
        <f>VAICTM!G21</f>
        <v>36.775467903363875</v>
      </c>
      <c r="F17" s="44">
        <f>IOS!G21</f>
        <v>3.8219365357607855</v>
      </c>
      <c r="G17" s="44">
        <f>'NIPER Tobins'!J21</f>
        <v>2.78326895189974</v>
      </c>
      <c r="H17" s="44">
        <f>KK!F21</f>
        <v>0.11616769220698704</v>
      </c>
    </row>
    <row r="18" spans="1:8" x14ac:dyDescent="0.25">
      <c r="A18" s="6"/>
      <c r="B18" s="6"/>
      <c r="C18" s="8">
        <v>2018</v>
      </c>
      <c r="D18" s="26">
        <f>WOB!F22</f>
        <v>0.18181818181818182</v>
      </c>
      <c r="E18" s="44">
        <f>VAICTM!G22</f>
        <v>38.344832464439591</v>
      </c>
      <c r="F18" s="44">
        <f>IOS!G22</f>
        <v>3.5650376213475266</v>
      </c>
      <c r="G18" s="44">
        <f>'NIPER Tobins'!J22</f>
        <v>2.6754447671765198</v>
      </c>
      <c r="H18" s="44">
        <f>KK!F22</f>
        <v>0.11278410495797234</v>
      </c>
    </row>
    <row r="19" spans="1:8" x14ac:dyDescent="0.25">
      <c r="A19" s="6"/>
      <c r="B19" s="6"/>
      <c r="C19" s="8">
        <v>2019</v>
      </c>
      <c r="D19" s="26">
        <f>WOB!F23</f>
        <v>7.6923076923076927E-2</v>
      </c>
      <c r="E19" s="44">
        <f>VAICTM!G23</f>
        <v>42.84490385582707</v>
      </c>
      <c r="F19" s="44">
        <f>IOS!G23</f>
        <v>2.0022608734784586</v>
      </c>
      <c r="G19" s="44">
        <f>'NIPER Tobins'!J23</f>
        <v>1.6490486370830857</v>
      </c>
      <c r="H19" s="44">
        <f>KK!F23</f>
        <v>0.13834813905946697</v>
      </c>
    </row>
    <row r="20" spans="1:8" x14ac:dyDescent="0.25">
      <c r="A20" s="6"/>
      <c r="B20" s="6"/>
      <c r="C20" s="8">
        <v>2020</v>
      </c>
      <c r="D20" s="26">
        <f>WOB!F24</f>
        <v>8.3333333333333329E-2</v>
      </c>
      <c r="E20" s="44">
        <f>VAICTM!G24</f>
        <v>42.779356385432827</v>
      </c>
      <c r="F20" s="44">
        <f>IOS!G24</f>
        <v>1.3479883999423947</v>
      </c>
      <c r="G20" s="44">
        <f>'NIPER Tobins'!J24</f>
        <v>1.2604523982935261</v>
      </c>
      <c r="H20" s="44">
        <f>KK!F24</f>
        <v>9.7807791134701255E-2</v>
      </c>
    </row>
    <row r="21" spans="1:8" x14ac:dyDescent="0.25">
      <c r="A21" s="6"/>
      <c r="B21" s="6"/>
      <c r="C21" s="8">
        <v>2021</v>
      </c>
      <c r="D21" s="26">
        <f>WOB!F25</f>
        <v>9.0909090909090912E-2</v>
      </c>
      <c r="E21" s="44">
        <f>VAICTM!G25</f>
        <v>52.781229027396144</v>
      </c>
      <c r="F21" s="44">
        <f>IOS!G25</f>
        <v>0.99306471293126197</v>
      </c>
      <c r="G21" s="44">
        <f>'NIPER Tobins'!J25</f>
        <v>0.99542951054322404</v>
      </c>
      <c r="H21" s="44">
        <f>KK!F25</f>
        <v>6.2306011394355466E-2</v>
      </c>
    </row>
    <row r="22" spans="1:8" x14ac:dyDescent="0.25">
      <c r="A22" s="6">
        <v>5</v>
      </c>
      <c r="B22" s="6" t="s">
        <v>30</v>
      </c>
      <c r="C22" s="8">
        <v>2017</v>
      </c>
      <c r="D22" s="26">
        <f>WOB!F26</f>
        <v>0.15384615384615385</v>
      </c>
      <c r="E22" s="44">
        <f>VAICTM!G26</f>
        <v>14.077460203654541</v>
      </c>
      <c r="F22" s="44">
        <f>IOS!G26</f>
        <v>16.128301400097353</v>
      </c>
      <c r="G22" s="44">
        <f>'NIPER Tobins'!J26</f>
        <v>12.962420090042752</v>
      </c>
      <c r="H22" s="44">
        <f>KK!F26</f>
        <v>0.29370008801127595</v>
      </c>
    </row>
    <row r="23" spans="1:8" x14ac:dyDescent="0.25">
      <c r="A23" s="6"/>
      <c r="B23" s="6"/>
      <c r="C23" s="8">
        <v>2018</v>
      </c>
      <c r="D23" s="26">
        <f>WOB!F27</f>
        <v>0.14285714285714285</v>
      </c>
      <c r="E23" s="44">
        <f>VAICTM!G27</f>
        <v>14.724760181053574</v>
      </c>
      <c r="F23" s="44">
        <f>IOS!G27</f>
        <v>12.204790358251014</v>
      </c>
      <c r="G23" s="44">
        <f>'NIPER Tobins'!J27</f>
        <v>9.5013141441796378</v>
      </c>
      <c r="H23" s="44">
        <f>KK!F27</f>
        <v>0.29050890490236342</v>
      </c>
    </row>
    <row r="24" spans="1:8" x14ac:dyDescent="0.25">
      <c r="A24" s="6"/>
      <c r="B24" s="6"/>
      <c r="C24" s="8">
        <v>2019</v>
      </c>
      <c r="D24" s="26">
        <f>WOB!F28</f>
        <v>0.2</v>
      </c>
      <c r="E24" s="44">
        <f>VAICTM!G28</f>
        <v>14.942095938972033</v>
      </c>
      <c r="F24" s="44">
        <f>IOS!G28</f>
        <v>6.8461269603217287</v>
      </c>
      <c r="G24" s="44">
        <f>'NIPER Tobins'!J28</f>
        <v>5.0977747177631034</v>
      </c>
      <c r="H24" s="44">
        <f>KK!F28</f>
        <v>0.26956299815770468</v>
      </c>
    </row>
    <row r="25" spans="1:8" x14ac:dyDescent="0.25">
      <c r="A25" s="6"/>
      <c r="B25" s="6"/>
      <c r="C25" s="8">
        <v>2020</v>
      </c>
      <c r="D25" s="26">
        <f>WOB!F29</f>
        <v>0.2</v>
      </c>
      <c r="E25" s="44">
        <f>VAICTM!G29</f>
        <v>13.42295735922349</v>
      </c>
      <c r="F25" s="44">
        <f>IOS!G29</f>
        <v>5.7887053915546174</v>
      </c>
      <c r="G25" s="44">
        <f>'NIPER Tobins'!J29</f>
        <v>3.9153519401284735</v>
      </c>
      <c r="H25" s="44">
        <f>KK!F29</f>
        <v>0.17275381119671587</v>
      </c>
    </row>
    <row r="26" spans="1:8" x14ac:dyDescent="0.25">
      <c r="A26" s="6"/>
      <c r="B26" s="6"/>
      <c r="C26" s="8">
        <v>2021</v>
      </c>
      <c r="D26" s="26">
        <f>WOB!F30</f>
        <v>0.3</v>
      </c>
      <c r="E26" s="44">
        <f>VAICTM!G30</f>
        <v>15.347415141238018</v>
      </c>
      <c r="F26" s="44">
        <f>IOS!G30</f>
        <v>3.845205133610214</v>
      </c>
      <c r="G26" s="44">
        <f>'NIPER Tobins'!J30</f>
        <v>2.5644164369611033</v>
      </c>
      <c r="H26" s="44">
        <f>KK!F30</f>
        <v>0.13443283975785617</v>
      </c>
    </row>
    <row r="27" spans="1:8" x14ac:dyDescent="0.25">
      <c r="A27" s="6">
        <v>6</v>
      </c>
      <c r="B27" s="6" t="s">
        <v>14</v>
      </c>
      <c r="C27" s="8">
        <v>2017</v>
      </c>
      <c r="D27" s="26">
        <f>WOB!F31</f>
        <v>0.2857142857142857</v>
      </c>
      <c r="E27" s="44">
        <f>VAICTM!G31</f>
        <v>48.694622619005784</v>
      </c>
      <c r="F27" s="44">
        <f>IOS!G31</f>
        <v>0.42459721565728292</v>
      </c>
      <c r="G27" s="44">
        <f>'NIPER Tobins'!J31</f>
        <v>0.52530707480273897</v>
      </c>
      <c r="H27" s="44">
        <f>KK!F31</f>
        <v>8.3131964847558068E-2</v>
      </c>
    </row>
    <row r="28" spans="1:8" x14ac:dyDescent="0.25">
      <c r="A28" s="6"/>
      <c r="B28" s="6"/>
      <c r="C28" s="8">
        <v>2018</v>
      </c>
      <c r="D28" s="26">
        <f>WOB!F32</f>
        <v>0.2857142857142857</v>
      </c>
      <c r="E28" s="44">
        <f>VAICTM!G32</f>
        <v>69.794719215627239</v>
      </c>
      <c r="F28" s="44">
        <f>IOS!G32</f>
        <v>0.76958854681451205</v>
      </c>
      <c r="G28" s="44">
        <f>'NIPER Tobins'!J32</f>
        <v>0.82900329578131593</v>
      </c>
      <c r="H28" s="44">
        <f>KK!F32</f>
        <v>0.1188582007102308</v>
      </c>
    </row>
    <row r="29" spans="1:8" x14ac:dyDescent="0.25">
      <c r="A29" s="6"/>
      <c r="B29" s="6"/>
      <c r="C29" s="8">
        <v>2019</v>
      </c>
      <c r="D29" s="26">
        <f>WOB!F33</f>
        <v>0.2857142857142857</v>
      </c>
      <c r="E29" s="44">
        <f>VAICTM!G33</f>
        <v>76.523374351484165</v>
      </c>
      <c r="F29" s="44">
        <f>IOS!G33</f>
        <v>0.87118711682399175</v>
      </c>
      <c r="G29" s="44">
        <f>'NIPER Tobins'!J33</f>
        <v>0.90262226234562326</v>
      </c>
      <c r="H29" s="44">
        <f>KK!F33</f>
        <v>0.12221758322106353</v>
      </c>
    </row>
    <row r="30" spans="1:8" x14ac:dyDescent="0.25">
      <c r="A30" s="6"/>
      <c r="B30" s="6"/>
      <c r="C30" s="8">
        <v>2020</v>
      </c>
      <c r="D30" s="26">
        <f>WOB!F34</f>
        <v>0.2857142857142857</v>
      </c>
      <c r="E30" s="44">
        <f>VAICTM!G34</f>
        <v>50.815152252480743</v>
      </c>
      <c r="F30" s="44">
        <f>IOS!G34</f>
        <v>0.91747615196450405</v>
      </c>
      <c r="G30" s="44">
        <f>'NIPER Tobins'!J34</f>
        <v>0.93971152656147727</v>
      </c>
      <c r="H30" s="44">
        <f>KK!F34</f>
        <v>4.1942224952037269E-2</v>
      </c>
    </row>
    <row r="31" spans="1:8" x14ac:dyDescent="0.25">
      <c r="A31" s="6"/>
      <c r="B31" s="6"/>
      <c r="C31" s="8">
        <v>2021</v>
      </c>
      <c r="D31" s="26">
        <f>WOB!F35</f>
        <v>0.2857142857142857</v>
      </c>
      <c r="E31" s="44">
        <f>VAICTM!G35</f>
        <v>38.81542607981941</v>
      </c>
      <c r="F31" s="44">
        <f>IOS!G35</f>
        <v>2.6196746698269644</v>
      </c>
      <c r="G31" s="44">
        <f>'NIPER Tobins'!J35</f>
        <v>2.094926182154571</v>
      </c>
      <c r="H31" s="44">
        <f>KK!F35</f>
        <v>1.2670956384840084E-2</v>
      </c>
    </row>
    <row r="32" spans="1:8" x14ac:dyDescent="0.25">
      <c r="A32" s="6">
        <v>7</v>
      </c>
      <c r="B32" s="6" t="s">
        <v>54</v>
      </c>
      <c r="C32" s="8">
        <v>2017</v>
      </c>
      <c r="D32" s="26">
        <f>WOB!F36</f>
        <v>0.2</v>
      </c>
      <c r="E32" s="44">
        <f>VAICTM!G36</f>
        <v>358.59845066668765</v>
      </c>
      <c r="F32" s="44">
        <f>IOS!G36</f>
        <v>1.3771669792542693</v>
      </c>
      <c r="G32" s="44">
        <f>'NIPER Tobins'!J36</f>
        <v>1.2649747489234311</v>
      </c>
      <c r="H32" s="44">
        <f>KK!F36</f>
        <v>7.7761945952688427E-2</v>
      </c>
    </row>
    <row r="33" spans="1:8" x14ac:dyDescent="0.25">
      <c r="A33" s="6"/>
      <c r="B33" s="6"/>
      <c r="C33" s="8">
        <v>2018</v>
      </c>
      <c r="D33" s="26">
        <f>WOB!F37</f>
        <v>0.2</v>
      </c>
      <c r="E33" s="44">
        <f>VAICTM!G37</f>
        <v>263.6400189244311</v>
      </c>
      <c r="F33" s="44">
        <f>IOS!G37</f>
        <v>1.2896315094857052</v>
      </c>
      <c r="G33" s="44">
        <f>'NIPER Tobins'!J37</f>
        <v>1.2059079885936981</v>
      </c>
      <c r="H33" s="44">
        <f>KK!F37</f>
        <v>8.028063135007496E-2</v>
      </c>
    </row>
    <row r="34" spans="1:8" x14ac:dyDescent="0.25">
      <c r="A34" s="6"/>
      <c r="B34" s="6"/>
      <c r="C34" s="8">
        <v>2019</v>
      </c>
      <c r="D34" s="26">
        <f>WOB!F38</f>
        <v>0.16666666666666666</v>
      </c>
      <c r="E34" s="44">
        <f>VAICTM!G38</f>
        <v>266.42352975956646</v>
      </c>
      <c r="F34" s="44">
        <f>IOS!G38</f>
        <v>0.76041679134097973</v>
      </c>
      <c r="G34" s="44">
        <f>'NIPER Tobins'!J38</f>
        <v>0.87443939637511447</v>
      </c>
      <c r="H34" s="44">
        <f>KK!F38</f>
        <v>6.4897577899037676E-2</v>
      </c>
    </row>
    <row r="35" spans="1:8" x14ac:dyDescent="0.25">
      <c r="A35" s="6"/>
      <c r="B35" s="6"/>
      <c r="C35" s="8">
        <v>2020</v>
      </c>
      <c r="D35" s="26">
        <f>WOB!F39</f>
        <v>0.16666666666666666</v>
      </c>
      <c r="E35" s="44">
        <f>VAICTM!G39</f>
        <v>194.39195517264594</v>
      </c>
      <c r="F35" s="44">
        <f>IOS!G39</f>
        <v>0.82737395231929578</v>
      </c>
      <c r="G35" s="44">
        <f>'NIPER Tobins'!J39</f>
        <v>0.9171758611431462</v>
      </c>
      <c r="H35" s="44">
        <f>KK!F39</f>
        <v>6.0439238275448122E-2</v>
      </c>
    </row>
    <row r="36" spans="1:8" x14ac:dyDescent="0.25">
      <c r="A36" s="6"/>
      <c r="B36" s="6"/>
      <c r="C36" s="8">
        <v>2021</v>
      </c>
      <c r="D36" s="26">
        <f>WOB!F40</f>
        <v>0.16666666666666666</v>
      </c>
      <c r="E36" s="44">
        <f>VAICTM!G40</f>
        <v>159.01548763386117</v>
      </c>
      <c r="F36" s="44">
        <f>IOS!G40</f>
        <v>0.64419786272649504</v>
      </c>
      <c r="G36" s="44">
        <f>'NIPER Tobins'!J40</f>
        <v>0.84496110334839436</v>
      </c>
      <c r="H36" s="44">
        <f>KK!F40</f>
        <v>5.5902314007669866E-2</v>
      </c>
    </row>
    <row r="37" spans="1:8" x14ac:dyDescent="0.25">
      <c r="A37" s="6">
        <v>8</v>
      </c>
      <c r="B37" s="6" t="s">
        <v>37</v>
      </c>
      <c r="C37" s="8">
        <v>2017</v>
      </c>
      <c r="D37" s="26">
        <f>WOB!F41</f>
        <v>0.15384615384615385</v>
      </c>
      <c r="E37" s="44">
        <f>VAICTM!G41</f>
        <v>11.003838043405022</v>
      </c>
      <c r="F37" s="44">
        <f>IOS!G41</f>
        <v>5.7016536024195172</v>
      </c>
      <c r="G37" s="44">
        <f>'NIPER Tobins'!J41</f>
        <v>4.9313904275471465</v>
      </c>
      <c r="H37" s="44">
        <f>KK!F41</f>
        <v>0.14764179482105147</v>
      </c>
    </row>
    <row r="38" spans="1:8" x14ac:dyDescent="0.25">
      <c r="A38" s="6"/>
      <c r="B38" s="6"/>
      <c r="C38" s="8">
        <v>2018</v>
      </c>
      <c r="D38" s="26">
        <f>WOB!F42</f>
        <v>0.16666666666666666</v>
      </c>
      <c r="E38" s="44">
        <f>VAICTM!G42</f>
        <v>11.126068666523881</v>
      </c>
      <c r="F38" s="44">
        <f>IOS!G42</f>
        <v>4.6585206444426346</v>
      </c>
      <c r="G38" s="44">
        <f>'NIPER Tobins'!J42</f>
        <v>4.0835972193078023</v>
      </c>
      <c r="H38" s="44">
        <f>KK!F42</f>
        <v>0.13761895708400257</v>
      </c>
    </row>
    <row r="39" spans="1:8" x14ac:dyDescent="0.25">
      <c r="A39" s="6"/>
      <c r="B39" s="6"/>
      <c r="C39" s="8">
        <v>2019</v>
      </c>
      <c r="D39" s="26">
        <f>WOB!F43</f>
        <v>0.23076923076923078</v>
      </c>
      <c r="E39" s="44">
        <f>VAICTM!G43</f>
        <v>11.293007394228626</v>
      </c>
      <c r="F39" s="44">
        <f>IOS!G43</f>
        <v>4.5456480147971279</v>
      </c>
      <c r="G39" s="44">
        <f>'NIPER Tobins'!J43</f>
        <v>3.9229170343042159</v>
      </c>
      <c r="H39" s="44">
        <f>KK!F43</f>
        <v>0.12522260185654557</v>
      </c>
    </row>
    <row r="40" spans="1:8" x14ac:dyDescent="0.25">
      <c r="A40" s="6"/>
      <c r="B40" s="6"/>
      <c r="C40" s="8">
        <v>2020</v>
      </c>
      <c r="D40" s="26">
        <f>WOB!F44</f>
        <v>0.25</v>
      </c>
      <c r="E40" s="44">
        <f>VAICTM!G44</f>
        <v>11.426054733380038</v>
      </c>
      <c r="F40" s="44">
        <f>IOS!G44</f>
        <v>3.7959547443417492</v>
      </c>
      <c r="G40" s="44">
        <f>'NIPER Tobins'!J44</f>
        <v>3.2645992944605</v>
      </c>
      <c r="H40" s="44">
        <f>KK!F44</f>
        <v>0.12407309229342042</v>
      </c>
    </row>
    <row r="41" spans="1:8" x14ac:dyDescent="0.25">
      <c r="A41" s="6"/>
      <c r="B41" s="6"/>
      <c r="C41" s="8">
        <v>2021</v>
      </c>
      <c r="D41" s="26">
        <f>WOB!F45</f>
        <v>0.25</v>
      </c>
      <c r="E41" s="44">
        <f>VAICTM!G45</f>
        <v>12.237277594869342</v>
      </c>
      <c r="F41" s="44">
        <f>IOS!G45</f>
        <v>3.5598493955481625</v>
      </c>
      <c r="G41" s="44">
        <f>'NIPER Tobins'!J45</f>
        <v>3.1209419966070846</v>
      </c>
      <c r="H41" s="44">
        <f>KK!F45</f>
        <v>0.1259225318629793</v>
      </c>
    </row>
    <row r="42" spans="1:8" x14ac:dyDescent="0.25">
      <c r="A42" s="6">
        <v>9</v>
      </c>
      <c r="B42" s="6" t="s">
        <v>38</v>
      </c>
      <c r="C42" s="8">
        <v>2017</v>
      </c>
      <c r="D42" s="26">
        <f>WOB!F46</f>
        <v>0.25</v>
      </c>
      <c r="E42" s="44">
        <f>VAICTM!G46</f>
        <v>5.5642701259327652</v>
      </c>
      <c r="F42" s="44">
        <f>IOS!G46</f>
        <v>6.187468857618625</v>
      </c>
      <c r="G42" s="44">
        <f>'NIPER Tobins'!J46</f>
        <v>4.7692300981797375</v>
      </c>
      <c r="H42" s="44">
        <f>KK!F46</f>
        <v>3.4775133921515489E-2</v>
      </c>
    </row>
    <row r="43" spans="1:8" x14ac:dyDescent="0.25">
      <c r="A43" s="6"/>
      <c r="B43" s="6"/>
      <c r="C43" s="8">
        <v>2018</v>
      </c>
      <c r="D43" s="26">
        <f>WOB!F47</f>
        <v>0.33333333333333331</v>
      </c>
      <c r="E43" s="44">
        <f>VAICTM!G47</f>
        <v>6.3553003417373111</v>
      </c>
      <c r="F43" s="44">
        <f>IOS!G47</f>
        <v>3.7169069026787298</v>
      </c>
      <c r="G43" s="44">
        <f>'NIPER Tobins'!J47</f>
        <v>2.1148003629940866</v>
      </c>
      <c r="H43" s="44">
        <f>KK!F47</f>
        <v>2.9591743265478931E-2</v>
      </c>
    </row>
    <row r="44" spans="1:8" x14ac:dyDescent="0.25">
      <c r="A44" s="6"/>
      <c r="B44" s="6"/>
      <c r="C44" s="8">
        <v>2019</v>
      </c>
      <c r="D44" s="26">
        <f>WOB!F48</f>
        <v>0.33333333333333331</v>
      </c>
      <c r="E44" s="44">
        <f>VAICTM!G48</f>
        <v>9.4720803872143655</v>
      </c>
      <c r="F44" s="44">
        <f>IOS!G48</f>
        <v>2.1494527637705052</v>
      </c>
      <c r="G44" s="44">
        <f>'NIPER Tobins'!J48</f>
        <v>1.7577604097931725</v>
      </c>
      <c r="H44" s="44">
        <f>KK!F48</f>
        <v>8.684961197509887E-2</v>
      </c>
    </row>
    <row r="45" spans="1:8" x14ac:dyDescent="0.25">
      <c r="A45" s="6"/>
      <c r="B45" s="6"/>
      <c r="C45" s="8">
        <v>2020</v>
      </c>
      <c r="D45" s="26">
        <f>WOB!F49</f>
        <v>0.4</v>
      </c>
      <c r="E45" s="44">
        <f>VAICTM!G49</f>
        <v>8.0073437969920391</v>
      </c>
      <c r="F45" s="44">
        <f>IOS!G49</f>
        <v>2.398369042458782</v>
      </c>
      <c r="G45" s="44">
        <f>'NIPER Tobins'!J49</f>
        <v>1.9213420919197461</v>
      </c>
      <c r="H45" s="44">
        <f>KK!F49</f>
        <v>7.7322488569391279E-2</v>
      </c>
    </row>
    <row r="46" spans="1:8" x14ac:dyDescent="0.25">
      <c r="A46" s="6"/>
      <c r="B46" s="6"/>
      <c r="C46" s="8">
        <v>2021</v>
      </c>
      <c r="D46" s="26">
        <f>WOB!F50</f>
        <v>0.4</v>
      </c>
      <c r="E46" s="44">
        <f>VAICTM!G50</f>
        <v>11.144804829644341</v>
      </c>
      <c r="F46" s="44">
        <f>IOS!G50</f>
        <v>2.4166873948718615</v>
      </c>
      <c r="G46" s="44">
        <f>'NIPER Tobins'!J50</f>
        <v>1.9442731165794063</v>
      </c>
      <c r="H46" s="44">
        <f>KK!F50</f>
        <v>0.12829103068791856</v>
      </c>
    </row>
    <row r="47" spans="1:8" x14ac:dyDescent="0.25">
      <c r="A47" s="6">
        <v>10</v>
      </c>
      <c r="B47" s="6" t="s">
        <v>40</v>
      </c>
      <c r="C47" s="8">
        <v>2017</v>
      </c>
      <c r="D47" s="26">
        <f>WOB!F51</f>
        <v>0.5</v>
      </c>
      <c r="E47" s="44">
        <f>VAICTM!G51</f>
        <v>5.1694216318432593</v>
      </c>
      <c r="F47" s="44">
        <f>IOS!G51</f>
        <v>0.899533690016458</v>
      </c>
      <c r="G47" s="44">
        <f>'NIPER Tobins'!J51</f>
        <v>0.93146094709718641</v>
      </c>
      <c r="H47" s="44">
        <f>KK!F51</f>
        <v>4.4668003110105201E-2</v>
      </c>
    </row>
    <row r="48" spans="1:8" x14ac:dyDescent="0.25">
      <c r="A48" s="6"/>
      <c r="B48" s="6"/>
      <c r="C48" s="8">
        <v>2018</v>
      </c>
      <c r="D48" s="26">
        <f>WOB!F52</f>
        <v>0.5</v>
      </c>
      <c r="E48" s="44">
        <f>VAICTM!G52</f>
        <v>5.3973622010197913</v>
      </c>
      <c r="F48" s="44">
        <f>IOS!G52</f>
        <v>0.8503505774415917</v>
      </c>
      <c r="G48" s="44">
        <f>'NIPER Tobins'!J52</f>
        <v>0.90485560438684354</v>
      </c>
      <c r="H48" s="44">
        <f>KK!F52</f>
        <v>4.515971382199143E-2</v>
      </c>
    </row>
    <row r="49" spans="1:8" x14ac:dyDescent="0.25">
      <c r="A49" s="6"/>
      <c r="B49" s="6"/>
      <c r="C49" s="8">
        <v>2019</v>
      </c>
      <c r="D49" s="26">
        <f>WOB!F53</f>
        <v>0.42857142857142855</v>
      </c>
      <c r="E49" s="44">
        <f>VAICTM!G53</f>
        <v>5.3739689329630593</v>
      </c>
      <c r="F49" s="44">
        <f>IOS!G53</f>
        <v>0.84942871147774013</v>
      </c>
      <c r="G49" s="44">
        <f>'NIPER Tobins'!J53</f>
        <v>0.90156440690727968</v>
      </c>
      <c r="H49" s="44">
        <f>KK!F53</f>
        <v>4.896956716471669E-2</v>
      </c>
    </row>
    <row r="50" spans="1:8" x14ac:dyDescent="0.25">
      <c r="A50" s="6"/>
      <c r="B50" s="6"/>
      <c r="C50" s="8">
        <v>2020</v>
      </c>
      <c r="D50" s="26">
        <f>WOB!F54</f>
        <v>0.14285714285714285</v>
      </c>
      <c r="E50" s="44">
        <f>VAICTM!G54</f>
        <v>5.9343288164598649</v>
      </c>
      <c r="F50" s="44">
        <f>IOS!G54</f>
        <v>3.3096314637565536</v>
      </c>
      <c r="G50" s="44">
        <f>'NIPER Tobins'!J54</f>
        <v>2.592784176780758</v>
      </c>
      <c r="H50" s="44">
        <f>KK!F54</f>
        <v>9.6704921515403525E-2</v>
      </c>
    </row>
    <row r="51" spans="1:8" x14ac:dyDescent="0.25">
      <c r="A51" s="6"/>
      <c r="B51" s="6"/>
      <c r="C51" s="8">
        <v>2021</v>
      </c>
      <c r="D51" s="26">
        <f>WOB!F55</f>
        <v>0.14285714285714285</v>
      </c>
      <c r="E51" s="44">
        <f>VAICTM!G55</f>
        <v>9.5266188358124033</v>
      </c>
      <c r="F51" s="44">
        <f>IOS!G55</f>
        <v>3.2501756772490178</v>
      </c>
      <c r="G51" s="44">
        <f>'NIPER Tobins'!J55</f>
        <v>1.4663800176981676</v>
      </c>
      <c r="H51" s="44">
        <f>KK!F55</f>
        <v>6.7958395161423603E-3</v>
      </c>
    </row>
    <row r="52" spans="1:8" x14ac:dyDescent="0.25">
      <c r="A52" s="6">
        <v>11</v>
      </c>
      <c r="B52" s="6" t="s">
        <v>24</v>
      </c>
      <c r="C52" s="8">
        <v>2017</v>
      </c>
      <c r="D52" s="26">
        <f>WOB!F56</f>
        <v>0.125</v>
      </c>
      <c r="E52" s="44">
        <f>VAICTM!G56</f>
        <v>6.4448507866867528</v>
      </c>
      <c r="F52" s="44">
        <f>IOS!G56</f>
        <v>2.796977889532803</v>
      </c>
      <c r="G52" s="44">
        <f>'NIPER Tobins'!J56</f>
        <v>2.111434519922617</v>
      </c>
      <c r="H52" s="44">
        <f>KK!F56</f>
        <v>2.9687867718775438E-2</v>
      </c>
    </row>
    <row r="53" spans="1:8" x14ac:dyDescent="0.25">
      <c r="A53" s="6"/>
      <c r="B53" s="6"/>
      <c r="C53" s="8">
        <v>2018</v>
      </c>
      <c r="D53" s="26">
        <f>WOB!F57</f>
        <v>0.25</v>
      </c>
      <c r="E53" s="44">
        <f>VAICTM!G57</f>
        <v>5.8645558009555723</v>
      </c>
      <c r="F53" s="44">
        <f>IOS!G57</f>
        <v>2.5450937004396961</v>
      </c>
      <c r="G53" s="44">
        <f>'NIPER Tobins'!J57</f>
        <v>2.0257351034304936</v>
      </c>
      <c r="H53" s="44">
        <f>KK!F57</f>
        <v>2.8943314649241429E-2</v>
      </c>
    </row>
    <row r="54" spans="1:8" x14ac:dyDescent="0.25">
      <c r="A54" s="6"/>
      <c r="B54" s="6"/>
      <c r="C54" s="8">
        <v>2019</v>
      </c>
      <c r="D54" s="26">
        <f>WOB!F58</f>
        <v>0.375</v>
      </c>
      <c r="E54" s="44">
        <f>VAICTM!G58</f>
        <v>6.3592900697482859</v>
      </c>
      <c r="F54" s="44">
        <f>IOS!G58</f>
        <v>2.6005439986333725</v>
      </c>
      <c r="G54" s="44">
        <f>'NIPER Tobins'!J58</f>
        <v>2.0571870003226742</v>
      </c>
      <c r="H54" s="44">
        <f>KK!F58</f>
        <v>5.0515660388067068E-2</v>
      </c>
    </row>
    <row r="55" spans="1:8" x14ac:dyDescent="0.25">
      <c r="A55" s="6"/>
      <c r="B55" s="6"/>
      <c r="C55" s="8">
        <v>2020</v>
      </c>
      <c r="D55" s="26">
        <f>WOB!F59</f>
        <v>0.375</v>
      </c>
      <c r="E55" s="44">
        <f>VAICTM!G59</f>
        <v>5.3060986604319549</v>
      </c>
      <c r="F55" s="44">
        <f>IOS!G59</f>
        <v>2.6067169681354736</v>
      </c>
      <c r="G55" s="44">
        <f>'NIPER Tobins'!J59</f>
        <v>2.1648157452373273</v>
      </c>
      <c r="H55" s="44">
        <f>KK!F59</f>
        <v>3.7871511760548052E-2</v>
      </c>
    </row>
    <row r="56" spans="1:8" x14ac:dyDescent="0.25">
      <c r="A56" s="6"/>
      <c r="B56" s="6"/>
      <c r="C56" s="8">
        <v>2021</v>
      </c>
      <c r="D56" s="26">
        <f>WOB!F60</f>
        <v>0.42857142857142855</v>
      </c>
      <c r="E56" s="44">
        <f>VAICTM!G60</f>
        <v>6.4444307314541645</v>
      </c>
      <c r="F56" s="44">
        <f>IOS!G60</f>
        <v>2.9527504802131763</v>
      </c>
      <c r="G56" s="44">
        <f>'NIPER Tobins'!J60</f>
        <v>2.327565680546229</v>
      </c>
      <c r="H56" s="44">
        <f>KK!F60</f>
        <v>6.7125170731387851E-2</v>
      </c>
    </row>
    <row r="57" spans="1:8" x14ac:dyDescent="0.25">
      <c r="A57" s="6">
        <v>12</v>
      </c>
      <c r="B57" s="6" t="s">
        <v>25</v>
      </c>
      <c r="C57" s="8">
        <v>2017</v>
      </c>
      <c r="D57" s="26">
        <f>WOB!F61</f>
        <v>0.27272727272727271</v>
      </c>
      <c r="E57" s="44">
        <f>VAICTM!G61</f>
        <v>36.247989530081753</v>
      </c>
      <c r="F57" s="44">
        <f>IOS!G61</f>
        <v>1.2060663804018468</v>
      </c>
      <c r="G57" s="44">
        <f>'NIPER Tobins'!J61</f>
        <v>1.1299145227040313</v>
      </c>
      <c r="H57" s="44">
        <f>KK!F61</f>
        <v>1.5945795859236726E-2</v>
      </c>
    </row>
    <row r="58" spans="1:8" x14ac:dyDescent="0.25">
      <c r="A58" s="6"/>
      <c r="B58" s="6"/>
      <c r="C58" s="8">
        <v>2018</v>
      </c>
      <c r="D58" s="26">
        <f>WOB!F62</f>
        <v>0.27272727272727271</v>
      </c>
      <c r="E58" s="44">
        <f>VAICTM!G62</f>
        <v>36.316461803587103</v>
      </c>
      <c r="F58" s="44">
        <f>IOS!G62</f>
        <v>1.1527957581315493</v>
      </c>
      <c r="G58" s="44">
        <f>'NIPER Tobins'!J62</f>
        <v>1.0897587995684903</v>
      </c>
      <c r="H58" s="44">
        <f>KK!F62</f>
        <v>9.0069656548189218E-3</v>
      </c>
    </row>
    <row r="59" spans="1:8" x14ac:dyDescent="0.25">
      <c r="A59" s="6"/>
      <c r="B59" s="6"/>
      <c r="C59" s="8">
        <v>2019</v>
      </c>
      <c r="D59" s="26">
        <f>WOB!F63</f>
        <v>0.18181818181818182</v>
      </c>
      <c r="E59" s="44">
        <f>VAICTM!G63</f>
        <v>35.268779003229405</v>
      </c>
      <c r="F59" s="44">
        <f>IOS!G63</f>
        <v>0.68318922078634015</v>
      </c>
      <c r="G59" s="44">
        <f>'NIPER Tobins'!J63</f>
        <v>0.81973079377853941</v>
      </c>
      <c r="H59" s="44">
        <f>KK!F63</f>
        <v>5.2580631245718575E-4</v>
      </c>
    </row>
    <row r="60" spans="1:8" x14ac:dyDescent="0.25">
      <c r="A60" s="6"/>
      <c r="B60" s="6"/>
      <c r="C60" s="8">
        <v>2020</v>
      </c>
      <c r="D60" s="26">
        <f>WOB!F64</f>
        <v>0.18181818181818182</v>
      </c>
      <c r="E60" s="44">
        <f>VAICTM!G64</f>
        <v>49.249891318663643</v>
      </c>
      <c r="F60" s="44">
        <f>IOS!G64</f>
        <v>0.58132609585777539</v>
      </c>
      <c r="G60" s="44">
        <f>'NIPER Tobins'!J64</f>
        <v>0.77228156201811926</v>
      </c>
      <c r="H60" s="44">
        <f>KK!F64</f>
        <v>3.0620583570654309E-3</v>
      </c>
    </row>
    <row r="61" spans="1:8" x14ac:dyDescent="0.25">
      <c r="A61" s="6"/>
      <c r="B61" s="6"/>
      <c r="C61" s="8">
        <v>2021</v>
      </c>
      <c r="D61" s="26">
        <f>WOB!F65</f>
        <v>0.18181818181818182</v>
      </c>
      <c r="E61" s="44">
        <f>VAICTM!G65</f>
        <v>52.671975706587439</v>
      </c>
      <c r="F61" s="44">
        <f>IOS!G65</f>
        <v>0.62755290884007353</v>
      </c>
      <c r="G61" s="44">
        <f>'NIPER Tobins'!J65</f>
        <v>0.81240202008510998</v>
      </c>
      <c r="H61" s="44">
        <f>KK!F65</f>
        <v>1.5076632992913088E-2</v>
      </c>
    </row>
    <row r="62" spans="1:8" x14ac:dyDescent="0.25">
      <c r="A62" s="6">
        <v>13</v>
      </c>
      <c r="B62" s="6" t="s">
        <v>26</v>
      </c>
      <c r="C62" s="8">
        <v>2017</v>
      </c>
      <c r="D62" s="26">
        <f>WOB!F66</f>
        <v>0.25</v>
      </c>
      <c r="E62" s="44">
        <f>VAICTM!G66</f>
        <v>13.175265550264573</v>
      </c>
      <c r="F62" s="44">
        <f>IOS!G66</f>
        <v>2.4703810766423135</v>
      </c>
      <c r="G62" s="44">
        <f>'NIPER Tobins'!J66</f>
        <v>1.7107590735635898</v>
      </c>
      <c r="H62" s="44">
        <f>KK!F66</f>
        <v>3.6101344304015841E-2</v>
      </c>
    </row>
    <row r="63" spans="1:8" x14ac:dyDescent="0.25">
      <c r="A63" s="6"/>
      <c r="B63" s="6"/>
      <c r="C63" s="8">
        <v>2018</v>
      </c>
      <c r="D63" s="26">
        <f>WOB!F67</f>
        <v>0.25</v>
      </c>
      <c r="E63" s="44">
        <f>VAICTM!G67</f>
        <v>14.004315679933725</v>
      </c>
      <c r="F63" s="44">
        <f>IOS!G67</f>
        <v>3.0542475698931333</v>
      </c>
      <c r="G63" s="44">
        <f>'NIPER Tobins'!J67</f>
        <v>1.9325312380942967</v>
      </c>
      <c r="H63" s="44">
        <f>KK!F67</f>
        <v>4.2759801353075041E-2</v>
      </c>
    </row>
    <row r="64" spans="1:8" x14ac:dyDescent="0.25">
      <c r="A64" s="6"/>
      <c r="B64" s="6"/>
      <c r="C64" s="8">
        <v>2019</v>
      </c>
      <c r="D64" s="26">
        <f>WOB!F68</f>
        <v>0.25</v>
      </c>
      <c r="E64" s="44">
        <f>VAICTM!G68</f>
        <v>15.319755827306331</v>
      </c>
      <c r="F64" s="44">
        <f>IOS!G68</f>
        <v>2.9236198272463843</v>
      </c>
      <c r="G64" s="44">
        <f>'NIPER Tobins'!J68</f>
        <v>1.9252252386655531</v>
      </c>
      <c r="H64" s="44">
        <f>KK!F68</f>
        <v>5.6829842756107626E-2</v>
      </c>
    </row>
    <row r="65" spans="1:8" x14ac:dyDescent="0.25">
      <c r="A65" s="6"/>
      <c r="B65" s="6"/>
      <c r="C65" s="8">
        <v>2020</v>
      </c>
      <c r="D65" s="26">
        <f>WOB!F69</f>
        <v>0.25</v>
      </c>
      <c r="E65" s="44">
        <f>VAICTM!G69</f>
        <v>14.050196704545307</v>
      </c>
      <c r="F65" s="44">
        <f>IOS!G69</f>
        <v>2.6563379803520633</v>
      </c>
      <c r="G65" s="44">
        <f>'NIPER Tobins'!J69</f>
        <v>1.8710253298150772</v>
      </c>
      <c r="H65" s="44">
        <f>KK!F69</f>
        <v>5.4945441751466928E-2</v>
      </c>
    </row>
    <row r="66" spans="1:8" x14ac:dyDescent="0.25">
      <c r="A66" s="6"/>
      <c r="B66" s="6"/>
      <c r="C66" s="8">
        <v>2021</v>
      </c>
      <c r="D66" s="26">
        <f>WOB!F70</f>
        <v>0.25</v>
      </c>
      <c r="E66" s="44">
        <f>VAICTM!G70</f>
        <v>13.51099822851012</v>
      </c>
      <c r="F66" s="44">
        <f>IOS!G70</f>
        <v>3.0850445850346135</v>
      </c>
      <c r="G66" s="44">
        <f>'NIPER Tobins'!J70</f>
        <v>2.2706362571141199</v>
      </c>
      <c r="H66" s="44">
        <f>KK!F70</f>
        <v>9.5064401953165761E-2</v>
      </c>
    </row>
    <row r="67" spans="1:8" x14ac:dyDescent="0.25">
      <c r="A67" s="6">
        <v>14</v>
      </c>
      <c r="B67" s="6" t="s">
        <v>27</v>
      </c>
      <c r="C67" s="8">
        <v>2017</v>
      </c>
      <c r="D67" s="26">
        <f>WOB!F71</f>
        <v>0.16666666666666666</v>
      </c>
      <c r="E67" s="44">
        <f>VAICTM!G71</f>
        <v>40.147706723973606</v>
      </c>
      <c r="F67" s="44">
        <f>IOS!G71</f>
        <v>4.1245777052423565</v>
      </c>
      <c r="G67" s="44">
        <f>'NIPER Tobins'!J71</f>
        <v>2.8471516411105129</v>
      </c>
      <c r="H67" s="44">
        <f>KK!F71</f>
        <v>9.2222117423910899E-2</v>
      </c>
    </row>
    <row r="68" spans="1:8" x14ac:dyDescent="0.25">
      <c r="A68" s="6"/>
      <c r="B68" s="6"/>
      <c r="C68" s="8">
        <v>2018</v>
      </c>
      <c r="D68" s="26">
        <f>WOB!F72</f>
        <v>0.16666666666666666</v>
      </c>
      <c r="E68" s="44">
        <f>VAICTM!G72</f>
        <v>34.657223855253172</v>
      </c>
      <c r="F68" s="44">
        <f>IOS!G72</f>
        <v>2.9838046428210534</v>
      </c>
      <c r="G68" s="44">
        <f>'NIPER Tobins'!J72</f>
        <v>2.2413061348131174</v>
      </c>
      <c r="H68" s="44">
        <f>KK!F72</f>
        <v>9.6948112616813284E-2</v>
      </c>
    </row>
    <row r="69" spans="1:8" x14ac:dyDescent="0.25">
      <c r="A69" s="6"/>
      <c r="B69" s="6"/>
      <c r="C69" s="8">
        <v>2019</v>
      </c>
      <c r="D69" s="26">
        <f>WOB!F73</f>
        <v>0.16666666666666666</v>
      </c>
      <c r="E69" s="44">
        <f>VAICTM!G73</f>
        <v>38.693501583769589</v>
      </c>
      <c r="F69" s="44">
        <f>IOS!G73</f>
        <v>2.7444044540356027</v>
      </c>
      <c r="G69" s="44">
        <f>'NIPER Tobins'!J73</f>
        <v>2.300333493611558</v>
      </c>
      <c r="H69" s="44">
        <f>KK!F73</f>
        <v>0.16747525866336505</v>
      </c>
    </row>
    <row r="70" spans="1:8" x14ac:dyDescent="0.25">
      <c r="A70" s="6"/>
      <c r="B70" s="6"/>
      <c r="C70" s="8">
        <v>2020</v>
      </c>
      <c r="D70" s="26">
        <f>WOB!F74</f>
        <v>0.16666666666666666</v>
      </c>
      <c r="E70" s="44">
        <f>VAICTM!G74</f>
        <v>39.184080652927577</v>
      </c>
      <c r="F70" s="44">
        <f>IOS!G74</f>
        <v>4.6552980898221286</v>
      </c>
      <c r="G70" s="44">
        <f>'NIPER Tobins'!J74</f>
        <v>3.8332026086434343</v>
      </c>
      <c r="H70" s="44">
        <f>KK!F74</f>
        <v>0.18226436067162916</v>
      </c>
    </row>
    <row r="71" spans="1:8" x14ac:dyDescent="0.25">
      <c r="A71" s="6"/>
      <c r="B71" s="6"/>
      <c r="C71" s="8">
        <v>2021</v>
      </c>
      <c r="D71" s="26">
        <f>WOB!F75</f>
        <v>0.16666666666666666</v>
      </c>
      <c r="E71" s="44">
        <f>VAICTM!G75</f>
        <v>40.805320298768159</v>
      </c>
      <c r="F71" s="44">
        <f>IOS!G75</f>
        <v>2.9963506755490741</v>
      </c>
      <c r="G71" s="44">
        <f>'NIPER Tobins'!J75</f>
        <v>2.6813579121901578</v>
      </c>
      <c r="H71" s="44">
        <f>KK!F75</f>
        <v>0.15757473040625275</v>
      </c>
    </row>
    <row r="72" spans="1:8" x14ac:dyDescent="0.25">
      <c r="A72" s="6">
        <v>15</v>
      </c>
      <c r="B72" s="6" t="s">
        <v>43</v>
      </c>
      <c r="C72" s="8">
        <v>2017</v>
      </c>
      <c r="D72" s="26">
        <f>WOB!F76</f>
        <v>0.53333333333333333</v>
      </c>
      <c r="E72" s="44">
        <f>VAICTM!G76</f>
        <v>11.32189248841018</v>
      </c>
      <c r="F72" s="44">
        <f>IOS!G76</f>
        <v>1.5938580474255353</v>
      </c>
      <c r="G72" s="44">
        <f>'NIPER Tobins'!J76</f>
        <v>1.4059222673360092</v>
      </c>
      <c r="H72" s="44">
        <f>KK!F76</f>
        <v>7.4962616690335743E-2</v>
      </c>
    </row>
    <row r="73" spans="1:8" x14ac:dyDescent="0.25">
      <c r="A73" s="6"/>
      <c r="B73" s="6"/>
      <c r="C73" s="8">
        <v>2018</v>
      </c>
      <c r="D73" s="26">
        <f>WOB!F77</f>
        <v>0.5714285714285714</v>
      </c>
      <c r="E73" s="44">
        <f>VAICTM!G77</f>
        <v>11.178444786474632</v>
      </c>
      <c r="F73" s="44">
        <f>IOS!G77</f>
        <v>1.1513298216401702</v>
      </c>
      <c r="G73" s="44">
        <f>'NIPER Tobins'!J77</f>
        <v>1.1044669040503852</v>
      </c>
      <c r="H73" s="44">
        <f>KK!F77</f>
        <v>6.8663260270181312E-2</v>
      </c>
    </row>
    <row r="74" spans="1:8" x14ac:dyDescent="0.25">
      <c r="A74" s="6"/>
      <c r="B74" s="6"/>
      <c r="C74" s="8">
        <v>2019</v>
      </c>
      <c r="D74" s="26">
        <f>WOB!F78</f>
        <v>0.6</v>
      </c>
      <c r="E74" s="44">
        <f>VAICTM!G78</f>
        <v>12.049371289350857</v>
      </c>
      <c r="F74" s="44">
        <f>IOS!G78</f>
        <v>1.0840029370627426</v>
      </c>
      <c r="G74" s="44">
        <f>'NIPER Tobins'!J78</f>
        <v>1.0581007306382642</v>
      </c>
      <c r="H74" s="44">
        <f>KK!F78</f>
        <v>7.1082203700294111E-2</v>
      </c>
    </row>
    <row r="75" spans="1:8" x14ac:dyDescent="0.25">
      <c r="A75" s="6"/>
      <c r="B75" s="6"/>
      <c r="C75" s="8">
        <v>2020</v>
      </c>
      <c r="D75" s="26">
        <f>WOB!F79</f>
        <v>0.5714285714285714</v>
      </c>
      <c r="E75" s="44">
        <f>VAICTM!G79</f>
        <v>14.699962725235881</v>
      </c>
      <c r="F75" s="44">
        <f>IOS!G79</f>
        <v>0.98788884223597417</v>
      </c>
      <c r="G75" s="44">
        <f>'NIPER Tobins'!J79</f>
        <v>0.99151690138020532</v>
      </c>
      <c r="H75" s="44">
        <f>KK!F79</f>
        <v>9.1642079740426305E-2</v>
      </c>
    </row>
    <row r="76" spans="1:8" x14ac:dyDescent="0.25">
      <c r="A76" s="6"/>
      <c r="B76" s="6"/>
      <c r="C76" s="8">
        <v>2021</v>
      </c>
      <c r="D76" s="26">
        <f>WOB!F80</f>
        <v>0.5714285714285714</v>
      </c>
      <c r="E76" s="44">
        <f>VAICTM!G80</f>
        <v>13.867746485523359</v>
      </c>
      <c r="F76" s="44">
        <f>IOS!G80</f>
        <v>0.9839268856750818</v>
      </c>
      <c r="G76" s="44">
        <f>'NIPER Tobins'!J80</f>
        <v>0.98854170425485155</v>
      </c>
      <c r="H76" s="44">
        <f>KK!F80</f>
        <v>9.1019069379966747E-2</v>
      </c>
    </row>
    <row r="77" spans="1:8" x14ac:dyDescent="0.25">
      <c r="A77" s="6">
        <v>16</v>
      </c>
      <c r="B77" s="6" t="s">
        <v>49</v>
      </c>
      <c r="C77" s="8">
        <v>2017</v>
      </c>
      <c r="D77" s="26">
        <f>WOB!F81</f>
        <v>0.26666666666666666</v>
      </c>
      <c r="E77" s="44">
        <f>VAICTM!G81</f>
        <v>34.672139211199443</v>
      </c>
      <c r="F77" s="44">
        <f>IOS!G81</f>
        <v>16.488885040132306</v>
      </c>
      <c r="G77" s="44">
        <f>'NIPER Tobins'!J81</f>
        <v>5.2382450864688082</v>
      </c>
      <c r="H77" s="44">
        <f>KK!F81</f>
        <v>0.37048603561130289</v>
      </c>
    </row>
    <row r="78" spans="1:8" x14ac:dyDescent="0.25">
      <c r="A78" s="6"/>
      <c r="B78" s="6"/>
      <c r="C78" s="8">
        <v>2018</v>
      </c>
      <c r="D78" s="26">
        <f>WOB!F82</f>
        <v>0.26666666666666666</v>
      </c>
      <c r="E78" s="44">
        <f>VAICTM!G82</f>
        <v>34.7100137644113</v>
      </c>
      <c r="F78" s="44">
        <f>IOS!G82</f>
        <v>9.1421462251982124</v>
      </c>
      <c r="G78" s="44">
        <f>'NIPER Tobins'!J82</f>
        <v>4.160495918397662</v>
      </c>
      <c r="H78" s="44">
        <f>KK!F82</f>
        <v>0.46660139312819721</v>
      </c>
    </row>
    <row r="79" spans="1:8" x14ac:dyDescent="0.25">
      <c r="A79" s="6"/>
      <c r="B79" s="6"/>
      <c r="C79" s="8">
        <v>2019</v>
      </c>
      <c r="D79" s="26">
        <f>WOB!F83</f>
        <v>0.375</v>
      </c>
      <c r="E79" s="44">
        <f>VAICTM!G83</f>
        <v>35.891770984338741</v>
      </c>
      <c r="F79" s="44">
        <f>IOS!G83</f>
        <v>12.13435716419702</v>
      </c>
      <c r="G79" s="44">
        <f>'NIPER Tobins'!J83</f>
        <v>3.8480353227224211</v>
      </c>
      <c r="H79" s="44">
        <f>KK!F83</f>
        <v>0.35801753961416066</v>
      </c>
    </row>
    <row r="80" spans="1:8" x14ac:dyDescent="0.25">
      <c r="A80" s="6"/>
      <c r="B80" s="6"/>
      <c r="C80" s="8">
        <v>2020</v>
      </c>
      <c r="D80" s="26">
        <f>WOB!F84</f>
        <v>0.4</v>
      </c>
      <c r="E80" s="44">
        <f>VAICTM!G84</f>
        <v>32.8061682821657</v>
      </c>
      <c r="F80" s="44">
        <f>IOS!G84</f>
        <v>56.791898031501802</v>
      </c>
      <c r="G80" s="44">
        <f>'NIPER Tobins'!J84</f>
        <v>14.414661241555242</v>
      </c>
      <c r="H80" s="44">
        <f>KK!F84</f>
        <v>0.34885144277238567</v>
      </c>
    </row>
    <row r="81" spans="1:8" x14ac:dyDescent="0.25">
      <c r="A81" s="6"/>
      <c r="B81" s="6"/>
      <c r="C81" s="8">
        <v>2021</v>
      </c>
      <c r="D81" s="26">
        <f>WOB!F85</f>
        <v>0.4375</v>
      </c>
      <c r="E81" s="44">
        <f>VAICTM!G85</f>
        <v>33.242614787429609</v>
      </c>
      <c r="F81" s="44">
        <f>IOS!G85</f>
        <v>36.284827443049714</v>
      </c>
      <c r="G81" s="44">
        <f>'NIPER Tobins'!J85</f>
        <v>8.9961703921413569</v>
      </c>
      <c r="H81" s="44">
        <f>KK!F85</f>
        <v>0.30197122673103521</v>
      </c>
    </row>
    <row r="82" spans="1:8" x14ac:dyDescent="0.25">
      <c r="A82" s="6">
        <v>17</v>
      </c>
      <c r="B82" s="6" t="s">
        <v>33</v>
      </c>
      <c r="C82" s="8">
        <v>2017</v>
      </c>
      <c r="D82" s="26">
        <f>WOB!F86</f>
        <v>0.22222222222222221</v>
      </c>
      <c r="E82" s="44">
        <f>VAICTM!G86</f>
        <v>11.585822319847683</v>
      </c>
      <c r="F82" s="44">
        <f>IOS!G86</f>
        <v>0.62260379205096672</v>
      </c>
      <c r="G82" s="44">
        <f>'NIPER Tobins'!J86</f>
        <v>0.69884610520959212</v>
      </c>
      <c r="H82" s="44">
        <f>KK!F86</f>
        <v>3.3115273220725473E-2</v>
      </c>
    </row>
    <row r="83" spans="1:8" x14ac:dyDescent="0.25">
      <c r="A83" s="6"/>
      <c r="B83" s="6"/>
      <c r="C83" s="8">
        <v>2018</v>
      </c>
      <c r="D83" s="26">
        <f>WOB!F87</f>
        <v>0.22222222222222221</v>
      </c>
      <c r="E83" s="44">
        <f>VAICTM!G87</f>
        <v>11.011202425210747</v>
      </c>
      <c r="F83" s="44">
        <f>IOS!G87</f>
        <v>0.29453975359343348</v>
      </c>
      <c r="G83" s="44">
        <f>'NIPER Tobins'!J87</f>
        <v>0.43519485847661638</v>
      </c>
      <c r="H83" s="44">
        <f>KK!F87</f>
        <v>4.0732648493262011E-2</v>
      </c>
    </row>
    <row r="84" spans="1:8" x14ac:dyDescent="0.25">
      <c r="A84" s="6"/>
      <c r="B84" s="6"/>
      <c r="C84" s="8">
        <v>2019</v>
      </c>
      <c r="D84" s="26">
        <f>WOB!F88</f>
        <v>0.25</v>
      </c>
      <c r="E84" s="44">
        <f>VAICTM!G88</f>
        <v>10.26007119246861</v>
      </c>
      <c r="F84" s="44">
        <f>IOS!G88</f>
        <v>0.34145261137951194</v>
      </c>
      <c r="G84" s="44">
        <f>'NIPER Tobins'!J88</f>
        <v>0.47642903256296254</v>
      </c>
      <c r="H84" s="44">
        <f>KK!F88</f>
        <v>2.1029347493010431E-2</v>
      </c>
    </row>
    <row r="85" spans="1:8" x14ac:dyDescent="0.25">
      <c r="A85" s="6"/>
      <c r="B85" s="6"/>
      <c r="C85" s="8">
        <v>2020</v>
      </c>
      <c r="D85" s="26">
        <f>WOB!F89</f>
        <v>0.25</v>
      </c>
      <c r="E85" s="44">
        <f>VAICTM!G89</f>
        <v>14.094149609691028</v>
      </c>
      <c r="F85" s="44">
        <f>IOS!G89</f>
        <v>0.95621711811575749</v>
      </c>
      <c r="G85" s="44">
        <f>'NIPER Tobins'!J89</f>
        <v>0.96784027492663005</v>
      </c>
      <c r="H85" s="44">
        <f>KK!F89</f>
        <v>0.10685212734902659</v>
      </c>
    </row>
    <row r="86" spans="1:8" x14ac:dyDescent="0.25">
      <c r="A86" s="6"/>
      <c r="B86" s="6"/>
      <c r="C86" s="8">
        <v>2021</v>
      </c>
      <c r="D86" s="26">
        <f>WOB!F90</f>
        <v>0.25</v>
      </c>
      <c r="E86" s="44">
        <f>VAICTM!G90</f>
        <v>21.021878215740294</v>
      </c>
      <c r="F86" s="44">
        <f>IOS!G90</f>
        <v>0.68170212886634096</v>
      </c>
      <c r="G86" s="44">
        <f>'NIPER Tobins'!J90</f>
        <v>0.77810601428763171</v>
      </c>
      <c r="H86" s="44">
        <f>KK!F90</f>
        <v>9.3527834817121111E-2</v>
      </c>
    </row>
    <row r="87" spans="1:8" x14ac:dyDescent="0.25">
      <c r="A87" s="6">
        <v>18</v>
      </c>
      <c r="B87" s="6" t="s">
        <v>53</v>
      </c>
      <c r="C87" s="8">
        <v>2017</v>
      </c>
      <c r="D87" s="26">
        <f>WOB!F91</f>
        <v>0.33333333333333331</v>
      </c>
      <c r="E87" s="44">
        <f>VAICTM!G91</f>
        <v>26.052098645434803</v>
      </c>
      <c r="F87" s="44">
        <f>IOS!G91</f>
        <v>0.79733388043742814</v>
      </c>
      <c r="G87" s="44">
        <f>'NIPER Tobins'!J91</f>
        <v>0.89913507923478297</v>
      </c>
      <c r="H87" s="44">
        <f>KK!F91</f>
        <v>4.4608824519689227E-2</v>
      </c>
    </row>
    <row r="88" spans="1:8" x14ac:dyDescent="0.25">
      <c r="A88" s="6"/>
      <c r="B88" s="6"/>
      <c r="C88" s="8">
        <v>2018</v>
      </c>
      <c r="D88" s="26">
        <f>WOB!F92</f>
        <v>0.33333333333333331</v>
      </c>
      <c r="E88" s="44">
        <f>VAICTM!G92</f>
        <v>26.113607682750676</v>
      </c>
      <c r="F88" s="44">
        <f>IOS!G92</f>
        <v>1.5829719180641775</v>
      </c>
      <c r="G88" s="44">
        <f>'NIPER Tobins'!J92</f>
        <v>1.31127929438108</v>
      </c>
      <c r="H88" s="44">
        <f>KK!F92</f>
        <v>5.2742779337343858E-2</v>
      </c>
    </row>
    <row r="89" spans="1:8" x14ac:dyDescent="0.25">
      <c r="A89" s="6"/>
      <c r="B89" s="6"/>
      <c r="C89" s="8">
        <v>2019</v>
      </c>
      <c r="D89" s="26">
        <f>WOB!F93</f>
        <v>0.33333333333333331</v>
      </c>
      <c r="E89" s="44">
        <f>VAICTM!G93</f>
        <v>31.730278811712729</v>
      </c>
      <c r="F89" s="44">
        <f>IOS!G93</f>
        <v>1.5977836394658285</v>
      </c>
      <c r="G89" s="44">
        <f>'NIPER Tobins'!J93</f>
        <v>1.2930299393076949</v>
      </c>
      <c r="H89" s="44">
        <f>KK!F93</f>
        <v>3.9537461568336561E-2</v>
      </c>
    </row>
    <row r="90" spans="1:8" x14ac:dyDescent="0.25">
      <c r="A90" s="6"/>
      <c r="B90" s="6"/>
      <c r="C90" s="8">
        <v>2020</v>
      </c>
      <c r="D90" s="26">
        <f>WOB!F94</f>
        <v>0.33333333333333331</v>
      </c>
      <c r="E90" s="44">
        <f>VAICTM!G94</f>
        <v>42.708329838701566</v>
      </c>
      <c r="F90" s="44">
        <f>IOS!G94</f>
        <v>1.1931059784767533</v>
      </c>
      <c r="G90" s="44">
        <f>'NIPER Tobins'!J94</f>
        <v>1.0975929757406082</v>
      </c>
      <c r="H90" s="44">
        <f>KK!F94</f>
        <v>5.3675771284288042E-2</v>
      </c>
    </row>
    <row r="91" spans="1:8" x14ac:dyDescent="0.25">
      <c r="A91" s="6"/>
      <c r="B91" s="6"/>
      <c r="C91" s="8">
        <v>2021</v>
      </c>
      <c r="D91" s="26">
        <f>WOB!F95</f>
        <v>0.33333333333333331</v>
      </c>
      <c r="E91" s="44">
        <f>VAICTM!G95</f>
        <v>59.625416291351634</v>
      </c>
      <c r="F91" s="44">
        <f>IOS!G95</f>
        <v>1.4672462884366722</v>
      </c>
      <c r="G91" s="44">
        <f>'NIPER Tobins'!J95</f>
        <v>1.2502504841439501</v>
      </c>
      <c r="H91" s="44">
        <f>KK!F95</f>
        <v>7.8707965781470379E-2</v>
      </c>
    </row>
    <row r="92" spans="1:8" x14ac:dyDescent="0.25">
      <c r="A92" s="6">
        <v>19</v>
      </c>
      <c r="B92" s="6" t="s">
        <v>55</v>
      </c>
      <c r="C92" s="8">
        <v>2017</v>
      </c>
      <c r="D92" s="26">
        <f>WOB!F96</f>
        <v>0.1111111111111111</v>
      </c>
      <c r="E92" s="44">
        <f>VAICTM!G96</f>
        <v>44.07696579714888</v>
      </c>
      <c r="F92" s="44">
        <f>IOS!G96</f>
        <v>44.248137607767639</v>
      </c>
      <c r="G92" s="44">
        <f>'NIPER Tobins'!J96</f>
        <v>18.577589186570577</v>
      </c>
      <c r="H92" s="44">
        <f>KK!F96</f>
        <v>1.5544032637331534E-2</v>
      </c>
    </row>
    <row r="93" spans="1:8" x14ac:dyDescent="0.25">
      <c r="A93" s="6"/>
      <c r="B93" s="6"/>
      <c r="C93" s="8">
        <v>2018</v>
      </c>
      <c r="D93" s="26">
        <f>WOB!F97</f>
        <v>0.1111111111111111</v>
      </c>
      <c r="E93" s="44">
        <f>VAICTM!G97</f>
        <v>42.775319180426756</v>
      </c>
      <c r="F93" s="44">
        <f>IOS!G97</f>
        <v>44.018511452248866</v>
      </c>
      <c r="G93" s="44">
        <f>'NIPER Tobins'!J97</f>
        <v>16.550199529617032</v>
      </c>
      <c r="H93" s="44">
        <f>KK!F97</f>
        <v>1.4873945617127127E-2</v>
      </c>
    </row>
    <row r="94" spans="1:8" x14ac:dyDescent="0.25">
      <c r="A94" s="6"/>
      <c r="B94" s="6"/>
      <c r="C94" s="8">
        <v>2019</v>
      </c>
      <c r="D94" s="26">
        <f>WOB!F98</f>
        <v>0.1111111111111111</v>
      </c>
      <c r="E94" s="44">
        <f>VAICTM!G98</f>
        <v>42.918661274484961</v>
      </c>
      <c r="F94" s="44">
        <f>IOS!G98</f>
        <v>45.066376569844969</v>
      </c>
      <c r="G94" s="44">
        <f>'NIPER Tobins'!J98</f>
        <v>19.881235442619378</v>
      </c>
      <c r="H94" s="44">
        <f>KK!F98</f>
        <v>2.1341990894626149E-2</v>
      </c>
    </row>
    <row r="95" spans="1:8" x14ac:dyDescent="0.25">
      <c r="A95" s="6"/>
      <c r="B95" s="6"/>
      <c r="C95" s="8">
        <v>2020</v>
      </c>
      <c r="D95" s="26">
        <f>WOB!F99</f>
        <v>0.1111111111111111</v>
      </c>
      <c r="E95" s="44">
        <f>VAICTM!G99</f>
        <v>39.068495226201961</v>
      </c>
      <c r="F95" s="44">
        <f>IOS!G99</f>
        <v>45.575502495902924</v>
      </c>
      <c r="G95" s="44">
        <f>'NIPER Tobins'!J99</f>
        <v>19.343854401963952</v>
      </c>
      <c r="H95" s="44">
        <f>KK!F99</f>
        <v>2.2643550960223854E-2</v>
      </c>
    </row>
    <row r="96" spans="1:8" x14ac:dyDescent="0.25">
      <c r="A96" s="6"/>
      <c r="B96" s="6"/>
      <c r="C96" s="8">
        <v>2021</v>
      </c>
      <c r="D96" s="26">
        <f>WOB!F100</f>
        <v>0.1111111111111111</v>
      </c>
      <c r="E96" s="44">
        <f>VAICTM!G100</f>
        <v>43.484536436894622</v>
      </c>
      <c r="F96" s="44">
        <f>IOS!G100</f>
        <v>78.720705087651112</v>
      </c>
      <c r="G96" s="44">
        <f>'NIPER Tobins'!J100</f>
        <v>34.167456563471156</v>
      </c>
      <c r="H96" s="44">
        <f>KK!F100</f>
        <v>3.0643608317202423E-2</v>
      </c>
    </row>
    <row r="97" spans="1:8" x14ac:dyDescent="0.25">
      <c r="A97" s="6">
        <v>20</v>
      </c>
      <c r="B97" s="6" t="s">
        <v>7</v>
      </c>
      <c r="C97" s="8">
        <v>2017</v>
      </c>
      <c r="D97" s="26">
        <f>WOB!F101</f>
        <v>0.125</v>
      </c>
      <c r="E97" s="44">
        <f>VAICTM!G101</f>
        <v>115.79121724381216</v>
      </c>
      <c r="F97" s="44">
        <f>IOS!G101</f>
        <v>0.84995840845056325</v>
      </c>
      <c r="G97" s="44">
        <f>'NIPER Tobins'!J101</f>
        <v>0.90270670597339608</v>
      </c>
      <c r="H97" s="44">
        <f>KK!F101</f>
        <v>7.7134910021323125E-2</v>
      </c>
    </row>
    <row r="98" spans="1:8" x14ac:dyDescent="0.25">
      <c r="A98" s="6"/>
      <c r="B98" s="6"/>
      <c r="C98" s="8">
        <v>2018</v>
      </c>
      <c r="D98" s="26">
        <f>WOB!F102</f>
        <v>0.125</v>
      </c>
      <c r="E98" s="44">
        <f>VAICTM!G102</f>
        <v>71.769518038756416</v>
      </c>
      <c r="F98" s="44">
        <f>IOS!G102</f>
        <v>0.83768702266492345</v>
      </c>
      <c r="G98" s="44">
        <f>'NIPER Tobins'!J102</f>
        <v>0.86438961770107425</v>
      </c>
      <c r="H98" s="44">
        <f>KK!F102</f>
        <v>7.9258460874650688E-2</v>
      </c>
    </row>
    <row r="99" spans="1:8" x14ac:dyDescent="0.25">
      <c r="A99" s="6"/>
      <c r="B99" s="6"/>
      <c r="C99" s="8">
        <v>2019</v>
      </c>
      <c r="D99" s="26">
        <f>WOB!F103</f>
        <v>0.125</v>
      </c>
      <c r="E99" s="44">
        <f>VAICTM!G103</f>
        <v>89.455767758975526</v>
      </c>
      <c r="F99" s="44">
        <f>IOS!G103</f>
        <v>0.87832993717798957</v>
      </c>
      <c r="G99" s="44">
        <f>'NIPER Tobins'!J103</f>
        <v>0.90119394286052312</v>
      </c>
      <c r="H99" s="44">
        <f>KK!F103</f>
        <v>0.15466396119867423</v>
      </c>
    </row>
    <row r="100" spans="1:8" x14ac:dyDescent="0.25">
      <c r="A100" s="6"/>
      <c r="B100" s="6"/>
      <c r="C100" s="8">
        <v>2020</v>
      </c>
      <c r="D100" s="26">
        <f>WOB!F104</f>
        <v>0.125</v>
      </c>
      <c r="E100" s="44">
        <f>VAICTM!G104</f>
        <v>80.873537624536056</v>
      </c>
      <c r="F100" s="44">
        <f>IOS!G104</f>
        <v>0.84243861961407995</v>
      </c>
      <c r="G100" s="44">
        <f>'NIPER Tobins'!J104</f>
        <v>0.87320909349142573</v>
      </c>
      <c r="H100" s="44">
        <f>KK!F104</f>
        <v>0.11605006143251191</v>
      </c>
    </row>
    <row r="101" spans="1:8" x14ac:dyDescent="0.25">
      <c r="A101" s="6"/>
      <c r="B101" s="6"/>
      <c r="C101" s="8">
        <v>2021</v>
      </c>
      <c r="D101" s="26">
        <f>WOB!F105</f>
        <v>0.14285714285714285</v>
      </c>
      <c r="E101" s="44">
        <f>VAICTM!G105</f>
        <v>116.22569626663447</v>
      </c>
      <c r="F101" s="44">
        <f>IOS!G105</f>
        <v>0.80627550602344522</v>
      </c>
      <c r="G101" s="44">
        <f>'NIPER Tobins'!J105</f>
        <v>0.84165842452725403</v>
      </c>
      <c r="H101" s="44">
        <f>KK!F105</f>
        <v>0.11020879060641056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5DA8D-F889-4AF3-BBE9-538FA7283069}">
  <dimension ref="A1:H101"/>
  <sheetViews>
    <sheetView topLeftCell="A88" workbookViewId="0">
      <selection activeCell="J7" sqref="J7"/>
    </sheetView>
  </sheetViews>
  <sheetFormatPr defaultRowHeight="15" x14ac:dyDescent="0.25"/>
  <cols>
    <col min="2" max="8" width="18.140625" customWidth="1"/>
  </cols>
  <sheetData>
    <row r="1" spans="1:8" x14ac:dyDescent="0.25">
      <c r="A1" s="4" t="s">
        <v>3</v>
      </c>
      <c r="B1" s="4"/>
      <c r="C1" s="4" t="s">
        <v>100</v>
      </c>
      <c r="D1" s="4" t="s">
        <v>101</v>
      </c>
      <c r="E1" s="4" t="s">
        <v>102</v>
      </c>
      <c r="F1" s="4" t="s">
        <v>103</v>
      </c>
      <c r="G1" s="4" t="s">
        <v>145</v>
      </c>
      <c r="H1" s="4" t="s">
        <v>146</v>
      </c>
    </row>
    <row r="2" spans="1:8" x14ac:dyDescent="0.25">
      <c r="A2" s="6">
        <v>1</v>
      </c>
      <c r="B2" s="6" t="s">
        <v>44</v>
      </c>
      <c r="C2" s="8">
        <v>2017</v>
      </c>
      <c r="D2" s="26">
        <f>WOB!F6</f>
        <v>0.16666666666666666</v>
      </c>
      <c r="E2" s="44">
        <f>VAICTM!G6</f>
        <v>8.207393125039216</v>
      </c>
      <c r="F2" s="44">
        <f>IOS!G6</f>
        <v>1.2341491545137124</v>
      </c>
      <c r="G2" s="44">
        <f>'NIPER Tobins'!J6</f>
        <v>1.117880771592743</v>
      </c>
      <c r="H2" s="44">
        <f>'KK ROE'!F6</f>
        <v>9.0404268446919817E-2</v>
      </c>
    </row>
    <row r="3" spans="1:8" x14ac:dyDescent="0.25">
      <c r="A3" s="6"/>
      <c r="B3" s="6"/>
      <c r="C3" s="8">
        <v>2018</v>
      </c>
      <c r="D3" s="26">
        <f>WOB!F7</f>
        <v>0.2</v>
      </c>
      <c r="E3" s="44">
        <f>VAICTM!G7</f>
        <v>9.5268262012649334</v>
      </c>
      <c r="F3" s="44">
        <f>IOS!G7</f>
        <v>1.1261450300261042</v>
      </c>
      <c r="G3" s="44">
        <f>'NIPER Tobins'!J7</f>
        <v>1.0689808016793849</v>
      </c>
      <c r="H3" s="44">
        <f>'KK ROE'!F7</f>
        <v>0.10989097639827854</v>
      </c>
    </row>
    <row r="4" spans="1:8" x14ac:dyDescent="0.25">
      <c r="A4" s="6"/>
      <c r="B4" s="6"/>
      <c r="C4" s="8">
        <v>2019</v>
      </c>
      <c r="D4" s="26">
        <f>WOB!F8</f>
        <v>0.2</v>
      </c>
      <c r="E4" s="44">
        <f>VAICTM!G8</f>
        <v>11.097981567897554</v>
      </c>
      <c r="F4" s="44">
        <f>IOS!G8</f>
        <v>1.0854058742430939</v>
      </c>
      <c r="G4" s="44">
        <f>'NIPER Tobins'!J8</f>
        <v>1.0589817978416172</v>
      </c>
      <c r="H4" s="44">
        <f>'KK ROE'!F8</f>
        <v>0.14770124151094224</v>
      </c>
    </row>
    <row r="5" spans="1:8" x14ac:dyDescent="0.25">
      <c r="A5" s="6"/>
      <c r="B5" s="6"/>
      <c r="C5" s="8">
        <v>2020</v>
      </c>
      <c r="D5" s="26">
        <f>WOB!F9</f>
        <v>0.2</v>
      </c>
      <c r="E5" s="44">
        <f>VAICTM!G9</f>
        <v>11.255329857163261</v>
      </c>
      <c r="F5" s="44">
        <f>IOS!G9</f>
        <v>1.2294639433097123</v>
      </c>
      <c r="G5" s="44">
        <f>'NIPER Tobins'!J9</f>
        <v>1.1676500175742159</v>
      </c>
      <c r="H5" s="44">
        <f>'KK ROE'!F9</f>
        <v>0.19384361063685213</v>
      </c>
    </row>
    <row r="6" spans="1:8" x14ac:dyDescent="0.25">
      <c r="A6" s="6"/>
      <c r="B6" s="6"/>
      <c r="C6" s="8">
        <v>2021</v>
      </c>
      <c r="D6" s="26">
        <f>WOB!F10</f>
        <v>0.2</v>
      </c>
      <c r="E6" s="44">
        <f>VAICTM!G10</f>
        <v>14.976155243252188</v>
      </c>
      <c r="F6" s="44">
        <f>IOS!G10</f>
        <v>2.001161530474306</v>
      </c>
      <c r="G6" s="44">
        <f>'NIPER Tobins'!J10</f>
        <v>1.7445268888773016</v>
      </c>
      <c r="H6" s="44">
        <f>'KK ROE'!F10</f>
        <v>0.27402901784563477</v>
      </c>
    </row>
    <row r="7" spans="1:8" x14ac:dyDescent="0.25">
      <c r="A7" s="6">
        <v>2</v>
      </c>
      <c r="B7" s="6" t="s">
        <v>8</v>
      </c>
      <c r="C7" s="8">
        <v>2017</v>
      </c>
      <c r="D7" s="26">
        <f>WOB!F11</f>
        <v>0.375</v>
      </c>
      <c r="E7" s="44">
        <f>VAICTM!G11</f>
        <v>15.510918730184517</v>
      </c>
      <c r="F7" s="44">
        <f>IOS!G11</f>
        <v>1.1148791020613178</v>
      </c>
      <c r="G7" s="44">
        <f>'NIPER Tobins'!J11</f>
        <v>1.0517923304760912</v>
      </c>
      <c r="H7" s="44">
        <f>'KK ROE'!F11</f>
        <v>0.16838544242535153</v>
      </c>
    </row>
    <row r="8" spans="1:8" x14ac:dyDescent="0.25">
      <c r="A8" s="6"/>
      <c r="B8" s="6"/>
      <c r="C8" s="8">
        <v>2018</v>
      </c>
      <c r="D8" s="26">
        <f>WOB!F12</f>
        <v>0.375</v>
      </c>
      <c r="E8" s="44">
        <f>VAICTM!G12</f>
        <v>16.444862015411839</v>
      </c>
      <c r="F8" s="44">
        <f>IOS!G12</f>
        <v>5.3628882196106371</v>
      </c>
      <c r="G8" s="44">
        <f>'NIPER Tobins'!J12</f>
        <v>4.324629995007685</v>
      </c>
      <c r="H8" s="44">
        <f>'KK ROE'!F12</f>
        <v>9.9549796682728495E-2</v>
      </c>
    </row>
    <row r="9" spans="1:8" x14ac:dyDescent="0.25">
      <c r="A9" s="6"/>
      <c r="B9" s="6"/>
      <c r="C9" s="8">
        <v>2019</v>
      </c>
      <c r="D9" s="26">
        <f>WOB!F13</f>
        <v>0.375</v>
      </c>
      <c r="E9" s="44">
        <f>VAICTM!G13</f>
        <v>20.621384319103377</v>
      </c>
      <c r="F9" s="44">
        <f>IOS!G13</f>
        <v>7.9081357953581852</v>
      </c>
      <c r="G9" s="44">
        <f>'NIPER Tobins'!J13</f>
        <v>5.2514755503942494</v>
      </c>
      <c r="H9" s="44">
        <f>'KK ROE'!F13</f>
        <v>0.17063363948967272</v>
      </c>
    </row>
    <row r="10" spans="1:8" x14ac:dyDescent="0.25">
      <c r="A10" s="6"/>
      <c r="B10" s="6"/>
      <c r="C10" s="8">
        <v>2020</v>
      </c>
      <c r="D10" s="26">
        <f>WOB!F14</f>
        <v>0.33333333333333331</v>
      </c>
      <c r="E10" s="44">
        <f>VAICTM!G14</f>
        <v>16.429233106885846</v>
      </c>
      <c r="F10" s="44">
        <f>IOS!G14</f>
        <v>6.7058128874570322</v>
      </c>
      <c r="G10" s="44">
        <f>'NIPER Tobins'!J14</f>
        <v>4.8943455960470352</v>
      </c>
      <c r="H10" s="44">
        <f>'KK ROE'!F14</f>
        <v>0.14839096019550635</v>
      </c>
    </row>
    <row r="11" spans="1:8" x14ac:dyDescent="0.25">
      <c r="A11" s="6"/>
      <c r="B11" s="6"/>
      <c r="C11" s="8">
        <v>2021</v>
      </c>
      <c r="D11" s="26">
        <f>WOB!F15</f>
        <v>0.33333333333333331</v>
      </c>
      <c r="E11" s="44">
        <f>VAICTM!G15</f>
        <v>19.769310346376503</v>
      </c>
      <c r="F11" s="44">
        <f>IOS!G15</f>
        <v>5.6311034573367289</v>
      </c>
      <c r="G11" s="44">
        <f>'NIPER Tobins'!J15</f>
        <v>4.4405010320003235</v>
      </c>
      <c r="H11" s="44">
        <f>'KK ROE'!F15</f>
        <v>0.18042661222294429</v>
      </c>
    </row>
    <row r="12" spans="1:8" x14ac:dyDescent="0.25">
      <c r="A12" s="6">
        <v>3</v>
      </c>
      <c r="B12" s="6" t="s">
        <v>34</v>
      </c>
      <c r="C12" s="8">
        <v>2017</v>
      </c>
      <c r="D12" s="26">
        <f>WOB!F16</f>
        <v>0.2</v>
      </c>
      <c r="E12" s="44">
        <f>VAICTM!G16</f>
        <v>99.505530446817374</v>
      </c>
      <c r="F12" s="44">
        <f>IOS!G16</f>
        <v>1.9593419804760399</v>
      </c>
      <c r="G12" s="44">
        <f>'NIPER Tobins'!J16</f>
        <v>1.6526434030526311</v>
      </c>
      <c r="H12" s="44">
        <f>'KK ROE'!F16</f>
        <v>0.14534559076516548</v>
      </c>
    </row>
    <row r="13" spans="1:8" x14ac:dyDescent="0.25">
      <c r="A13" s="6"/>
      <c r="B13" s="6"/>
      <c r="C13" s="8">
        <v>2018</v>
      </c>
      <c r="D13" s="26">
        <f>WOB!F17</f>
        <v>0.2</v>
      </c>
      <c r="E13" s="44">
        <f>VAICTM!G17</f>
        <v>124.64259820236879</v>
      </c>
      <c r="F13" s="44">
        <f>IOS!G17</f>
        <v>1.8037192555538191</v>
      </c>
      <c r="G13" s="44">
        <f>'NIPER Tobins'!J17</f>
        <v>1.5732476284584056</v>
      </c>
      <c r="H13" s="44">
        <f>'KK ROE'!F17</f>
        <v>0.16717349287302982</v>
      </c>
    </row>
    <row r="14" spans="1:8" x14ac:dyDescent="0.25">
      <c r="A14" s="6"/>
      <c r="B14" s="6"/>
      <c r="C14" s="8">
        <v>2019</v>
      </c>
      <c r="D14" s="26">
        <f>WOB!F18</f>
        <v>0.13333333333333333</v>
      </c>
      <c r="E14" s="44">
        <f>VAICTM!G18</f>
        <v>140.71638114837791</v>
      </c>
      <c r="F14" s="44">
        <f>IOS!G18</f>
        <v>1.9272951124147477</v>
      </c>
      <c r="G14" s="44">
        <f>'NIPER Tobins'!J18</f>
        <v>1.6618287773799716</v>
      </c>
      <c r="H14" s="44">
        <f>'KK ROE'!F18</f>
        <v>0.16980845035997164</v>
      </c>
    </row>
    <row r="15" spans="1:8" x14ac:dyDescent="0.25">
      <c r="A15" s="6"/>
      <c r="B15" s="6"/>
      <c r="C15" s="8">
        <v>2020</v>
      </c>
      <c r="D15" s="26">
        <f>WOB!F19</f>
        <v>0.23076923076923078</v>
      </c>
      <c r="E15" s="44">
        <f>VAICTM!G19</f>
        <v>218.69255087691889</v>
      </c>
      <c r="F15" s="44">
        <f>IOS!G19</f>
        <v>2.0435996943084294</v>
      </c>
      <c r="G15" s="44">
        <f>'NIPER Tobins'!J19</f>
        <v>1.6966852498881126</v>
      </c>
      <c r="H15" s="44">
        <f>'KK ROE'!F19</f>
        <v>0.12220052411380422</v>
      </c>
    </row>
    <row r="16" spans="1:8" x14ac:dyDescent="0.25">
      <c r="A16" s="6"/>
      <c r="B16" s="6"/>
      <c r="C16" s="8">
        <v>2021</v>
      </c>
      <c r="D16" s="26">
        <f>WOB!F20</f>
        <v>0.25</v>
      </c>
      <c r="E16" s="44">
        <f>VAICTM!G20</f>
        <v>67.888740372041013</v>
      </c>
      <c r="F16" s="44">
        <f>IOS!G20</f>
        <v>2.2305937710041772</v>
      </c>
      <c r="G16" s="44">
        <f>'NIPER Tobins'!J20</f>
        <v>1.8146112863683752</v>
      </c>
      <c r="H16" s="44">
        <f>'KK ROE'!F20</f>
        <v>0.106261451903726</v>
      </c>
    </row>
    <row r="17" spans="1:8" x14ac:dyDescent="0.25">
      <c r="A17" s="6">
        <v>4</v>
      </c>
      <c r="B17" s="6" t="s">
        <v>29</v>
      </c>
      <c r="C17" s="8">
        <v>2017</v>
      </c>
      <c r="D17" s="26">
        <f>WOB!F21</f>
        <v>0.18181818181818182</v>
      </c>
      <c r="E17" s="44">
        <f>VAICTM!G21</f>
        <v>36.775467903363875</v>
      </c>
      <c r="F17" s="44">
        <f>IOS!G21</f>
        <v>3.8219365357607855</v>
      </c>
      <c r="G17" s="44">
        <f>'NIPER Tobins'!J21</f>
        <v>2.78326895189974</v>
      </c>
      <c r="H17" s="44">
        <f>'KK ROE'!F21</f>
        <v>0.18382973278634246</v>
      </c>
    </row>
    <row r="18" spans="1:8" x14ac:dyDescent="0.25">
      <c r="A18" s="6"/>
      <c r="B18" s="6"/>
      <c r="C18" s="8">
        <v>2018</v>
      </c>
      <c r="D18" s="26">
        <f>WOB!F22</f>
        <v>0.18181818181818182</v>
      </c>
      <c r="E18" s="44">
        <f>VAICTM!G22</f>
        <v>38.344832464439591</v>
      </c>
      <c r="F18" s="44">
        <f>IOS!G22</f>
        <v>3.5650376213475266</v>
      </c>
      <c r="G18" s="44">
        <f>'NIPER Tobins'!J22</f>
        <v>2.6754447671765198</v>
      </c>
      <c r="H18" s="44">
        <f>'KK ROE'!F22</f>
        <v>0.1726678658555432</v>
      </c>
    </row>
    <row r="19" spans="1:8" x14ac:dyDescent="0.25">
      <c r="A19" s="6"/>
      <c r="B19" s="6"/>
      <c r="C19" s="8">
        <v>2019</v>
      </c>
      <c r="D19" s="26">
        <f>WOB!F23</f>
        <v>7.6923076923076927E-2</v>
      </c>
      <c r="E19" s="44">
        <f>VAICTM!G23</f>
        <v>42.84490385582707</v>
      </c>
      <c r="F19" s="44">
        <f>IOS!G23</f>
        <v>2.0022608734784586</v>
      </c>
      <c r="G19" s="44">
        <f>'NIPER Tobins'!J23</f>
        <v>1.6490486370830857</v>
      </c>
      <c r="H19" s="44">
        <f>'KK ROE'!F23</f>
        <v>0.21363718953485827</v>
      </c>
    </row>
    <row r="20" spans="1:8" x14ac:dyDescent="0.25">
      <c r="A20" s="6"/>
      <c r="B20" s="6"/>
      <c r="C20" s="8">
        <v>2020</v>
      </c>
      <c r="D20" s="26">
        <f>WOB!F24</f>
        <v>8.3333333333333329E-2</v>
      </c>
      <c r="E20" s="44">
        <f>VAICTM!G24</f>
        <v>42.779356385432827</v>
      </c>
      <c r="F20" s="44">
        <f>IOS!G24</f>
        <v>1.3479883999423947</v>
      </c>
      <c r="G20" s="44">
        <f>'NIPER Tobins'!J24</f>
        <v>1.2604523982935261</v>
      </c>
      <c r="H20" s="44">
        <f>'KK ROE'!F24</f>
        <v>0.13068022011648586</v>
      </c>
    </row>
    <row r="21" spans="1:8" x14ac:dyDescent="0.25">
      <c r="A21" s="6"/>
      <c r="B21" s="6"/>
      <c r="C21" s="8">
        <v>2021</v>
      </c>
      <c r="D21" s="26">
        <f>WOB!F25</f>
        <v>9.0909090909090912E-2</v>
      </c>
      <c r="E21" s="44">
        <f>VAICTM!G25</f>
        <v>52.781229027396144</v>
      </c>
      <c r="F21" s="44">
        <f>IOS!G25</f>
        <v>0.99306471293126197</v>
      </c>
      <c r="G21" s="44">
        <f>'NIPER Tobins'!J25</f>
        <v>0.99542951054322404</v>
      </c>
      <c r="H21" s="44">
        <f>'KK ROE'!F25</f>
        <v>9.454350113143789E-2</v>
      </c>
    </row>
    <row r="22" spans="1:8" x14ac:dyDescent="0.25">
      <c r="A22" s="6">
        <v>5</v>
      </c>
      <c r="B22" s="6" t="s">
        <v>30</v>
      </c>
      <c r="C22" s="8">
        <v>2017</v>
      </c>
      <c r="D22" s="26">
        <f>WOB!F26</f>
        <v>0.15384615384615385</v>
      </c>
      <c r="E22" s="44">
        <f>VAICTM!G26</f>
        <v>14.077460203654541</v>
      </c>
      <c r="F22" s="44">
        <f>IOS!G26</f>
        <v>16.128301400097353</v>
      </c>
      <c r="G22" s="44">
        <f>'NIPER Tobins'!J26</f>
        <v>12.962420090042752</v>
      </c>
      <c r="H22" s="44">
        <f>'KK ROE'!F26</f>
        <v>0.37142847510999111</v>
      </c>
    </row>
    <row r="23" spans="1:8" x14ac:dyDescent="0.25">
      <c r="A23" s="6"/>
      <c r="B23" s="6"/>
      <c r="C23" s="8">
        <v>2018</v>
      </c>
      <c r="D23" s="26">
        <f>WOB!F27</f>
        <v>0.14285714285714285</v>
      </c>
      <c r="E23" s="44">
        <f>VAICTM!G27</f>
        <v>14.724760181053574</v>
      </c>
      <c r="F23" s="44">
        <f>IOS!G27</f>
        <v>12.204790358251014</v>
      </c>
      <c r="G23" s="44">
        <f>'NIPER Tobins'!J27</f>
        <v>9.5013141441796378</v>
      </c>
      <c r="H23" s="44">
        <f>'KK ROE'!F27</f>
        <v>0.38289272945696723</v>
      </c>
    </row>
    <row r="24" spans="1:8" x14ac:dyDescent="0.25">
      <c r="A24" s="6"/>
      <c r="B24" s="6"/>
      <c r="C24" s="8">
        <v>2019</v>
      </c>
      <c r="D24" s="26">
        <f>WOB!F28</f>
        <v>0.2</v>
      </c>
      <c r="E24" s="44">
        <f>VAICTM!G28</f>
        <v>14.942095938972033</v>
      </c>
      <c r="F24" s="44">
        <f>IOS!G28</f>
        <v>6.8461269603217287</v>
      </c>
      <c r="G24" s="44">
        <f>'NIPER Tobins'!J28</f>
        <v>5.0977747177631034</v>
      </c>
      <c r="H24" s="44">
        <f>'KK ROE'!F28</f>
        <v>0.38457446286729186</v>
      </c>
    </row>
    <row r="25" spans="1:8" x14ac:dyDescent="0.25">
      <c r="A25" s="6"/>
      <c r="B25" s="6"/>
      <c r="C25" s="8">
        <v>2020</v>
      </c>
      <c r="D25" s="26">
        <f>WOB!F29</f>
        <v>0.2</v>
      </c>
      <c r="E25" s="44">
        <f>VAICTM!G29</f>
        <v>13.42295735922349</v>
      </c>
      <c r="F25" s="44">
        <f>IOS!G29</f>
        <v>5.7887053915546174</v>
      </c>
      <c r="G25" s="44">
        <f>'NIPER Tobins'!J29</f>
        <v>3.9153519401284735</v>
      </c>
      <c r="H25" s="44">
        <f>'KK ROE'!F29</f>
        <v>0.28376234639199882</v>
      </c>
    </row>
    <row r="26" spans="1:8" x14ac:dyDescent="0.25">
      <c r="A26" s="6"/>
      <c r="B26" s="6"/>
      <c r="C26" s="8">
        <v>2021</v>
      </c>
      <c r="D26" s="26">
        <f>WOB!F30</f>
        <v>0.3</v>
      </c>
      <c r="E26" s="44">
        <f>VAICTM!G30</f>
        <v>15.347415141238018</v>
      </c>
      <c r="F26" s="44">
        <f>IOS!G30</f>
        <v>3.845205133610214</v>
      </c>
      <c r="G26" s="44">
        <f>'NIPER Tobins'!J30</f>
        <v>2.5644164369611033</v>
      </c>
      <c r="H26" s="44">
        <f>'KK ROE'!F30</f>
        <v>0.24449308813696743</v>
      </c>
    </row>
    <row r="27" spans="1:8" x14ac:dyDescent="0.25">
      <c r="A27" s="6">
        <v>6</v>
      </c>
      <c r="B27" s="6" t="s">
        <v>14</v>
      </c>
      <c r="C27" s="8">
        <v>2017</v>
      </c>
      <c r="D27" s="26">
        <f>WOB!F31</f>
        <v>0.2857142857142857</v>
      </c>
      <c r="E27" s="44">
        <f>VAICTM!G31</f>
        <v>48.694622619005784</v>
      </c>
      <c r="F27" s="44">
        <f>IOS!G31</f>
        <v>0.42459721565728292</v>
      </c>
      <c r="G27" s="44">
        <f>'NIPER Tobins'!J31</f>
        <v>0.52530707480273897</v>
      </c>
      <c r="H27" s="44">
        <f>'KK ROE'!F31</f>
        <v>0.10076906880650892</v>
      </c>
    </row>
    <row r="28" spans="1:8" x14ac:dyDescent="0.25">
      <c r="A28" s="6"/>
      <c r="B28" s="6"/>
      <c r="C28" s="8">
        <v>2018</v>
      </c>
      <c r="D28" s="26">
        <f>WOB!F32</f>
        <v>0.2857142857142857</v>
      </c>
      <c r="E28" s="44">
        <f>VAICTM!G32</f>
        <v>69.794719215627239</v>
      </c>
      <c r="F28" s="44">
        <f>IOS!G32</f>
        <v>0.76958854681451205</v>
      </c>
      <c r="G28" s="44">
        <f>'NIPER Tobins'!J32</f>
        <v>0.82900329578131593</v>
      </c>
      <c r="H28" s="44">
        <f>'KK ROE'!F32</f>
        <v>0.16015683386290841</v>
      </c>
    </row>
    <row r="29" spans="1:8" x14ac:dyDescent="0.25">
      <c r="A29" s="6"/>
      <c r="B29" s="6"/>
      <c r="C29" s="8">
        <v>2019</v>
      </c>
      <c r="D29" s="26">
        <f>WOB!F33</f>
        <v>0.2857142857142857</v>
      </c>
      <c r="E29" s="44">
        <f>VAICTM!G33</f>
        <v>76.523374351484165</v>
      </c>
      <c r="F29" s="44">
        <f>IOS!G33</f>
        <v>0.87118711682399175</v>
      </c>
      <c r="G29" s="44">
        <f>'NIPER Tobins'!J33</f>
        <v>0.90262226234562326</v>
      </c>
      <c r="H29" s="44">
        <f>'KK ROE'!F33</f>
        <v>0.16167144204341996</v>
      </c>
    </row>
    <row r="30" spans="1:8" x14ac:dyDescent="0.25">
      <c r="A30" s="6"/>
      <c r="B30" s="6"/>
      <c r="C30" s="8">
        <v>2020</v>
      </c>
      <c r="D30" s="26">
        <f>WOB!F34</f>
        <v>0.2857142857142857</v>
      </c>
      <c r="E30" s="44">
        <f>VAICTM!G34</f>
        <v>50.815152252480743</v>
      </c>
      <c r="F30" s="44">
        <f>IOS!G34</f>
        <v>0.91747615196450405</v>
      </c>
      <c r="G30" s="44">
        <f>'NIPER Tobins'!J34</f>
        <v>0.93971152656147727</v>
      </c>
      <c r="H30" s="44">
        <f>'KK ROE'!F34</f>
        <v>5.7411203183673119E-2</v>
      </c>
    </row>
    <row r="31" spans="1:8" x14ac:dyDescent="0.25">
      <c r="A31" s="6"/>
      <c r="B31" s="6"/>
      <c r="C31" s="8">
        <v>2021</v>
      </c>
      <c r="D31" s="26">
        <f>WOB!F35</f>
        <v>0.2857142857142857</v>
      </c>
      <c r="E31" s="44">
        <f>VAICTM!G35</f>
        <v>38.81542607981941</v>
      </c>
      <c r="F31" s="44">
        <f>IOS!G35</f>
        <v>2.6196746698269644</v>
      </c>
      <c r="G31" s="44">
        <f>'NIPER Tobins'!J35</f>
        <v>2.094926182154571</v>
      </c>
      <c r="H31" s="44">
        <f>'KK ROE'!F35</f>
        <v>1.874357142380445E-2</v>
      </c>
    </row>
    <row r="32" spans="1:8" x14ac:dyDescent="0.25">
      <c r="A32" s="6">
        <v>7</v>
      </c>
      <c r="B32" s="6" t="s">
        <v>54</v>
      </c>
      <c r="C32" s="8">
        <v>2017</v>
      </c>
      <c r="D32" s="26">
        <f>WOB!F36</f>
        <v>0.2</v>
      </c>
      <c r="E32" s="44">
        <f>VAICTM!G36</f>
        <v>358.59845066668765</v>
      </c>
      <c r="F32" s="44">
        <f>IOS!G36</f>
        <v>1.3771669792542693</v>
      </c>
      <c r="G32" s="44">
        <f>'NIPER Tobins'!J36</f>
        <v>1.2649747489234311</v>
      </c>
      <c r="H32" s="44">
        <f>'KK ROE'!F36</f>
        <v>0.11068691781036244</v>
      </c>
    </row>
    <row r="33" spans="1:8" x14ac:dyDescent="0.25">
      <c r="A33" s="6"/>
      <c r="B33" s="6"/>
      <c r="C33" s="8">
        <v>2018</v>
      </c>
      <c r="D33" s="26">
        <f>WOB!F37</f>
        <v>0.2</v>
      </c>
      <c r="E33" s="44">
        <f>VAICTM!G37</f>
        <v>263.6400189244311</v>
      </c>
      <c r="F33" s="44">
        <f>IOS!G37</f>
        <v>1.2896315094857052</v>
      </c>
      <c r="G33" s="44">
        <f>'NIPER Tobins'!J37</f>
        <v>1.2059079885936981</v>
      </c>
      <c r="H33" s="44">
        <f>'KK ROE'!F37</f>
        <v>0.11292325566964075</v>
      </c>
    </row>
    <row r="34" spans="1:8" x14ac:dyDescent="0.25">
      <c r="A34" s="6"/>
      <c r="B34" s="6"/>
      <c r="C34" s="8">
        <v>2019</v>
      </c>
      <c r="D34" s="26">
        <f>WOB!F38</f>
        <v>0.16666666666666666</v>
      </c>
      <c r="E34" s="44">
        <f>VAICTM!G38</f>
        <v>266.42352975956646</v>
      </c>
      <c r="F34" s="44">
        <f>IOS!G38</f>
        <v>0.76041679134097973</v>
      </c>
      <c r="G34" s="44">
        <f>'NIPER Tobins'!J38</f>
        <v>0.87443939637511447</v>
      </c>
      <c r="H34" s="44">
        <f>'KK ROE'!F38</f>
        <v>0.12383159604505561</v>
      </c>
    </row>
    <row r="35" spans="1:8" x14ac:dyDescent="0.25">
      <c r="A35" s="6"/>
      <c r="B35" s="6"/>
      <c r="C35" s="8">
        <v>2020</v>
      </c>
      <c r="D35" s="26">
        <f>WOB!F39</f>
        <v>0.16666666666666666</v>
      </c>
      <c r="E35" s="44">
        <f>VAICTM!G39</f>
        <v>194.39195517264594</v>
      </c>
      <c r="F35" s="44">
        <f>IOS!G39</f>
        <v>0.82737395231929578</v>
      </c>
      <c r="G35" s="44">
        <f>'NIPER Tobins'!J39</f>
        <v>0.9171758611431462</v>
      </c>
      <c r="H35" s="44">
        <f>'KK ROE'!F39</f>
        <v>0.12597036289571484</v>
      </c>
    </row>
    <row r="36" spans="1:8" x14ac:dyDescent="0.25">
      <c r="A36" s="6"/>
      <c r="B36" s="6"/>
      <c r="C36" s="8">
        <v>2021</v>
      </c>
      <c r="D36" s="26">
        <f>WOB!F40</f>
        <v>0.16666666666666666</v>
      </c>
      <c r="E36" s="44">
        <f>VAICTM!G40</f>
        <v>159.01548763386117</v>
      </c>
      <c r="F36" s="44">
        <f>IOS!G40</f>
        <v>0.64419786272649504</v>
      </c>
      <c r="G36" s="44">
        <f>'NIPER Tobins'!J40</f>
        <v>0.84496110334839436</v>
      </c>
      <c r="H36" s="44">
        <f>'KK ROE'!F40</f>
        <v>0.12829143674286814</v>
      </c>
    </row>
    <row r="37" spans="1:8" x14ac:dyDescent="0.25">
      <c r="A37" s="6">
        <v>8</v>
      </c>
      <c r="B37" s="6" t="s">
        <v>37</v>
      </c>
      <c r="C37" s="8">
        <v>2017</v>
      </c>
      <c r="D37" s="26">
        <f>WOB!F41</f>
        <v>0.15384615384615385</v>
      </c>
      <c r="E37" s="44">
        <f>VAICTM!G41</f>
        <v>11.003838043405022</v>
      </c>
      <c r="F37" s="44">
        <f>IOS!G41</f>
        <v>5.7016536024195172</v>
      </c>
      <c r="G37" s="44">
        <f>'NIPER Tobins'!J41</f>
        <v>4.9313904275471465</v>
      </c>
      <c r="H37" s="44">
        <f>'KK ROE'!F41</f>
        <v>0.17656872022277803</v>
      </c>
    </row>
    <row r="38" spans="1:8" x14ac:dyDescent="0.25">
      <c r="A38" s="6"/>
      <c r="B38" s="6"/>
      <c r="C38" s="8">
        <v>2018</v>
      </c>
      <c r="D38" s="26">
        <f>WOB!F42</f>
        <v>0.16666666666666666</v>
      </c>
      <c r="E38" s="44">
        <f>VAICTM!G42</f>
        <v>11.126068666523881</v>
      </c>
      <c r="F38" s="44">
        <f>IOS!G42</f>
        <v>4.6585206444426346</v>
      </c>
      <c r="G38" s="44">
        <f>'NIPER Tobins'!J42</f>
        <v>4.0835972193078023</v>
      </c>
      <c r="H38" s="44">
        <f>'KK ROE'!F42</f>
        <v>0.16327741911490912</v>
      </c>
    </row>
    <row r="39" spans="1:8" x14ac:dyDescent="0.25">
      <c r="A39" s="6"/>
      <c r="B39" s="6"/>
      <c r="C39" s="8">
        <v>2019</v>
      </c>
      <c r="D39" s="26">
        <f>WOB!F43</f>
        <v>0.23076923076923078</v>
      </c>
      <c r="E39" s="44">
        <f>VAICTM!G43</f>
        <v>11.293007394228626</v>
      </c>
      <c r="F39" s="44">
        <f>IOS!G43</f>
        <v>4.5456480147971279</v>
      </c>
      <c r="G39" s="44">
        <f>'NIPER Tobins'!J43</f>
        <v>3.9229170343042159</v>
      </c>
      <c r="H39" s="44">
        <f>'KK ROE'!F43</f>
        <v>0.15190142739924964</v>
      </c>
    </row>
    <row r="40" spans="1:8" x14ac:dyDescent="0.25">
      <c r="A40" s="6"/>
      <c r="B40" s="6"/>
      <c r="C40" s="8">
        <v>2020</v>
      </c>
      <c r="D40" s="26">
        <f>WOB!F44</f>
        <v>0.25</v>
      </c>
      <c r="E40" s="44">
        <f>VAICTM!G44</f>
        <v>11.426054733380038</v>
      </c>
      <c r="F40" s="44">
        <f>IOS!G44</f>
        <v>3.7959547443417492</v>
      </c>
      <c r="G40" s="44">
        <f>'NIPER Tobins'!J44</f>
        <v>3.2645992944605</v>
      </c>
      <c r="H40" s="44">
        <f>'KK ROE'!F44</f>
        <v>0.15318504774399122</v>
      </c>
    </row>
    <row r="41" spans="1:8" x14ac:dyDescent="0.25">
      <c r="A41" s="6"/>
      <c r="B41" s="6"/>
      <c r="C41" s="8">
        <v>2021</v>
      </c>
      <c r="D41" s="26">
        <f>WOB!F45</f>
        <v>0.25</v>
      </c>
      <c r="E41" s="44">
        <f>VAICTM!G45</f>
        <v>12.237277594869342</v>
      </c>
      <c r="F41" s="44">
        <f>IOS!G45</f>
        <v>3.5598493955481625</v>
      </c>
      <c r="G41" s="44">
        <f>'NIPER Tobins'!J45</f>
        <v>3.1209419966070846</v>
      </c>
      <c r="H41" s="44">
        <f>'KK ROE'!F45</f>
        <v>0.1519809205489826</v>
      </c>
    </row>
    <row r="42" spans="1:8" x14ac:dyDescent="0.25">
      <c r="A42" s="6">
        <v>9</v>
      </c>
      <c r="B42" s="6" t="s">
        <v>38</v>
      </c>
      <c r="C42" s="8">
        <v>2017</v>
      </c>
      <c r="D42" s="26">
        <f>WOB!F46</f>
        <v>0.25</v>
      </c>
      <c r="E42" s="44">
        <f>VAICTM!G46</f>
        <v>5.5642701259327652</v>
      </c>
      <c r="F42" s="44">
        <f>IOS!G46</f>
        <v>6.187468857618625</v>
      </c>
      <c r="G42" s="44">
        <f>'NIPER Tobins'!J46</f>
        <v>4.7692300981797375</v>
      </c>
      <c r="H42" s="44">
        <f>'KK ROE'!F46</f>
        <v>4.7859886379580864E-2</v>
      </c>
    </row>
    <row r="43" spans="1:8" x14ac:dyDescent="0.25">
      <c r="A43" s="6"/>
      <c r="B43" s="6"/>
      <c r="C43" s="8">
        <v>2018</v>
      </c>
      <c r="D43" s="26">
        <f>WOB!F47</f>
        <v>0.33333333333333331</v>
      </c>
      <c r="E43" s="44">
        <f>VAICTM!G47</f>
        <v>6.3553003417373111</v>
      </c>
      <c r="F43" s="44">
        <f>IOS!G47</f>
        <v>3.7169069026787298</v>
      </c>
      <c r="G43" s="44">
        <f>'NIPER Tobins'!J47</f>
        <v>2.1148003629940866</v>
      </c>
      <c r="H43" s="44">
        <f>'KK ROE'!F47</f>
        <v>7.2118752566914066E-2</v>
      </c>
    </row>
    <row r="44" spans="1:8" x14ac:dyDescent="0.25">
      <c r="A44" s="6"/>
      <c r="B44" s="6"/>
      <c r="C44" s="8">
        <v>2019</v>
      </c>
      <c r="D44" s="26">
        <f>WOB!F48</f>
        <v>0.33333333333333331</v>
      </c>
      <c r="E44" s="44">
        <f>VAICTM!G48</f>
        <v>9.4720803872143655</v>
      </c>
      <c r="F44" s="44">
        <f>IOS!G48</f>
        <v>2.1494527637705052</v>
      </c>
      <c r="G44" s="44">
        <f>'NIPER Tobins'!J48</f>
        <v>1.7577604097931725</v>
      </c>
      <c r="H44" s="44">
        <f>'KK ROE'!F48</f>
        <v>0.13174286387490394</v>
      </c>
    </row>
    <row r="45" spans="1:8" x14ac:dyDescent="0.25">
      <c r="A45" s="6"/>
      <c r="B45" s="6"/>
      <c r="C45" s="8">
        <v>2020</v>
      </c>
      <c r="D45" s="26">
        <f>WOB!F49</f>
        <v>0.4</v>
      </c>
      <c r="E45" s="44">
        <f>VAICTM!G49</f>
        <v>8.0073437969920391</v>
      </c>
      <c r="F45" s="44">
        <f>IOS!G49</f>
        <v>2.398369042458782</v>
      </c>
      <c r="G45" s="44">
        <f>'NIPER Tobins'!J49</f>
        <v>1.9213420919197461</v>
      </c>
      <c r="H45" s="44">
        <f>'KK ROE'!F49</f>
        <v>0.11735638179301605</v>
      </c>
    </row>
    <row r="46" spans="1:8" x14ac:dyDescent="0.25">
      <c r="A46" s="6"/>
      <c r="B46" s="6"/>
      <c r="C46" s="8">
        <v>2021</v>
      </c>
      <c r="D46" s="26">
        <f>WOB!F50</f>
        <v>0.4</v>
      </c>
      <c r="E46" s="44">
        <f>VAICTM!G50</f>
        <v>11.144804829644341</v>
      </c>
      <c r="F46" s="44">
        <f>IOS!G50</f>
        <v>2.4166873948718615</v>
      </c>
      <c r="G46" s="44">
        <f>'NIPER Tobins'!J50</f>
        <v>1.9442731165794063</v>
      </c>
      <c r="H46" s="44">
        <f>'KK ROE'!F50</f>
        <v>0.19247427768469114</v>
      </c>
    </row>
    <row r="47" spans="1:8" x14ac:dyDescent="0.25">
      <c r="A47" s="6">
        <v>10</v>
      </c>
      <c r="B47" s="6" t="s">
        <v>40</v>
      </c>
      <c r="C47" s="8">
        <v>2017</v>
      </c>
      <c r="D47" s="26">
        <f>WOB!F51</f>
        <v>0.5</v>
      </c>
      <c r="E47" s="44">
        <f>VAICTM!G51</f>
        <v>5.1694216318432593</v>
      </c>
      <c r="F47" s="44">
        <f>IOS!G51</f>
        <v>0.899533690016458</v>
      </c>
      <c r="G47" s="44">
        <f>'NIPER Tobins'!J51</f>
        <v>0.93146094709718641</v>
      </c>
      <c r="H47" s="44">
        <f>'KK ROE'!F51</f>
        <v>6.5475510044893367E-2</v>
      </c>
    </row>
    <row r="48" spans="1:8" x14ac:dyDescent="0.25">
      <c r="A48" s="6"/>
      <c r="B48" s="6"/>
      <c r="C48" s="8">
        <v>2018</v>
      </c>
      <c r="D48" s="26">
        <f>WOB!F52</f>
        <v>0.5</v>
      </c>
      <c r="E48" s="44">
        <f>VAICTM!G52</f>
        <v>5.3973622010197913</v>
      </c>
      <c r="F48" s="44">
        <f>IOS!G52</f>
        <v>0.8503505774415917</v>
      </c>
      <c r="G48" s="44">
        <f>'NIPER Tobins'!J52</f>
        <v>0.90485560438684354</v>
      </c>
      <c r="H48" s="44">
        <f>'KK ROE'!F52</f>
        <v>7.1030196290715483E-2</v>
      </c>
    </row>
    <row r="49" spans="1:8" x14ac:dyDescent="0.25">
      <c r="A49" s="6"/>
      <c r="B49" s="6"/>
      <c r="C49" s="8">
        <v>2019</v>
      </c>
      <c r="D49" s="26">
        <f>WOB!F53</f>
        <v>0.42857142857142855</v>
      </c>
      <c r="E49" s="44">
        <f>VAICTM!G53</f>
        <v>5.3739689329630593</v>
      </c>
      <c r="F49" s="44">
        <f>IOS!G53</f>
        <v>0.84942871147774013</v>
      </c>
      <c r="G49" s="44">
        <f>'NIPER Tobins'!J53</f>
        <v>0.90156440690727968</v>
      </c>
      <c r="H49" s="44">
        <f>'KK ROE'!F53</f>
        <v>7.4905941994207692E-2</v>
      </c>
    </row>
    <row r="50" spans="1:8" x14ac:dyDescent="0.25">
      <c r="A50" s="6"/>
      <c r="B50" s="6"/>
      <c r="C50" s="8">
        <v>2020</v>
      </c>
      <c r="D50" s="26">
        <f>WOB!F54</f>
        <v>0.14285714285714285</v>
      </c>
      <c r="E50" s="44">
        <f>VAICTM!G54</f>
        <v>5.9343288164598649</v>
      </c>
      <c r="F50" s="44">
        <f>IOS!G54</f>
        <v>3.3096314637565536</v>
      </c>
      <c r="G50" s="44">
        <f>'NIPER Tobins'!J54</f>
        <v>2.592784176780758</v>
      </c>
      <c r="H50" s="44">
        <f>'KK ROE'!F54</f>
        <v>0.14022786808663026</v>
      </c>
    </row>
    <row r="51" spans="1:8" x14ac:dyDescent="0.25">
      <c r="A51" s="6"/>
      <c r="B51" s="6"/>
      <c r="C51" s="8">
        <v>2021</v>
      </c>
      <c r="D51" s="26">
        <f>WOB!F55</f>
        <v>0.14285714285714285</v>
      </c>
      <c r="E51" s="44">
        <f>VAICTM!G55</f>
        <v>9.5266188358124033</v>
      </c>
      <c r="F51" s="44">
        <f>IOS!G55</f>
        <v>3.2501756772490178</v>
      </c>
      <c r="G51" s="44">
        <f>'NIPER Tobins'!J55</f>
        <v>1.4663800176981676</v>
      </c>
      <c r="H51" s="44">
        <f>'KK ROE'!F55</f>
        <v>3.2788353285770185E-2</v>
      </c>
    </row>
    <row r="52" spans="1:8" x14ac:dyDescent="0.25">
      <c r="A52" s="6">
        <v>11</v>
      </c>
      <c r="B52" s="6" t="s">
        <v>24</v>
      </c>
      <c r="C52" s="8">
        <v>2017</v>
      </c>
      <c r="D52" s="26">
        <f>WOB!F56</f>
        <v>0.125</v>
      </c>
      <c r="E52" s="44">
        <f>VAICTM!G56</f>
        <v>6.4448507866867528</v>
      </c>
      <c r="F52" s="44">
        <f>IOS!G56</f>
        <v>2.796977889532803</v>
      </c>
      <c r="G52" s="44">
        <f>'NIPER Tobins'!J56</f>
        <v>2.111434519922617</v>
      </c>
      <c r="H52" s="44">
        <f>'KK ROE'!F56</f>
        <v>4.7999626538258393E-2</v>
      </c>
    </row>
    <row r="53" spans="1:8" x14ac:dyDescent="0.25">
      <c r="A53" s="6"/>
      <c r="B53" s="6"/>
      <c r="C53" s="8">
        <v>2018</v>
      </c>
      <c r="D53" s="26">
        <f>WOB!F57</f>
        <v>0.25</v>
      </c>
      <c r="E53" s="44">
        <f>VAICTM!G57</f>
        <v>5.8645558009555723</v>
      </c>
      <c r="F53" s="44">
        <f>IOS!G57</f>
        <v>2.5450937004396961</v>
      </c>
      <c r="G53" s="44">
        <f>'NIPER Tobins'!J57</f>
        <v>2.0257351034304936</v>
      </c>
      <c r="H53" s="44">
        <f>'KK ROE'!F57</f>
        <v>4.359813073065727E-2</v>
      </c>
    </row>
    <row r="54" spans="1:8" x14ac:dyDescent="0.25">
      <c r="A54" s="6"/>
      <c r="B54" s="6"/>
      <c r="C54" s="8">
        <v>2019</v>
      </c>
      <c r="D54" s="26">
        <f>WOB!F58</f>
        <v>0.375</v>
      </c>
      <c r="E54" s="44">
        <f>VAICTM!G58</f>
        <v>6.3592900697482859</v>
      </c>
      <c r="F54" s="44">
        <f>IOS!G58</f>
        <v>2.6005439986333725</v>
      </c>
      <c r="G54" s="44">
        <f>'NIPER Tobins'!J58</f>
        <v>2.0571870003226742</v>
      </c>
      <c r="H54" s="44">
        <f>'KK ROE'!F58</f>
        <v>7.6478936126195801E-2</v>
      </c>
    </row>
    <row r="55" spans="1:8" x14ac:dyDescent="0.25">
      <c r="A55" s="6"/>
      <c r="B55" s="6"/>
      <c r="C55" s="8">
        <v>2020</v>
      </c>
      <c r="D55" s="26">
        <f>WOB!F59</f>
        <v>0.375</v>
      </c>
      <c r="E55" s="44">
        <f>VAICTM!G59</f>
        <v>5.3060986604319549</v>
      </c>
      <c r="F55" s="44">
        <f>IOS!G59</f>
        <v>2.6067169681354736</v>
      </c>
      <c r="G55" s="44">
        <f>'NIPER Tobins'!J59</f>
        <v>2.1648157452373273</v>
      </c>
      <c r="H55" s="44">
        <f>'KK ROE'!F59</f>
        <v>5.223899213537584E-2</v>
      </c>
    </row>
    <row r="56" spans="1:8" x14ac:dyDescent="0.25">
      <c r="A56" s="6"/>
      <c r="B56" s="6"/>
      <c r="C56" s="8">
        <v>2021</v>
      </c>
      <c r="D56" s="26">
        <f>WOB!F60</f>
        <v>0.42857142857142855</v>
      </c>
      <c r="E56" s="44">
        <f>VAICTM!G60</f>
        <v>6.4444307314541645</v>
      </c>
      <c r="F56" s="44">
        <f>IOS!G60</f>
        <v>2.9527504802131763</v>
      </c>
      <c r="G56" s="44">
        <f>'NIPER Tobins'!J60</f>
        <v>2.327565680546229</v>
      </c>
      <c r="H56" s="44">
        <f>'KK ROE'!F60</f>
        <v>9.8736138859944422E-2</v>
      </c>
    </row>
    <row r="57" spans="1:8" x14ac:dyDescent="0.25">
      <c r="A57" s="6">
        <v>12</v>
      </c>
      <c r="B57" s="6" t="s">
        <v>25</v>
      </c>
      <c r="C57" s="8">
        <v>2017</v>
      </c>
      <c r="D57" s="26">
        <f>WOB!F61</f>
        <v>0.27272727272727271</v>
      </c>
      <c r="E57" s="44">
        <f>VAICTM!G61</f>
        <v>36.247989530081753</v>
      </c>
      <c r="F57" s="44">
        <f>IOS!G61</f>
        <v>1.2060663804018468</v>
      </c>
      <c r="G57" s="44">
        <f>'NIPER Tobins'!J61</f>
        <v>1.1299145227040313</v>
      </c>
      <c r="H57" s="44">
        <f>'KK ROE'!F61</f>
        <v>2.5292726070552773E-2</v>
      </c>
    </row>
    <row r="58" spans="1:8" x14ac:dyDescent="0.25">
      <c r="A58" s="6"/>
      <c r="B58" s="6"/>
      <c r="C58" s="8">
        <v>2018</v>
      </c>
      <c r="D58" s="26">
        <f>WOB!F62</f>
        <v>0.27272727272727271</v>
      </c>
      <c r="E58" s="44">
        <f>VAICTM!G62</f>
        <v>36.316461803587103</v>
      </c>
      <c r="F58" s="44">
        <f>IOS!G62</f>
        <v>1.1527957581315493</v>
      </c>
      <c r="G58" s="44">
        <f>'NIPER Tobins'!J62</f>
        <v>1.0897587995684903</v>
      </c>
      <c r="H58" s="44">
        <f>'KK ROE'!F62</f>
        <v>1.5332492772953765E-2</v>
      </c>
    </row>
    <row r="59" spans="1:8" x14ac:dyDescent="0.25">
      <c r="A59" s="6"/>
      <c r="B59" s="6"/>
      <c r="C59" s="8">
        <v>2019</v>
      </c>
      <c r="D59" s="26">
        <f>WOB!F63</f>
        <v>0.18181818181818182</v>
      </c>
      <c r="E59" s="44">
        <f>VAICTM!G63</f>
        <v>35.268779003229405</v>
      </c>
      <c r="F59" s="44">
        <f>IOS!G63</f>
        <v>0.68318922078634015</v>
      </c>
      <c r="G59" s="44">
        <f>'NIPER Tobins'!J63</f>
        <v>0.81973079377853941</v>
      </c>
      <c r="H59" s="44">
        <f>'KK ROE'!F63</f>
        <v>9.2406856976103469E-4</v>
      </c>
    </row>
    <row r="60" spans="1:8" x14ac:dyDescent="0.25">
      <c r="A60" s="6"/>
      <c r="B60" s="6"/>
      <c r="C60" s="8">
        <v>2020</v>
      </c>
      <c r="D60" s="26">
        <f>WOB!F64</f>
        <v>0.18181818181818182</v>
      </c>
      <c r="E60" s="44">
        <f>VAICTM!G64</f>
        <v>49.249891318663643</v>
      </c>
      <c r="F60" s="44">
        <f>IOS!G64</f>
        <v>0.58132609585777539</v>
      </c>
      <c r="G60" s="44">
        <f>'NIPER Tobins'!J64</f>
        <v>0.77228156201811926</v>
      </c>
      <c r="H60" s="44">
        <f>'KK ROE'!F64</f>
        <v>5.6297765715656173E-3</v>
      </c>
    </row>
    <row r="61" spans="1:8" x14ac:dyDescent="0.25">
      <c r="A61" s="6"/>
      <c r="B61" s="6"/>
      <c r="C61" s="8">
        <v>2021</v>
      </c>
      <c r="D61" s="26">
        <f>WOB!F65</f>
        <v>0.18181818181818182</v>
      </c>
      <c r="E61" s="44">
        <f>VAICTM!G65</f>
        <v>52.671975706587439</v>
      </c>
      <c r="F61" s="44">
        <f>IOS!G65</f>
        <v>0.62755290884007353</v>
      </c>
      <c r="G61" s="44">
        <f>'NIPER Tobins'!J65</f>
        <v>0.81240202008510998</v>
      </c>
      <c r="H61" s="44">
        <f>'KK ROE'!F65</f>
        <v>2.9932348446629311E-2</v>
      </c>
    </row>
    <row r="62" spans="1:8" x14ac:dyDescent="0.25">
      <c r="A62" s="6">
        <v>13</v>
      </c>
      <c r="B62" s="6" t="s">
        <v>26</v>
      </c>
      <c r="C62" s="8">
        <v>2017</v>
      </c>
      <c r="D62" s="26">
        <f>WOB!F66</f>
        <v>0.25</v>
      </c>
      <c r="E62" s="44">
        <f>VAICTM!G66</f>
        <v>13.175265550264573</v>
      </c>
      <c r="F62" s="44">
        <f>IOS!G66</f>
        <v>2.4703810766423135</v>
      </c>
      <c r="G62" s="44">
        <f>'NIPER Tobins'!J66</f>
        <v>1.7107590735635898</v>
      </c>
      <c r="H62" s="44">
        <f>'KK ROE'!F66</f>
        <v>7.4684566796774765E-2</v>
      </c>
    </row>
    <row r="63" spans="1:8" x14ac:dyDescent="0.25">
      <c r="A63" s="6"/>
      <c r="B63" s="6"/>
      <c r="C63" s="8">
        <v>2018</v>
      </c>
      <c r="D63" s="26">
        <f>WOB!F67</f>
        <v>0.25</v>
      </c>
      <c r="E63" s="44">
        <f>VAICTM!G67</f>
        <v>14.004315679933725</v>
      </c>
      <c r="F63" s="44">
        <f>IOS!G67</f>
        <v>3.0542475698931333</v>
      </c>
      <c r="G63" s="44">
        <f>'NIPER Tobins'!J67</f>
        <v>1.9325312380942967</v>
      </c>
      <c r="H63" s="44">
        <f>'KK ROE'!F67</f>
        <v>9.4194397388954063E-2</v>
      </c>
    </row>
    <row r="64" spans="1:8" x14ac:dyDescent="0.25">
      <c r="A64" s="6"/>
      <c r="B64" s="6"/>
      <c r="C64" s="8">
        <v>2019</v>
      </c>
      <c r="D64" s="26">
        <f>WOB!F68</f>
        <v>0.25</v>
      </c>
      <c r="E64" s="44">
        <f>VAICTM!G68</f>
        <v>15.319755827306331</v>
      </c>
      <c r="F64" s="44">
        <f>IOS!G68</f>
        <v>2.9236198272463843</v>
      </c>
      <c r="G64" s="44">
        <f>'NIPER Tobins'!J68</f>
        <v>1.9252252386655531</v>
      </c>
      <c r="H64" s="44">
        <f>'KK ROE'!F68</f>
        <v>0.11815394537076516</v>
      </c>
    </row>
    <row r="65" spans="1:8" x14ac:dyDescent="0.25">
      <c r="A65" s="6"/>
      <c r="B65" s="6"/>
      <c r="C65" s="8">
        <v>2020</v>
      </c>
      <c r="D65" s="26">
        <f>WOB!F69</f>
        <v>0.25</v>
      </c>
      <c r="E65" s="44">
        <f>VAICTM!G69</f>
        <v>14.050196704545307</v>
      </c>
      <c r="F65" s="44">
        <f>IOS!G69</f>
        <v>2.6563379803520633</v>
      </c>
      <c r="G65" s="44">
        <f>'NIPER Tobins'!J69</f>
        <v>1.8710253298150772</v>
      </c>
      <c r="H65" s="44">
        <f>'KK ROE'!F69</f>
        <v>0.10448401315665315</v>
      </c>
    </row>
    <row r="66" spans="1:8" x14ac:dyDescent="0.25">
      <c r="A66" s="6"/>
      <c r="B66" s="6"/>
      <c r="C66" s="8">
        <v>2021</v>
      </c>
      <c r="D66" s="26">
        <f>WOB!F70</f>
        <v>0.25</v>
      </c>
      <c r="E66" s="44">
        <f>VAICTM!G70</f>
        <v>13.51099822851012</v>
      </c>
      <c r="F66" s="44">
        <f>IOS!G70</f>
        <v>3.0850445850346135</v>
      </c>
      <c r="G66" s="44">
        <f>'NIPER Tobins'!J70</f>
        <v>2.2706362571141199</v>
      </c>
      <c r="H66" s="44">
        <f>'KK ROE'!F70</f>
        <v>0.15599548290254717</v>
      </c>
    </row>
    <row r="67" spans="1:8" x14ac:dyDescent="0.25">
      <c r="A67" s="6">
        <v>14</v>
      </c>
      <c r="B67" s="6" t="s">
        <v>27</v>
      </c>
      <c r="C67" s="8">
        <v>2017</v>
      </c>
      <c r="D67" s="26">
        <f>WOB!F71</f>
        <v>0.16666666666666666</v>
      </c>
      <c r="E67" s="44">
        <f>VAICTM!G71</f>
        <v>40.147706723973606</v>
      </c>
      <c r="F67" s="44">
        <f>IOS!G71</f>
        <v>4.1245777052423565</v>
      </c>
      <c r="G67" s="44">
        <f>'NIPER Tobins'!J71</f>
        <v>2.8471516411105129</v>
      </c>
      <c r="H67" s="44">
        <f>'KK ROE'!F71</f>
        <v>0.15599973798564523</v>
      </c>
    </row>
    <row r="68" spans="1:8" x14ac:dyDescent="0.25">
      <c r="A68" s="6"/>
      <c r="B68" s="6"/>
      <c r="C68" s="8">
        <v>2018</v>
      </c>
      <c r="D68" s="26">
        <f>WOB!F72</f>
        <v>0.16666666666666666</v>
      </c>
      <c r="E68" s="44">
        <f>VAICTM!G72</f>
        <v>34.657223855253172</v>
      </c>
      <c r="F68" s="44">
        <f>IOS!G72</f>
        <v>2.9838046428210534</v>
      </c>
      <c r="G68" s="44">
        <f>'NIPER Tobins'!J72</f>
        <v>2.2413061348131174</v>
      </c>
      <c r="H68" s="44">
        <f>'KK ROE'!F72</f>
        <v>0.15493850431257866</v>
      </c>
    </row>
    <row r="69" spans="1:8" x14ac:dyDescent="0.25">
      <c r="A69" s="6"/>
      <c r="B69" s="6"/>
      <c r="C69" s="8">
        <v>2019</v>
      </c>
      <c r="D69" s="26">
        <f>WOB!F73</f>
        <v>0.16666666666666666</v>
      </c>
      <c r="E69" s="44">
        <f>VAICTM!G73</f>
        <v>38.693501583769589</v>
      </c>
      <c r="F69" s="44">
        <f>IOS!G73</f>
        <v>2.7444044540356027</v>
      </c>
      <c r="G69" s="44">
        <f>'NIPER Tobins'!J73</f>
        <v>2.300333493611558</v>
      </c>
      <c r="H69" s="44">
        <f>'KK ROE'!F73</f>
        <v>0.22466897037446415</v>
      </c>
    </row>
    <row r="70" spans="1:8" x14ac:dyDescent="0.25">
      <c r="A70" s="6"/>
      <c r="B70" s="6"/>
      <c r="C70" s="8">
        <v>2020</v>
      </c>
      <c r="D70" s="26">
        <f>WOB!F74</f>
        <v>0.16666666666666666</v>
      </c>
      <c r="E70" s="44">
        <f>VAICTM!G74</f>
        <v>39.184080652927577</v>
      </c>
      <c r="F70" s="44">
        <f>IOS!G74</f>
        <v>4.6552980898221286</v>
      </c>
      <c r="G70" s="44">
        <f>'NIPER Tobins'!J74</f>
        <v>3.8332026086434343</v>
      </c>
      <c r="H70" s="44">
        <f>'KK ROE'!F74</f>
        <v>0.2351510503954588</v>
      </c>
    </row>
    <row r="71" spans="1:8" x14ac:dyDescent="0.25">
      <c r="A71" s="6"/>
      <c r="B71" s="6"/>
      <c r="C71" s="8">
        <v>2021</v>
      </c>
      <c r="D71" s="26">
        <f>WOB!F75</f>
        <v>0.16666666666666666</v>
      </c>
      <c r="E71" s="44">
        <f>VAICTM!G75</f>
        <v>40.805320298768159</v>
      </c>
      <c r="F71" s="44">
        <f>IOS!G75</f>
        <v>2.9963506755490741</v>
      </c>
      <c r="G71" s="44">
        <f>'NIPER Tobins'!J75</f>
        <v>2.6813579121901578</v>
      </c>
      <c r="H71" s="44">
        <f>'KK ROE'!F75</f>
        <v>0.18709545255966195</v>
      </c>
    </row>
    <row r="72" spans="1:8" x14ac:dyDescent="0.25">
      <c r="A72" s="6">
        <v>15</v>
      </c>
      <c r="B72" s="6" t="s">
        <v>43</v>
      </c>
      <c r="C72" s="8">
        <v>2017</v>
      </c>
      <c r="D72" s="26">
        <f>WOB!F76</f>
        <v>0.53333333333333333</v>
      </c>
      <c r="E72" s="44">
        <f>VAICTM!G76</f>
        <v>11.32189248841018</v>
      </c>
      <c r="F72" s="44">
        <f>IOS!G76</f>
        <v>1.5938580474255353</v>
      </c>
      <c r="G72" s="44">
        <f>'NIPER Tobins'!J76</f>
        <v>1.4059222673360092</v>
      </c>
      <c r="H72" s="44">
        <f>'KK ROE'!F76</f>
        <v>0.10966915776705044</v>
      </c>
    </row>
    <row r="73" spans="1:8" x14ac:dyDescent="0.25">
      <c r="A73" s="6"/>
      <c r="B73" s="6"/>
      <c r="C73" s="8">
        <v>2018</v>
      </c>
      <c r="D73" s="26">
        <f>WOB!F77</f>
        <v>0.5714285714285714</v>
      </c>
      <c r="E73" s="44">
        <f>VAICTM!G77</f>
        <v>11.178444786474632</v>
      </c>
      <c r="F73" s="44">
        <f>IOS!G77</f>
        <v>1.1513298216401702</v>
      </c>
      <c r="G73" s="44">
        <f>'NIPER Tobins'!J77</f>
        <v>1.1044669040503852</v>
      </c>
      <c r="H73" s="44">
        <f>'KK ROE'!F77</f>
        <v>9.9464983904448537E-2</v>
      </c>
    </row>
    <row r="74" spans="1:8" x14ac:dyDescent="0.25">
      <c r="A74" s="6"/>
      <c r="B74" s="6"/>
      <c r="C74" s="8">
        <v>2019</v>
      </c>
      <c r="D74" s="26">
        <f>WOB!F78</f>
        <v>0.6</v>
      </c>
      <c r="E74" s="44">
        <f>VAICTM!G78</f>
        <v>12.049371289350857</v>
      </c>
      <c r="F74" s="44">
        <f>IOS!G78</f>
        <v>1.0840029370627426</v>
      </c>
      <c r="G74" s="44">
        <f>'NIPER Tobins'!J78</f>
        <v>1.0581007306382642</v>
      </c>
      <c r="H74" s="44">
        <f>'KK ROE'!F78</f>
        <v>0.1027717520609696</v>
      </c>
    </row>
    <row r="75" spans="1:8" x14ac:dyDescent="0.25">
      <c r="A75" s="6"/>
      <c r="B75" s="6"/>
      <c r="C75" s="8">
        <v>2020</v>
      </c>
      <c r="D75" s="26">
        <f>WOB!F79</f>
        <v>0.5714285714285714</v>
      </c>
      <c r="E75" s="44">
        <f>VAICTM!G79</f>
        <v>14.699962725235881</v>
      </c>
      <c r="F75" s="44">
        <f>IOS!G79</f>
        <v>0.98788884223597417</v>
      </c>
      <c r="G75" s="44">
        <f>'NIPER Tobins'!J79</f>
        <v>0.99151690138020532</v>
      </c>
      <c r="H75" s="44">
        <f>'KK ROE'!F79</f>
        <v>0.1308356457120394</v>
      </c>
    </row>
    <row r="76" spans="1:8" x14ac:dyDescent="0.25">
      <c r="A76" s="6"/>
      <c r="B76" s="6"/>
      <c r="C76" s="8">
        <v>2021</v>
      </c>
      <c r="D76" s="26">
        <f>WOB!F80</f>
        <v>0.5714285714285714</v>
      </c>
      <c r="E76" s="44">
        <f>VAICTM!G80</f>
        <v>13.867746485523359</v>
      </c>
      <c r="F76" s="44">
        <f>IOS!G80</f>
        <v>0.9839268856750818</v>
      </c>
      <c r="G76" s="44">
        <f>'NIPER Tobins'!J80</f>
        <v>0.98854170425485155</v>
      </c>
      <c r="H76" s="44">
        <f>'KK ROE'!F80</f>
        <v>0.12767691988673724</v>
      </c>
    </row>
    <row r="77" spans="1:8" x14ac:dyDescent="0.25">
      <c r="A77" s="6">
        <v>16</v>
      </c>
      <c r="B77" s="6" t="s">
        <v>49</v>
      </c>
      <c r="C77" s="8">
        <v>2017</v>
      </c>
      <c r="D77" s="26">
        <f>WOB!F81</f>
        <v>0.26666666666666666</v>
      </c>
      <c r="E77" s="44">
        <f>VAICTM!G81</f>
        <v>34.672139211199443</v>
      </c>
      <c r="F77" s="44">
        <f>IOS!G81</f>
        <v>16.488885040132306</v>
      </c>
      <c r="G77" s="44">
        <f>'NIPER Tobins'!J81</f>
        <v>5.2382450864688082</v>
      </c>
      <c r="H77" s="44">
        <f>'KK ROE'!F81</f>
        <v>1.3539603060895491</v>
      </c>
    </row>
    <row r="78" spans="1:8" x14ac:dyDescent="0.25">
      <c r="A78" s="6"/>
      <c r="B78" s="6"/>
      <c r="C78" s="8">
        <v>2018</v>
      </c>
      <c r="D78" s="26">
        <f>WOB!F82</f>
        <v>0.26666666666666666</v>
      </c>
      <c r="E78" s="44">
        <f>VAICTM!G82</f>
        <v>34.7100137644113</v>
      </c>
      <c r="F78" s="44">
        <f>IOS!G82</f>
        <v>9.1421462251982124</v>
      </c>
      <c r="G78" s="44">
        <f>'NIPER Tobins'!J82</f>
        <v>4.160495918397662</v>
      </c>
      <c r="H78" s="44">
        <f>'KK ROE'!F82</f>
        <v>1.2020698237943304</v>
      </c>
    </row>
    <row r="79" spans="1:8" x14ac:dyDescent="0.25">
      <c r="A79" s="6"/>
      <c r="B79" s="6"/>
      <c r="C79" s="8">
        <v>2019</v>
      </c>
      <c r="D79" s="26">
        <f>WOB!F83</f>
        <v>0.375</v>
      </c>
      <c r="E79" s="44">
        <f>VAICTM!G83</f>
        <v>35.891770984338741</v>
      </c>
      <c r="F79" s="44">
        <f>IOS!G83</f>
        <v>12.13435716419702</v>
      </c>
      <c r="G79" s="44">
        <f>'NIPER Tobins'!J83</f>
        <v>3.8480353227224211</v>
      </c>
      <c r="H79" s="44">
        <f>'KK ROE'!F83</f>
        <v>1.3996649287694378</v>
      </c>
    </row>
    <row r="80" spans="1:8" x14ac:dyDescent="0.25">
      <c r="A80" s="6"/>
      <c r="B80" s="6"/>
      <c r="C80" s="8">
        <v>2020</v>
      </c>
      <c r="D80" s="26">
        <f>WOB!F84</f>
        <v>0.4</v>
      </c>
      <c r="E80" s="44">
        <f>VAICTM!G84</f>
        <v>32.8061682821657</v>
      </c>
      <c r="F80" s="44">
        <f>IOS!G84</f>
        <v>56.791898031501802</v>
      </c>
      <c r="G80" s="44">
        <f>'NIPER Tobins'!J84</f>
        <v>14.414661241555242</v>
      </c>
      <c r="H80" s="44">
        <f>'KK ROE'!F84</f>
        <v>1.4508815223009506</v>
      </c>
    </row>
    <row r="81" spans="1:8" x14ac:dyDescent="0.25">
      <c r="A81" s="6"/>
      <c r="B81" s="6"/>
      <c r="C81" s="8">
        <v>2021</v>
      </c>
      <c r="D81" s="26">
        <f>WOB!F85</f>
        <v>0.4375</v>
      </c>
      <c r="E81" s="44">
        <f>VAICTM!G85</f>
        <v>33.242614787429609</v>
      </c>
      <c r="F81" s="44">
        <f>IOS!G85</f>
        <v>36.284827443049714</v>
      </c>
      <c r="G81" s="44">
        <f>'NIPER Tobins'!J85</f>
        <v>8.9961703921413569</v>
      </c>
      <c r="H81" s="44">
        <f>'KK ROE'!F85</f>
        <v>1.332513203875991</v>
      </c>
    </row>
    <row r="82" spans="1:8" x14ac:dyDescent="0.25">
      <c r="A82" s="6">
        <v>17</v>
      </c>
      <c r="B82" s="6" t="s">
        <v>33</v>
      </c>
      <c r="C82" s="8">
        <v>2017</v>
      </c>
      <c r="D82" s="26">
        <f>WOB!F86</f>
        <v>0.22222222222222221</v>
      </c>
      <c r="E82" s="44">
        <f>VAICTM!G86</f>
        <v>11.585822319847683</v>
      </c>
      <c r="F82" s="44">
        <f>IOS!G86</f>
        <v>0.62260379205096672</v>
      </c>
      <c r="G82" s="44">
        <f>'NIPER Tobins'!J86</f>
        <v>0.69884610520959212</v>
      </c>
      <c r="H82" s="44">
        <f>'KK ROE'!F86</f>
        <v>4.1498976951288721E-2</v>
      </c>
    </row>
    <row r="83" spans="1:8" x14ac:dyDescent="0.25">
      <c r="A83" s="6"/>
      <c r="B83" s="6"/>
      <c r="C83" s="8">
        <v>2018</v>
      </c>
      <c r="D83" s="26">
        <f>WOB!F87</f>
        <v>0.22222222222222221</v>
      </c>
      <c r="E83" s="44">
        <f>VAICTM!G87</f>
        <v>11.011202425210747</v>
      </c>
      <c r="F83" s="44">
        <f>IOS!G87</f>
        <v>0.29453975359343348</v>
      </c>
      <c r="G83" s="44">
        <f>'NIPER Tobins'!J87</f>
        <v>0.43519485847661638</v>
      </c>
      <c r="H83" s="44">
        <f>'KK ROE'!F87</f>
        <v>5.0876421141182196E-2</v>
      </c>
    </row>
    <row r="84" spans="1:8" x14ac:dyDescent="0.25">
      <c r="A84" s="6"/>
      <c r="B84" s="6"/>
      <c r="C84" s="8">
        <v>2019</v>
      </c>
      <c r="D84" s="26">
        <f>WOB!F88</f>
        <v>0.25</v>
      </c>
      <c r="E84" s="44">
        <f>VAICTM!G88</f>
        <v>10.26007119246861</v>
      </c>
      <c r="F84" s="44">
        <f>IOS!G88</f>
        <v>0.34145261137951194</v>
      </c>
      <c r="G84" s="44">
        <f>'NIPER Tobins'!J88</f>
        <v>0.47642903256296254</v>
      </c>
      <c r="H84" s="44">
        <f>'KK ROE'!F88</f>
        <v>2.645070627904942E-2</v>
      </c>
    </row>
    <row r="85" spans="1:8" x14ac:dyDescent="0.25">
      <c r="A85" s="6"/>
      <c r="B85" s="6"/>
      <c r="C85" s="8">
        <v>2020</v>
      </c>
      <c r="D85" s="26">
        <f>WOB!F89</f>
        <v>0.25</v>
      </c>
      <c r="E85" s="44">
        <f>VAICTM!G89</f>
        <v>14.094149609691028</v>
      </c>
      <c r="F85" s="44">
        <f>IOS!G89</f>
        <v>0.95621711811575749</v>
      </c>
      <c r="G85" s="44">
        <f>'NIPER Tobins'!J89</f>
        <v>0.96784027492663005</v>
      </c>
      <c r="H85" s="44">
        <f>'KK ROE'!F89</f>
        <v>0.14547058658397399</v>
      </c>
    </row>
    <row r="86" spans="1:8" x14ac:dyDescent="0.25">
      <c r="A86" s="6"/>
      <c r="B86" s="6"/>
      <c r="C86" s="8">
        <v>2021</v>
      </c>
      <c r="D86" s="26">
        <f>WOB!F90</f>
        <v>0.25</v>
      </c>
      <c r="E86" s="44">
        <f>VAICTM!G90</f>
        <v>21.021878215740294</v>
      </c>
      <c r="F86" s="44">
        <f>IOS!G90</f>
        <v>0.68170212886634096</v>
      </c>
      <c r="G86" s="44">
        <f>'NIPER Tobins'!J90</f>
        <v>0.77810601428763171</v>
      </c>
      <c r="H86" s="44">
        <f>'KK ROE'!F90</f>
        <v>0.13416186391198262</v>
      </c>
    </row>
    <row r="87" spans="1:8" x14ac:dyDescent="0.25">
      <c r="A87" s="6">
        <v>18</v>
      </c>
      <c r="B87" s="6" t="s">
        <v>53</v>
      </c>
      <c r="C87" s="8">
        <v>2017</v>
      </c>
      <c r="D87" s="26">
        <f>WOB!F91</f>
        <v>0.33333333333333331</v>
      </c>
      <c r="E87" s="44">
        <f>VAICTM!G91</f>
        <v>26.052098645434803</v>
      </c>
      <c r="F87" s="44">
        <f>IOS!G91</f>
        <v>0.79733388043742814</v>
      </c>
      <c r="G87" s="44">
        <f>'NIPER Tobins'!J91</f>
        <v>0.89913507923478297</v>
      </c>
      <c r="H87" s="44">
        <f>'KK ROE'!F91</f>
        <v>8.9631730189895537E-2</v>
      </c>
    </row>
    <row r="88" spans="1:8" x14ac:dyDescent="0.25">
      <c r="A88" s="6"/>
      <c r="B88" s="6"/>
      <c r="C88" s="8">
        <v>2018</v>
      </c>
      <c r="D88" s="26">
        <f>WOB!F92</f>
        <v>0.33333333333333331</v>
      </c>
      <c r="E88" s="44">
        <f>VAICTM!G92</f>
        <v>26.113607682750676</v>
      </c>
      <c r="F88" s="44">
        <f>IOS!G92</f>
        <v>1.5829719180641775</v>
      </c>
      <c r="G88" s="44">
        <f>'NIPER Tobins'!J92</f>
        <v>1.31127929438108</v>
      </c>
      <c r="H88" s="44">
        <f>'KK ROE'!F92</f>
        <v>9.877804206496521E-2</v>
      </c>
    </row>
    <row r="89" spans="1:8" x14ac:dyDescent="0.25">
      <c r="A89" s="6"/>
      <c r="B89" s="6"/>
      <c r="C89" s="8">
        <v>2019</v>
      </c>
      <c r="D89" s="26">
        <f>WOB!F93</f>
        <v>0.33333333333333331</v>
      </c>
      <c r="E89" s="44">
        <f>VAICTM!G93</f>
        <v>31.730278811712729</v>
      </c>
      <c r="F89" s="44">
        <f>IOS!G93</f>
        <v>1.5977836394658285</v>
      </c>
      <c r="G89" s="44">
        <f>'NIPER Tobins'!J93</f>
        <v>1.2930299393076949</v>
      </c>
      <c r="H89" s="44">
        <f>'KK ROE'!F93</f>
        <v>8.0656767453181219E-2</v>
      </c>
    </row>
    <row r="90" spans="1:8" x14ac:dyDescent="0.25">
      <c r="A90" s="6"/>
      <c r="B90" s="6"/>
      <c r="C90" s="8">
        <v>2020</v>
      </c>
      <c r="D90" s="26">
        <f>WOB!F94</f>
        <v>0.33333333333333331</v>
      </c>
      <c r="E90" s="44">
        <f>VAICTM!G94</f>
        <v>42.708329838701566</v>
      </c>
      <c r="F90" s="44">
        <f>IOS!G94</f>
        <v>1.1931059784767533</v>
      </c>
      <c r="G90" s="44">
        <f>'NIPER Tobins'!J94</f>
        <v>1.0975929757406082</v>
      </c>
      <c r="H90" s="44">
        <f>'KK ROE'!F94</f>
        <v>0.1062075652032194</v>
      </c>
    </row>
    <row r="91" spans="1:8" x14ac:dyDescent="0.25">
      <c r="A91" s="6"/>
      <c r="B91" s="6"/>
      <c r="C91" s="8">
        <v>2021</v>
      </c>
      <c r="D91" s="26">
        <f>WOB!F95</f>
        <v>0.33333333333333331</v>
      </c>
      <c r="E91" s="44">
        <f>VAICTM!G95</f>
        <v>59.625416291351634</v>
      </c>
      <c r="F91" s="44">
        <f>IOS!G95</f>
        <v>1.4672462884366722</v>
      </c>
      <c r="G91" s="44">
        <f>'NIPER Tobins'!J95</f>
        <v>1.2502504841439501</v>
      </c>
      <c r="H91" s="44">
        <f>'KK ROE'!F95</f>
        <v>0.14695677815607416</v>
      </c>
    </row>
    <row r="92" spans="1:8" x14ac:dyDescent="0.25">
      <c r="A92" s="6">
        <v>19</v>
      </c>
      <c r="B92" s="6" t="s">
        <v>55</v>
      </c>
      <c r="C92" s="8">
        <v>2017</v>
      </c>
      <c r="D92" s="26">
        <f>WOB!F96</f>
        <v>0.1111111111111111</v>
      </c>
      <c r="E92" s="44">
        <f>VAICTM!G96</f>
        <v>44.07696579714888</v>
      </c>
      <c r="F92" s="44">
        <f>IOS!G96</f>
        <v>44.248137607767639</v>
      </c>
      <c r="G92" s="44">
        <f>'NIPER Tobins'!J96</f>
        <v>18.577589186570577</v>
      </c>
      <c r="H92" s="44">
        <f>'KK ROE'!F96</f>
        <v>3.8244747635389639E-2</v>
      </c>
    </row>
    <row r="93" spans="1:8" x14ac:dyDescent="0.25">
      <c r="A93" s="6"/>
      <c r="B93" s="6"/>
      <c r="C93" s="8">
        <v>2018</v>
      </c>
      <c r="D93" s="26">
        <f>WOB!F97</f>
        <v>0.1111111111111111</v>
      </c>
      <c r="E93" s="44">
        <f>VAICTM!G97</f>
        <v>42.775319180426756</v>
      </c>
      <c r="F93" s="44">
        <f>IOS!G97</f>
        <v>44.018511452248866</v>
      </c>
      <c r="G93" s="44">
        <f>'NIPER Tobins'!J97</f>
        <v>16.550199529617032</v>
      </c>
      <c r="H93" s="44">
        <f>'KK ROE'!F97</f>
        <v>4.1147703516719335E-2</v>
      </c>
    </row>
    <row r="94" spans="1:8" x14ac:dyDescent="0.25">
      <c r="A94" s="6"/>
      <c r="B94" s="6"/>
      <c r="C94" s="8">
        <v>2019</v>
      </c>
      <c r="D94" s="26">
        <f>WOB!F98</f>
        <v>0.1111111111111111</v>
      </c>
      <c r="E94" s="44">
        <f>VAICTM!G98</f>
        <v>42.918661274484961</v>
      </c>
      <c r="F94" s="44">
        <f>IOS!G98</f>
        <v>45.066376569844969</v>
      </c>
      <c r="G94" s="44">
        <f>'NIPER Tobins'!J98</f>
        <v>19.881235442619378</v>
      </c>
      <c r="H94" s="44">
        <f>'KK ROE'!F98</f>
        <v>4.9809463494637128E-2</v>
      </c>
    </row>
    <row r="95" spans="1:8" x14ac:dyDescent="0.25">
      <c r="A95" s="6"/>
      <c r="B95" s="6"/>
      <c r="C95" s="8">
        <v>2020</v>
      </c>
      <c r="D95" s="26">
        <f>WOB!F99</f>
        <v>0.1111111111111111</v>
      </c>
      <c r="E95" s="44">
        <f>VAICTM!G99</f>
        <v>39.068495226201961</v>
      </c>
      <c r="F95" s="44">
        <f>IOS!G99</f>
        <v>45.575502495902924</v>
      </c>
      <c r="G95" s="44">
        <f>'NIPER Tobins'!J99</f>
        <v>19.343854401963952</v>
      </c>
      <c r="H95" s="44">
        <f>'KK ROE'!F99</f>
        <v>5.4922143218495055E-2</v>
      </c>
    </row>
    <row r="96" spans="1:8" x14ac:dyDescent="0.25">
      <c r="A96" s="6"/>
      <c r="B96" s="6"/>
      <c r="C96" s="8">
        <v>2021</v>
      </c>
      <c r="D96" s="26">
        <f>WOB!F100</f>
        <v>0.1111111111111111</v>
      </c>
      <c r="E96" s="44">
        <f>VAICTM!G100</f>
        <v>43.484536436894622</v>
      </c>
      <c r="F96" s="44">
        <f>IOS!G100</f>
        <v>78.720705087651112</v>
      </c>
      <c r="G96" s="44">
        <f>'NIPER Tobins'!J100</f>
        <v>34.167456563471156</v>
      </c>
      <c r="H96" s="44">
        <f>'KK ROE'!F100</f>
        <v>7.172791205250699E-2</v>
      </c>
    </row>
    <row r="97" spans="1:8" x14ac:dyDescent="0.25">
      <c r="A97" s="6">
        <v>20</v>
      </c>
      <c r="B97" s="6" t="s">
        <v>7</v>
      </c>
      <c r="C97" s="8">
        <v>2017</v>
      </c>
      <c r="D97" s="26">
        <f>WOB!F101</f>
        <v>0.125</v>
      </c>
      <c r="E97" s="44">
        <f>VAICTM!G101</f>
        <v>115.79121724381216</v>
      </c>
      <c r="F97" s="44">
        <f>IOS!G101</f>
        <v>0.84995840845056325</v>
      </c>
      <c r="G97" s="44">
        <f>'NIPER Tobins'!J101</f>
        <v>0.90270670597339608</v>
      </c>
      <c r="H97" s="44">
        <f>'KK ROE'!F101</f>
        <v>0.11895418671360106</v>
      </c>
    </row>
    <row r="98" spans="1:8" x14ac:dyDescent="0.25">
      <c r="A98" s="6"/>
      <c r="B98" s="6"/>
      <c r="C98" s="8">
        <v>2018</v>
      </c>
      <c r="D98" s="26">
        <f>WOB!F102</f>
        <v>0.125</v>
      </c>
      <c r="E98" s="44">
        <f>VAICTM!G102</f>
        <v>71.769518038756416</v>
      </c>
      <c r="F98" s="44">
        <f>IOS!G102</f>
        <v>0.83768702266492345</v>
      </c>
      <c r="G98" s="44">
        <f>'NIPER Tobins'!J102</f>
        <v>0.86438961770107425</v>
      </c>
      <c r="H98" s="44">
        <f>'KK ROE'!F102</f>
        <v>9.4864984121957902E-2</v>
      </c>
    </row>
    <row r="99" spans="1:8" x14ac:dyDescent="0.25">
      <c r="A99" s="6"/>
      <c r="B99" s="6"/>
      <c r="C99" s="8">
        <v>2019</v>
      </c>
      <c r="D99" s="26">
        <f>WOB!F103</f>
        <v>0.125</v>
      </c>
      <c r="E99" s="44">
        <f>VAICTM!G103</f>
        <v>89.455767758975526</v>
      </c>
      <c r="F99" s="44">
        <f>IOS!G103</f>
        <v>0.87832993717798957</v>
      </c>
      <c r="G99" s="44">
        <f>'NIPER Tobins'!J103</f>
        <v>0.90119394286052312</v>
      </c>
      <c r="H99" s="44">
        <f>'KK ROE'!F103</f>
        <v>0.19045364646804785</v>
      </c>
    </row>
    <row r="100" spans="1:8" x14ac:dyDescent="0.25">
      <c r="A100" s="6"/>
      <c r="B100" s="6"/>
      <c r="C100" s="8">
        <v>2020</v>
      </c>
      <c r="D100" s="26">
        <f>WOB!F104</f>
        <v>0.125</v>
      </c>
      <c r="E100" s="44">
        <f>VAICTM!G104</f>
        <v>80.873537624536056</v>
      </c>
      <c r="F100" s="44">
        <f>IOS!G104</f>
        <v>0.84243861961407995</v>
      </c>
      <c r="G100" s="44">
        <f>'NIPER Tobins'!J104</f>
        <v>0.87320909349142573</v>
      </c>
      <c r="H100" s="44">
        <f>'KK ROE'!F104</f>
        <v>0.14421387445432352</v>
      </c>
    </row>
    <row r="101" spans="1:8" x14ac:dyDescent="0.25">
      <c r="A101" s="6"/>
      <c r="B101" s="6"/>
      <c r="C101" s="8">
        <v>2021</v>
      </c>
      <c r="D101" s="26">
        <f>WOB!F105</f>
        <v>0.14285714285714285</v>
      </c>
      <c r="E101" s="44">
        <f>VAICTM!G105</f>
        <v>116.22569626663447</v>
      </c>
      <c r="F101" s="44">
        <f>IOS!G105</f>
        <v>0.80627550602344522</v>
      </c>
      <c r="G101" s="44">
        <f>'NIPER Tobins'!J105</f>
        <v>0.84165842452725403</v>
      </c>
      <c r="H101" s="44">
        <f>'KK ROE'!F105</f>
        <v>0.13483598434745772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3C1C1-5AC4-4A32-9AAC-80A03835FE20}">
  <dimension ref="A1:J105"/>
  <sheetViews>
    <sheetView workbookViewId="0">
      <pane ySplit="5" topLeftCell="A94" activePane="bottomLeft" state="frozen"/>
      <selection pane="bottomLeft" activeCell="B107" sqref="B107"/>
    </sheetView>
  </sheetViews>
  <sheetFormatPr defaultRowHeight="15" x14ac:dyDescent="0.25"/>
  <cols>
    <col min="2" max="6" width="20" customWidth="1"/>
  </cols>
  <sheetData>
    <row r="1" spans="1:10" ht="15" customHeight="1" x14ac:dyDescent="0.25">
      <c r="A1" s="56" t="s">
        <v>107</v>
      </c>
      <c r="B1" s="56"/>
      <c r="C1" s="56"/>
      <c r="D1" s="56"/>
      <c r="F1" s="2"/>
      <c r="G1" s="2"/>
      <c r="H1" s="2"/>
      <c r="I1" s="2"/>
      <c r="J1" s="2"/>
    </row>
    <row r="2" spans="1:10" ht="15" customHeight="1" x14ac:dyDescent="0.25">
      <c r="A2" s="56"/>
      <c r="B2" s="56"/>
      <c r="C2" s="56"/>
      <c r="D2" s="56"/>
      <c r="E2" s="2"/>
      <c r="F2" s="2"/>
      <c r="G2" s="2"/>
      <c r="H2" s="2"/>
      <c r="I2" s="2"/>
      <c r="J2" s="2"/>
    </row>
    <row r="3" spans="1:10" ht="15" customHeight="1" x14ac:dyDescent="0.25">
      <c r="A3" s="56"/>
      <c r="B3" s="56"/>
      <c r="C3" s="56"/>
      <c r="D3" s="56"/>
      <c r="E3" s="2"/>
      <c r="F3" s="2"/>
      <c r="G3" s="2"/>
      <c r="H3" s="2"/>
      <c r="I3" s="2"/>
      <c r="J3" s="2"/>
    </row>
    <row r="5" spans="1:10" x14ac:dyDescent="0.25">
      <c r="A5" s="29" t="s">
        <v>3</v>
      </c>
      <c r="B5" s="30" t="s">
        <v>76</v>
      </c>
      <c r="C5" s="29" t="s">
        <v>100</v>
      </c>
      <c r="D5" s="29" t="s">
        <v>105</v>
      </c>
      <c r="E5" s="29" t="s">
        <v>104</v>
      </c>
      <c r="F5" s="29" t="s">
        <v>106</v>
      </c>
    </row>
    <row r="6" spans="1:10" x14ac:dyDescent="0.25">
      <c r="A6" s="6">
        <v>1</v>
      </c>
      <c r="B6" s="7" t="s">
        <v>44</v>
      </c>
      <c r="C6" s="8">
        <v>2017</v>
      </c>
      <c r="D6" s="8">
        <v>1</v>
      </c>
      <c r="E6" s="8">
        <v>6</v>
      </c>
      <c r="F6" s="8">
        <f>D6/E6</f>
        <v>0.16666666666666666</v>
      </c>
    </row>
    <row r="7" spans="1:10" x14ac:dyDescent="0.25">
      <c r="A7" s="26"/>
      <c r="B7" s="26"/>
      <c r="C7" s="8">
        <v>2018</v>
      </c>
      <c r="D7" s="8">
        <v>1</v>
      </c>
      <c r="E7" s="8">
        <v>5</v>
      </c>
      <c r="F7" s="8">
        <f>D7/E7</f>
        <v>0.2</v>
      </c>
    </row>
    <row r="8" spans="1:10" x14ac:dyDescent="0.25">
      <c r="A8" s="26"/>
      <c r="B8" s="26"/>
      <c r="C8" s="8">
        <v>2019</v>
      </c>
      <c r="D8" s="8">
        <v>1</v>
      </c>
      <c r="E8" s="8">
        <v>5</v>
      </c>
      <c r="F8" s="8">
        <f t="shared" ref="F8:F66" si="0">D8/E8</f>
        <v>0.2</v>
      </c>
    </row>
    <row r="9" spans="1:10" x14ac:dyDescent="0.25">
      <c r="A9" s="26"/>
      <c r="B9" s="26"/>
      <c r="C9" s="8">
        <v>2020</v>
      </c>
      <c r="D9" s="8">
        <v>1</v>
      </c>
      <c r="E9" s="8">
        <v>5</v>
      </c>
      <c r="F9" s="8">
        <f t="shared" si="0"/>
        <v>0.2</v>
      </c>
    </row>
    <row r="10" spans="1:10" x14ac:dyDescent="0.25">
      <c r="A10" s="26"/>
      <c r="B10" s="26"/>
      <c r="C10" s="8">
        <v>2021</v>
      </c>
      <c r="D10" s="8">
        <v>1</v>
      </c>
      <c r="E10" s="8">
        <v>5</v>
      </c>
      <c r="F10" s="8">
        <f t="shared" si="0"/>
        <v>0.2</v>
      </c>
    </row>
    <row r="11" spans="1:10" x14ac:dyDescent="0.25">
      <c r="A11" s="6">
        <v>2</v>
      </c>
      <c r="B11" s="7" t="s">
        <v>8</v>
      </c>
      <c r="C11" s="8">
        <v>2017</v>
      </c>
      <c r="D11" s="8">
        <v>3</v>
      </c>
      <c r="E11" s="8">
        <v>8</v>
      </c>
      <c r="F11" s="8">
        <f t="shared" si="0"/>
        <v>0.375</v>
      </c>
    </row>
    <row r="12" spans="1:10" x14ac:dyDescent="0.25">
      <c r="A12" s="26"/>
      <c r="B12" s="26"/>
      <c r="C12" s="8">
        <v>2018</v>
      </c>
      <c r="D12" s="8">
        <v>3</v>
      </c>
      <c r="E12" s="8">
        <v>8</v>
      </c>
      <c r="F12" s="8">
        <f t="shared" si="0"/>
        <v>0.375</v>
      </c>
    </row>
    <row r="13" spans="1:10" x14ac:dyDescent="0.25">
      <c r="A13" s="26"/>
      <c r="B13" s="26"/>
      <c r="C13" s="8">
        <v>2019</v>
      </c>
      <c r="D13" s="8">
        <v>3</v>
      </c>
      <c r="E13" s="8">
        <v>8</v>
      </c>
      <c r="F13" s="8">
        <f t="shared" si="0"/>
        <v>0.375</v>
      </c>
    </row>
    <row r="14" spans="1:10" x14ac:dyDescent="0.25">
      <c r="A14" s="26"/>
      <c r="B14" s="26"/>
      <c r="C14" s="8">
        <v>2020</v>
      </c>
      <c r="D14" s="8">
        <v>3</v>
      </c>
      <c r="E14" s="8">
        <v>9</v>
      </c>
      <c r="F14" s="8">
        <f t="shared" si="0"/>
        <v>0.33333333333333331</v>
      </c>
    </row>
    <row r="15" spans="1:10" x14ac:dyDescent="0.25">
      <c r="A15" s="26"/>
      <c r="B15" s="26"/>
      <c r="C15" s="8">
        <v>2021</v>
      </c>
      <c r="D15" s="8">
        <v>3</v>
      </c>
      <c r="E15" s="8">
        <v>9</v>
      </c>
      <c r="F15" s="8">
        <f t="shared" si="0"/>
        <v>0.33333333333333331</v>
      </c>
    </row>
    <row r="16" spans="1:10" x14ac:dyDescent="0.25">
      <c r="A16" s="6">
        <v>3</v>
      </c>
      <c r="B16" s="6" t="s">
        <v>34</v>
      </c>
      <c r="C16" s="8">
        <v>2017</v>
      </c>
      <c r="D16" s="8">
        <v>3</v>
      </c>
      <c r="E16" s="8">
        <v>15</v>
      </c>
      <c r="F16" s="8">
        <f t="shared" si="0"/>
        <v>0.2</v>
      </c>
    </row>
    <row r="17" spans="1:6" x14ac:dyDescent="0.25">
      <c r="A17" s="26"/>
      <c r="B17" s="26"/>
      <c r="C17" s="8">
        <v>2018</v>
      </c>
      <c r="D17" s="8">
        <v>3</v>
      </c>
      <c r="E17" s="8">
        <v>15</v>
      </c>
      <c r="F17" s="8">
        <f t="shared" si="0"/>
        <v>0.2</v>
      </c>
    </row>
    <row r="18" spans="1:6" x14ac:dyDescent="0.25">
      <c r="A18" s="26"/>
      <c r="B18" s="26"/>
      <c r="C18" s="8">
        <v>2019</v>
      </c>
      <c r="D18" s="8">
        <v>2</v>
      </c>
      <c r="E18" s="8">
        <v>15</v>
      </c>
      <c r="F18" s="8">
        <f t="shared" si="0"/>
        <v>0.13333333333333333</v>
      </c>
    </row>
    <row r="19" spans="1:6" x14ac:dyDescent="0.25">
      <c r="A19" s="26"/>
      <c r="B19" s="26"/>
      <c r="C19" s="8">
        <v>2020</v>
      </c>
      <c r="D19" s="8">
        <v>3</v>
      </c>
      <c r="E19" s="8">
        <v>13</v>
      </c>
      <c r="F19" s="8">
        <f t="shared" si="0"/>
        <v>0.23076923076923078</v>
      </c>
    </row>
    <row r="20" spans="1:6" x14ac:dyDescent="0.25">
      <c r="A20" s="26"/>
      <c r="B20" s="26"/>
      <c r="C20" s="8">
        <v>2021</v>
      </c>
      <c r="D20" s="8">
        <v>3</v>
      </c>
      <c r="E20" s="8">
        <v>12</v>
      </c>
      <c r="F20" s="8">
        <f t="shared" si="0"/>
        <v>0.25</v>
      </c>
    </row>
    <row r="21" spans="1:6" x14ac:dyDescent="0.25">
      <c r="A21" s="6">
        <v>4</v>
      </c>
      <c r="B21" s="6" t="s">
        <v>29</v>
      </c>
      <c r="C21" s="8">
        <v>2017</v>
      </c>
      <c r="D21" s="8">
        <v>2</v>
      </c>
      <c r="E21" s="8">
        <v>11</v>
      </c>
      <c r="F21" s="8">
        <f t="shared" si="0"/>
        <v>0.18181818181818182</v>
      </c>
    </row>
    <row r="22" spans="1:6" x14ac:dyDescent="0.25">
      <c r="A22" s="26"/>
      <c r="B22" s="26"/>
      <c r="C22" s="8">
        <v>2018</v>
      </c>
      <c r="D22" s="8">
        <v>2</v>
      </c>
      <c r="E22" s="8">
        <v>11</v>
      </c>
      <c r="F22" s="8">
        <f t="shared" si="0"/>
        <v>0.18181818181818182</v>
      </c>
    </row>
    <row r="23" spans="1:6" x14ac:dyDescent="0.25">
      <c r="A23" s="26"/>
      <c r="B23" s="26"/>
      <c r="C23" s="8">
        <v>2019</v>
      </c>
      <c r="D23" s="8">
        <v>1</v>
      </c>
      <c r="E23" s="8">
        <v>13</v>
      </c>
      <c r="F23" s="8">
        <f t="shared" si="0"/>
        <v>7.6923076923076927E-2</v>
      </c>
    </row>
    <row r="24" spans="1:6" x14ac:dyDescent="0.25">
      <c r="A24" s="26"/>
      <c r="B24" s="26"/>
      <c r="C24" s="8">
        <v>2020</v>
      </c>
      <c r="D24" s="8">
        <v>1</v>
      </c>
      <c r="E24" s="8">
        <v>12</v>
      </c>
      <c r="F24" s="8">
        <f t="shared" si="0"/>
        <v>8.3333333333333329E-2</v>
      </c>
    </row>
    <row r="25" spans="1:6" x14ac:dyDescent="0.25">
      <c r="A25" s="26"/>
      <c r="B25" s="26"/>
      <c r="C25" s="8">
        <v>2021</v>
      </c>
      <c r="D25" s="8">
        <v>1</v>
      </c>
      <c r="E25" s="8">
        <v>11</v>
      </c>
      <c r="F25" s="8">
        <f t="shared" si="0"/>
        <v>9.0909090909090912E-2</v>
      </c>
    </row>
    <row r="26" spans="1:6" x14ac:dyDescent="0.25">
      <c r="A26" s="6">
        <v>5</v>
      </c>
      <c r="B26" s="6" t="s">
        <v>30</v>
      </c>
      <c r="C26" s="8">
        <v>2017</v>
      </c>
      <c r="D26" s="8">
        <v>2</v>
      </c>
      <c r="E26" s="8">
        <v>13</v>
      </c>
      <c r="F26" s="8">
        <f t="shared" si="0"/>
        <v>0.15384615384615385</v>
      </c>
    </row>
    <row r="27" spans="1:6" x14ac:dyDescent="0.25">
      <c r="A27" s="26"/>
      <c r="B27" s="26"/>
      <c r="C27" s="8">
        <v>2018</v>
      </c>
      <c r="D27" s="8">
        <v>2</v>
      </c>
      <c r="E27" s="8">
        <v>14</v>
      </c>
      <c r="F27" s="8">
        <f t="shared" si="0"/>
        <v>0.14285714285714285</v>
      </c>
    </row>
    <row r="28" spans="1:6" x14ac:dyDescent="0.25">
      <c r="A28" s="26"/>
      <c r="B28" s="26"/>
      <c r="C28" s="8">
        <v>2019</v>
      </c>
      <c r="D28" s="8">
        <v>3</v>
      </c>
      <c r="E28" s="8">
        <v>15</v>
      </c>
      <c r="F28" s="8">
        <f t="shared" si="0"/>
        <v>0.2</v>
      </c>
    </row>
    <row r="29" spans="1:6" x14ac:dyDescent="0.25">
      <c r="A29" s="26"/>
      <c r="B29" s="26"/>
      <c r="C29" s="8">
        <v>2020</v>
      </c>
      <c r="D29" s="8">
        <v>2</v>
      </c>
      <c r="E29" s="8">
        <v>10</v>
      </c>
      <c r="F29" s="8">
        <f t="shared" si="0"/>
        <v>0.2</v>
      </c>
    </row>
    <row r="30" spans="1:6" x14ac:dyDescent="0.25">
      <c r="A30" s="26"/>
      <c r="B30" s="26"/>
      <c r="C30" s="8">
        <v>2021</v>
      </c>
      <c r="D30" s="8">
        <v>3</v>
      </c>
      <c r="E30" s="8">
        <v>10</v>
      </c>
      <c r="F30" s="8">
        <f t="shared" si="0"/>
        <v>0.3</v>
      </c>
    </row>
    <row r="31" spans="1:6" x14ac:dyDescent="0.25">
      <c r="A31" s="6">
        <v>6</v>
      </c>
      <c r="B31" s="7" t="s">
        <v>14</v>
      </c>
      <c r="C31" s="8">
        <v>2017</v>
      </c>
      <c r="D31" s="8">
        <v>2</v>
      </c>
      <c r="E31" s="8">
        <v>7</v>
      </c>
      <c r="F31" s="8">
        <f t="shared" si="0"/>
        <v>0.2857142857142857</v>
      </c>
    </row>
    <row r="32" spans="1:6" x14ac:dyDescent="0.25">
      <c r="A32" s="26"/>
      <c r="B32" s="26"/>
      <c r="C32" s="8">
        <v>2018</v>
      </c>
      <c r="D32" s="8">
        <v>2</v>
      </c>
      <c r="E32" s="8">
        <v>7</v>
      </c>
      <c r="F32" s="8">
        <f t="shared" si="0"/>
        <v>0.2857142857142857</v>
      </c>
    </row>
    <row r="33" spans="1:6" x14ac:dyDescent="0.25">
      <c r="A33" s="26"/>
      <c r="B33" s="26"/>
      <c r="C33" s="8">
        <v>2019</v>
      </c>
      <c r="D33" s="8">
        <v>2</v>
      </c>
      <c r="E33" s="8">
        <v>7</v>
      </c>
      <c r="F33" s="8">
        <f t="shared" si="0"/>
        <v>0.2857142857142857</v>
      </c>
    </row>
    <row r="34" spans="1:6" x14ac:dyDescent="0.25">
      <c r="A34" s="26"/>
      <c r="B34" s="26"/>
      <c r="C34" s="8">
        <v>2020</v>
      </c>
      <c r="D34" s="8">
        <v>2</v>
      </c>
      <c r="E34" s="8">
        <v>7</v>
      </c>
      <c r="F34" s="8">
        <f t="shared" si="0"/>
        <v>0.2857142857142857</v>
      </c>
    </row>
    <row r="35" spans="1:6" x14ac:dyDescent="0.25">
      <c r="A35" s="26"/>
      <c r="B35" s="26"/>
      <c r="C35" s="8">
        <v>2021</v>
      </c>
      <c r="D35" s="8">
        <v>2</v>
      </c>
      <c r="E35" s="8">
        <v>7</v>
      </c>
      <c r="F35" s="8">
        <f t="shared" si="0"/>
        <v>0.2857142857142857</v>
      </c>
    </row>
    <row r="36" spans="1:6" x14ac:dyDescent="0.25">
      <c r="A36" s="6">
        <v>7</v>
      </c>
      <c r="B36" s="6" t="s">
        <v>54</v>
      </c>
      <c r="C36" s="8">
        <v>2017</v>
      </c>
      <c r="D36" s="8">
        <v>1</v>
      </c>
      <c r="E36" s="8">
        <v>5</v>
      </c>
      <c r="F36" s="8">
        <f t="shared" si="0"/>
        <v>0.2</v>
      </c>
    </row>
    <row r="37" spans="1:6" x14ac:dyDescent="0.25">
      <c r="A37" s="26"/>
      <c r="B37" s="26"/>
      <c r="C37" s="8">
        <v>2018</v>
      </c>
      <c r="D37" s="8">
        <v>1</v>
      </c>
      <c r="E37" s="8">
        <v>5</v>
      </c>
      <c r="F37" s="8">
        <f t="shared" si="0"/>
        <v>0.2</v>
      </c>
    </row>
    <row r="38" spans="1:6" x14ac:dyDescent="0.25">
      <c r="A38" s="26"/>
      <c r="B38" s="26"/>
      <c r="C38" s="8">
        <v>2019</v>
      </c>
      <c r="D38" s="8">
        <v>1</v>
      </c>
      <c r="E38" s="8">
        <v>6</v>
      </c>
      <c r="F38" s="8">
        <f t="shared" si="0"/>
        <v>0.16666666666666666</v>
      </c>
    </row>
    <row r="39" spans="1:6" x14ac:dyDescent="0.25">
      <c r="A39" s="26"/>
      <c r="B39" s="26"/>
      <c r="C39" s="8">
        <v>2020</v>
      </c>
      <c r="D39" s="8">
        <v>1</v>
      </c>
      <c r="E39" s="8">
        <v>6</v>
      </c>
      <c r="F39" s="8">
        <f t="shared" si="0"/>
        <v>0.16666666666666666</v>
      </c>
    </row>
    <row r="40" spans="1:6" x14ac:dyDescent="0.25">
      <c r="A40" s="26"/>
      <c r="B40" s="26"/>
      <c r="C40" s="8">
        <v>2021</v>
      </c>
      <c r="D40" s="8">
        <v>1</v>
      </c>
      <c r="E40" s="8">
        <v>6</v>
      </c>
      <c r="F40" s="8">
        <f t="shared" si="0"/>
        <v>0.16666666666666666</v>
      </c>
    </row>
    <row r="41" spans="1:6" x14ac:dyDescent="0.25">
      <c r="A41" s="6">
        <v>8</v>
      </c>
      <c r="B41" s="6" t="s">
        <v>37</v>
      </c>
      <c r="C41" s="8">
        <v>2017</v>
      </c>
      <c r="D41" s="8">
        <v>2</v>
      </c>
      <c r="E41" s="8">
        <v>13</v>
      </c>
      <c r="F41" s="8">
        <f t="shared" si="0"/>
        <v>0.15384615384615385</v>
      </c>
    </row>
    <row r="42" spans="1:6" x14ac:dyDescent="0.25">
      <c r="A42" s="26"/>
      <c r="B42" s="26"/>
      <c r="C42" s="8">
        <v>2018</v>
      </c>
      <c r="D42" s="8">
        <v>2</v>
      </c>
      <c r="E42" s="8">
        <v>12</v>
      </c>
      <c r="F42" s="8">
        <f t="shared" si="0"/>
        <v>0.16666666666666666</v>
      </c>
    </row>
    <row r="43" spans="1:6" x14ac:dyDescent="0.25">
      <c r="A43" s="26"/>
      <c r="B43" s="26"/>
      <c r="C43" s="8">
        <v>2019</v>
      </c>
      <c r="D43" s="8">
        <v>3</v>
      </c>
      <c r="E43" s="8">
        <v>13</v>
      </c>
      <c r="F43" s="8">
        <f t="shared" si="0"/>
        <v>0.23076923076923078</v>
      </c>
    </row>
    <row r="44" spans="1:6" x14ac:dyDescent="0.25">
      <c r="A44" s="26"/>
      <c r="B44" s="26"/>
      <c r="C44" s="8">
        <v>2020</v>
      </c>
      <c r="D44" s="8">
        <v>3</v>
      </c>
      <c r="E44" s="8">
        <v>12</v>
      </c>
      <c r="F44" s="8">
        <f t="shared" si="0"/>
        <v>0.25</v>
      </c>
    </row>
    <row r="45" spans="1:6" x14ac:dyDescent="0.25">
      <c r="A45" s="26"/>
      <c r="B45" s="26"/>
      <c r="C45" s="8">
        <v>2021</v>
      </c>
      <c r="D45" s="8">
        <v>3</v>
      </c>
      <c r="E45" s="8">
        <v>12</v>
      </c>
      <c r="F45" s="8">
        <f t="shared" si="0"/>
        <v>0.25</v>
      </c>
    </row>
    <row r="46" spans="1:6" x14ac:dyDescent="0.25">
      <c r="A46" s="6">
        <v>9</v>
      </c>
      <c r="B46" s="6" t="s">
        <v>38</v>
      </c>
      <c r="C46" s="8">
        <v>2017</v>
      </c>
      <c r="D46" s="8">
        <v>2</v>
      </c>
      <c r="E46" s="8">
        <v>8</v>
      </c>
      <c r="F46" s="8">
        <f t="shared" si="0"/>
        <v>0.25</v>
      </c>
    </row>
    <row r="47" spans="1:6" x14ac:dyDescent="0.25">
      <c r="A47" s="26"/>
      <c r="B47" s="26"/>
      <c r="C47" s="8">
        <v>2018</v>
      </c>
      <c r="D47" s="8">
        <v>2</v>
      </c>
      <c r="E47" s="8">
        <v>6</v>
      </c>
      <c r="F47" s="8">
        <f t="shared" si="0"/>
        <v>0.33333333333333331</v>
      </c>
    </row>
    <row r="48" spans="1:6" x14ac:dyDescent="0.25">
      <c r="A48" s="26"/>
      <c r="B48" s="26"/>
      <c r="C48" s="8">
        <v>2019</v>
      </c>
      <c r="D48" s="8">
        <v>2</v>
      </c>
      <c r="E48" s="8">
        <v>6</v>
      </c>
      <c r="F48" s="8">
        <f t="shared" si="0"/>
        <v>0.33333333333333331</v>
      </c>
    </row>
    <row r="49" spans="1:6" x14ac:dyDescent="0.25">
      <c r="A49" s="26"/>
      <c r="B49" s="26"/>
      <c r="C49" s="8">
        <v>2020</v>
      </c>
      <c r="D49" s="8">
        <v>2</v>
      </c>
      <c r="E49" s="8">
        <v>5</v>
      </c>
      <c r="F49" s="8">
        <f t="shared" si="0"/>
        <v>0.4</v>
      </c>
    </row>
    <row r="50" spans="1:6" x14ac:dyDescent="0.25">
      <c r="A50" s="26"/>
      <c r="B50" s="26"/>
      <c r="C50" s="8">
        <v>2021</v>
      </c>
      <c r="D50" s="8">
        <v>2</v>
      </c>
      <c r="E50" s="8">
        <v>5</v>
      </c>
      <c r="F50" s="8">
        <f t="shared" si="0"/>
        <v>0.4</v>
      </c>
    </row>
    <row r="51" spans="1:6" x14ac:dyDescent="0.25">
      <c r="A51" s="6">
        <v>10</v>
      </c>
      <c r="B51" s="6" t="s">
        <v>40</v>
      </c>
      <c r="C51" s="8">
        <v>2017</v>
      </c>
      <c r="D51" s="8">
        <v>3</v>
      </c>
      <c r="E51" s="8">
        <v>6</v>
      </c>
      <c r="F51" s="8">
        <f t="shared" si="0"/>
        <v>0.5</v>
      </c>
    </row>
    <row r="52" spans="1:6" x14ac:dyDescent="0.25">
      <c r="A52" s="26"/>
      <c r="B52" s="26"/>
      <c r="C52" s="8">
        <v>2018</v>
      </c>
      <c r="D52" s="8">
        <v>3</v>
      </c>
      <c r="E52" s="8">
        <v>6</v>
      </c>
      <c r="F52" s="8">
        <f t="shared" si="0"/>
        <v>0.5</v>
      </c>
    </row>
    <row r="53" spans="1:6" x14ac:dyDescent="0.25">
      <c r="A53" s="26"/>
      <c r="B53" s="26"/>
      <c r="C53" s="8">
        <v>2019</v>
      </c>
      <c r="D53" s="8">
        <v>3</v>
      </c>
      <c r="E53" s="8">
        <v>7</v>
      </c>
      <c r="F53" s="8">
        <f t="shared" si="0"/>
        <v>0.42857142857142855</v>
      </c>
    </row>
    <row r="54" spans="1:6" x14ac:dyDescent="0.25">
      <c r="A54" s="26"/>
      <c r="B54" s="26"/>
      <c r="C54" s="8">
        <v>2020</v>
      </c>
      <c r="D54" s="8">
        <v>1</v>
      </c>
      <c r="E54" s="8">
        <v>7</v>
      </c>
      <c r="F54" s="8">
        <f t="shared" si="0"/>
        <v>0.14285714285714285</v>
      </c>
    </row>
    <row r="55" spans="1:6" x14ac:dyDescent="0.25">
      <c r="A55" s="26"/>
      <c r="B55" s="26"/>
      <c r="C55" s="8">
        <v>2021</v>
      </c>
      <c r="D55" s="8">
        <v>1</v>
      </c>
      <c r="E55" s="8">
        <v>7</v>
      </c>
      <c r="F55" s="8">
        <f t="shared" si="0"/>
        <v>0.14285714285714285</v>
      </c>
    </row>
    <row r="56" spans="1:6" x14ac:dyDescent="0.25">
      <c r="A56" s="6">
        <v>11</v>
      </c>
      <c r="B56" s="7" t="s">
        <v>24</v>
      </c>
      <c r="C56" s="8">
        <v>2017</v>
      </c>
      <c r="D56" s="8">
        <v>1</v>
      </c>
      <c r="E56" s="8">
        <v>8</v>
      </c>
      <c r="F56" s="8">
        <f t="shared" si="0"/>
        <v>0.125</v>
      </c>
    </row>
    <row r="57" spans="1:6" x14ac:dyDescent="0.25">
      <c r="A57" s="26"/>
      <c r="B57" s="26"/>
      <c r="C57" s="8">
        <v>2018</v>
      </c>
      <c r="D57" s="8">
        <v>2</v>
      </c>
      <c r="E57" s="8">
        <v>8</v>
      </c>
      <c r="F57" s="8">
        <f t="shared" si="0"/>
        <v>0.25</v>
      </c>
    </row>
    <row r="58" spans="1:6" x14ac:dyDescent="0.25">
      <c r="A58" s="26"/>
      <c r="B58" s="26"/>
      <c r="C58" s="8">
        <v>2019</v>
      </c>
      <c r="D58" s="8">
        <v>3</v>
      </c>
      <c r="E58" s="8">
        <v>8</v>
      </c>
      <c r="F58" s="8">
        <f t="shared" si="0"/>
        <v>0.375</v>
      </c>
    </row>
    <row r="59" spans="1:6" x14ac:dyDescent="0.25">
      <c r="A59" s="26"/>
      <c r="B59" s="26"/>
      <c r="C59" s="8">
        <v>2020</v>
      </c>
      <c r="D59" s="8">
        <v>3</v>
      </c>
      <c r="E59" s="8">
        <v>8</v>
      </c>
      <c r="F59" s="8">
        <f t="shared" si="0"/>
        <v>0.375</v>
      </c>
    </row>
    <row r="60" spans="1:6" x14ac:dyDescent="0.25">
      <c r="A60" s="26"/>
      <c r="B60" s="26"/>
      <c r="C60" s="8">
        <v>2021</v>
      </c>
      <c r="D60" s="8">
        <v>3</v>
      </c>
      <c r="E60" s="8">
        <v>7</v>
      </c>
      <c r="F60" s="8">
        <f t="shared" si="0"/>
        <v>0.42857142857142855</v>
      </c>
    </row>
    <row r="61" spans="1:6" x14ac:dyDescent="0.25">
      <c r="A61" s="6">
        <v>12</v>
      </c>
      <c r="B61" s="7" t="s">
        <v>25</v>
      </c>
      <c r="C61" s="8">
        <v>2017</v>
      </c>
      <c r="D61" s="8">
        <v>3</v>
      </c>
      <c r="E61" s="8">
        <v>11</v>
      </c>
      <c r="F61" s="8">
        <f t="shared" si="0"/>
        <v>0.27272727272727271</v>
      </c>
    </row>
    <row r="62" spans="1:6" x14ac:dyDescent="0.25">
      <c r="A62" s="26"/>
      <c r="B62" s="26"/>
      <c r="C62" s="8">
        <v>2018</v>
      </c>
      <c r="D62" s="8">
        <v>3</v>
      </c>
      <c r="E62" s="8">
        <v>11</v>
      </c>
      <c r="F62" s="8">
        <f t="shared" si="0"/>
        <v>0.27272727272727271</v>
      </c>
    </row>
    <row r="63" spans="1:6" x14ac:dyDescent="0.25">
      <c r="A63" s="26"/>
      <c r="B63" s="26"/>
      <c r="C63" s="8">
        <v>2019</v>
      </c>
      <c r="D63" s="8">
        <v>2</v>
      </c>
      <c r="E63" s="8">
        <v>11</v>
      </c>
      <c r="F63" s="8">
        <f t="shared" si="0"/>
        <v>0.18181818181818182</v>
      </c>
    </row>
    <row r="64" spans="1:6" x14ac:dyDescent="0.25">
      <c r="A64" s="26"/>
      <c r="B64" s="26"/>
      <c r="C64" s="8">
        <v>2020</v>
      </c>
      <c r="D64" s="8">
        <v>2</v>
      </c>
      <c r="E64" s="8">
        <v>11</v>
      </c>
      <c r="F64" s="8">
        <f t="shared" si="0"/>
        <v>0.18181818181818182</v>
      </c>
    </row>
    <row r="65" spans="1:6" x14ac:dyDescent="0.25">
      <c r="A65" s="26"/>
      <c r="B65" s="26"/>
      <c r="C65" s="8">
        <v>2021</v>
      </c>
      <c r="D65" s="8">
        <v>2</v>
      </c>
      <c r="E65" s="8">
        <v>11</v>
      </c>
      <c r="F65" s="8">
        <f t="shared" si="0"/>
        <v>0.18181818181818182</v>
      </c>
    </row>
    <row r="66" spans="1:6" x14ac:dyDescent="0.25">
      <c r="A66" s="6">
        <v>13</v>
      </c>
      <c r="B66" s="7" t="s">
        <v>26</v>
      </c>
      <c r="C66" s="8">
        <v>2017</v>
      </c>
      <c r="D66" s="8">
        <v>2</v>
      </c>
      <c r="E66" s="8">
        <v>8</v>
      </c>
      <c r="F66" s="8">
        <f t="shared" si="0"/>
        <v>0.25</v>
      </c>
    </row>
    <row r="67" spans="1:6" x14ac:dyDescent="0.25">
      <c r="A67" s="26"/>
      <c r="B67" s="26"/>
      <c r="C67" s="8">
        <v>2018</v>
      </c>
      <c r="D67" s="8">
        <v>2</v>
      </c>
      <c r="E67" s="8">
        <v>8</v>
      </c>
      <c r="F67" s="8">
        <f t="shared" ref="F67:F105" si="1">D67/E67</f>
        <v>0.25</v>
      </c>
    </row>
    <row r="68" spans="1:6" x14ac:dyDescent="0.25">
      <c r="A68" s="26"/>
      <c r="B68" s="26"/>
      <c r="C68" s="8">
        <v>2019</v>
      </c>
      <c r="D68" s="8">
        <v>2</v>
      </c>
      <c r="E68" s="8">
        <v>8</v>
      </c>
      <c r="F68" s="8">
        <f t="shared" si="1"/>
        <v>0.25</v>
      </c>
    </row>
    <row r="69" spans="1:6" x14ac:dyDescent="0.25">
      <c r="A69" s="26"/>
      <c r="B69" s="26"/>
      <c r="C69" s="8">
        <v>2020</v>
      </c>
      <c r="D69" s="8">
        <v>2</v>
      </c>
      <c r="E69" s="8">
        <v>8</v>
      </c>
      <c r="F69" s="8">
        <f t="shared" si="1"/>
        <v>0.25</v>
      </c>
    </row>
    <row r="70" spans="1:6" x14ac:dyDescent="0.25">
      <c r="A70" s="26"/>
      <c r="B70" s="26"/>
      <c r="C70" s="8">
        <v>2021</v>
      </c>
      <c r="D70" s="8">
        <v>2</v>
      </c>
      <c r="E70" s="8">
        <v>8</v>
      </c>
      <c r="F70" s="8">
        <f t="shared" si="1"/>
        <v>0.25</v>
      </c>
    </row>
    <row r="71" spans="1:6" x14ac:dyDescent="0.25">
      <c r="A71" s="6">
        <v>14</v>
      </c>
      <c r="B71" s="7" t="s">
        <v>27</v>
      </c>
      <c r="C71" s="8">
        <v>2017</v>
      </c>
      <c r="D71" s="8">
        <v>1</v>
      </c>
      <c r="E71" s="8">
        <v>6</v>
      </c>
      <c r="F71" s="8">
        <f t="shared" si="1"/>
        <v>0.16666666666666666</v>
      </c>
    </row>
    <row r="72" spans="1:6" x14ac:dyDescent="0.25">
      <c r="A72" s="26"/>
      <c r="B72" s="26"/>
      <c r="C72" s="8">
        <v>2018</v>
      </c>
      <c r="D72" s="8">
        <v>1</v>
      </c>
      <c r="E72" s="8">
        <v>6</v>
      </c>
      <c r="F72" s="8">
        <f t="shared" si="1"/>
        <v>0.16666666666666666</v>
      </c>
    </row>
    <row r="73" spans="1:6" x14ac:dyDescent="0.25">
      <c r="A73" s="26"/>
      <c r="B73" s="26"/>
      <c r="C73" s="8">
        <v>2019</v>
      </c>
      <c r="D73" s="8">
        <v>1</v>
      </c>
      <c r="E73" s="8">
        <v>6</v>
      </c>
      <c r="F73" s="8">
        <f t="shared" si="1"/>
        <v>0.16666666666666666</v>
      </c>
    </row>
    <row r="74" spans="1:6" x14ac:dyDescent="0.25">
      <c r="A74" s="26"/>
      <c r="B74" s="26"/>
      <c r="C74" s="8">
        <v>2020</v>
      </c>
      <c r="D74" s="8">
        <v>1</v>
      </c>
      <c r="E74" s="8">
        <v>6</v>
      </c>
      <c r="F74" s="8">
        <f t="shared" si="1"/>
        <v>0.16666666666666666</v>
      </c>
    </row>
    <row r="75" spans="1:6" x14ac:dyDescent="0.25">
      <c r="A75" s="26"/>
      <c r="B75" s="26"/>
      <c r="C75" s="8">
        <v>2021</v>
      </c>
      <c r="D75" s="8">
        <v>1</v>
      </c>
      <c r="E75" s="8">
        <v>6</v>
      </c>
      <c r="F75" s="8">
        <f t="shared" si="1"/>
        <v>0.16666666666666666</v>
      </c>
    </row>
    <row r="76" spans="1:6" x14ac:dyDescent="0.25">
      <c r="A76" s="6">
        <v>15</v>
      </c>
      <c r="B76" s="6" t="s">
        <v>43</v>
      </c>
      <c r="C76" s="8">
        <v>2017</v>
      </c>
      <c r="D76" s="8">
        <v>8</v>
      </c>
      <c r="E76" s="8">
        <v>15</v>
      </c>
      <c r="F76" s="8">
        <f t="shared" si="1"/>
        <v>0.53333333333333333</v>
      </c>
    </row>
    <row r="77" spans="1:6" x14ac:dyDescent="0.25">
      <c r="A77" s="26"/>
      <c r="B77" s="26"/>
      <c r="C77" s="8">
        <v>2018</v>
      </c>
      <c r="D77" s="8">
        <v>8</v>
      </c>
      <c r="E77" s="8">
        <v>14</v>
      </c>
      <c r="F77" s="8">
        <f t="shared" si="1"/>
        <v>0.5714285714285714</v>
      </c>
    </row>
    <row r="78" spans="1:6" x14ac:dyDescent="0.25">
      <c r="A78" s="26"/>
      <c r="B78" s="26"/>
      <c r="C78" s="8">
        <v>2019</v>
      </c>
      <c r="D78" s="8">
        <v>9</v>
      </c>
      <c r="E78" s="8">
        <v>15</v>
      </c>
      <c r="F78" s="8">
        <f t="shared" si="1"/>
        <v>0.6</v>
      </c>
    </row>
    <row r="79" spans="1:6" x14ac:dyDescent="0.25">
      <c r="A79" s="26"/>
      <c r="B79" s="26"/>
      <c r="C79" s="8">
        <v>2020</v>
      </c>
      <c r="D79" s="8">
        <v>8</v>
      </c>
      <c r="E79" s="8">
        <v>14</v>
      </c>
      <c r="F79" s="8">
        <f t="shared" si="1"/>
        <v>0.5714285714285714</v>
      </c>
    </row>
    <row r="80" spans="1:6" x14ac:dyDescent="0.25">
      <c r="A80" s="26"/>
      <c r="B80" s="26"/>
      <c r="C80" s="8">
        <v>2021</v>
      </c>
      <c r="D80" s="8">
        <v>8</v>
      </c>
      <c r="E80" s="8">
        <v>14</v>
      </c>
      <c r="F80" s="8">
        <f t="shared" si="1"/>
        <v>0.5714285714285714</v>
      </c>
    </row>
    <row r="81" spans="1:6" x14ac:dyDescent="0.25">
      <c r="A81" s="6">
        <v>16</v>
      </c>
      <c r="B81" s="6" t="s">
        <v>49</v>
      </c>
      <c r="C81" s="8">
        <v>2017</v>
      </c>
      <c r="D81" s="8">
        <v>4</v>
      </c>
      <c r="E81" s="8">
        <v>15</v>
      </c>
      <c r="F81" s="8">
        <f t="shared" si="1"/>
        <v>0.26666666666666666</v>
      </c>
    </row>
    <row r="82" spans="1:6" x14ac:dyDescent="0.25">
      <c r="A82" s="26"/>
      <c r="B82" s="26"/>
      <c r="C82" s="8">
        <v>2018</v>
      </c>
      <c r="D82" s="8">
        <v>4</v>
      </c>
      <c r="E82" s="8">
        <v>15</v>
      </c>
      <c r="F82" s="8">
        <f t="shared" si="1"/>
        <v>0.26666666666666666</v>
      </c>
    </row>
    <row r="83" spans="1:6" x14ac:dyDescent="0.25">
      <c r="A83" s="26"/>
      <c r="B83" s="26"/>
      <c r="C83" s="8">
        <v>2019</v>
      </c>
      <c r="D83" s="8">
        <v>6</v>
      </c>
      <c r="E83" s="8">
        <v>16</v>
      </c>
      <c r="F83" s="8">
        <f t="shared" si="1"/>
        <v>0.375</v>
      </c>
    </row>
    <row r="84" spans="1:6" x14ac:dyDescent="0.25">
      <c r="A84" s="26"/>
      <c r="B84" s="26"/>
      <c r="C84" s="8">
        <v>2020</v>
      </c>
      <c r="D84" s="8">
        <v>6</v>
      </c>
      <c r="E84" s="8">
        <v>15</v>
      </c>
      <c r="F84" s="8">
        <f t="shared" si="1"/>
        <v>0.4</v>
      </c>
    </row>
    <row r="85" spans="1:6" x14ac:dyDescent="0.25">
      <c r="A85" s="26"/>
      <c r="B85" s="26"/>
      <c r="C85" s="8">
        <v>2021</v>
      </c>
      <c r="D85" s="8">
        <v>7</v>
      </c>
      <c r="E85" s="8">
        <v>16</v>
      </c>
      <c r="F85" s="8">
        <f t="shared" si="1"/>
        <v>0.4375</v>
      </c>
    </row>
    <row r="86" spans="1:6" x14ac:dyDescent="0.25">
      <c r="A86" s="6">
        <v>17</v>
      </c>
      <c r="B86" s="6" t="s">
        <v>33</v>
      </c>
      <c r="C86" s="8">
        <v>2017</v>
      </c>
      <c r="D86" s="8">
        <v>2</v>
      </c>
      <c r="E86" s="8">
        <v>9</v>
      </c>
      <c r="F86" s="8">
        <f t="shared" si="1"/>
        <v>0.22222222222222221</v>
      </c>
    </row>
    <row r="87" spans="1:6" x14ac:dyDescent="0.25">
      <c r="A87" s="26"/>
      <c r="B87" s="26"/>
      <c r="C87" s="8">
        <v>2018</v>
      </c>
      <c r="D87" s="8">
        <v>2</v>
      </c>
      <c r="E87" s="8">
        <v>9</v>
      </c>
      <c r="F87" s="8">
        <f t="shared" si="1"/>
        <v>0.22222222222222221</v>
      </c>
    </row>
    <row r="88" spans="1:6" x14ac:dyDescent="0.25">
      <c r="A88" s="26"/>
      <c r="B88" s="26"/>
      <c r="C88" s="8">
        <v>2019</v>
      </c>
      <c r="D88" s="8">
        <v>2</v>
      </c>
      <c r="E88" s="8">
        <v>8</v>
      </c>
      <c r="F88" s="8">
        <f t="shared" si="1"/>
        <v>0.25</v>
      </c>
    </row>
    <row r="89" spans="1:6" x14ac:dyDescent="0.25">
      <c r="A89" s="26"/>
      <c r="B89" s="26"/>
      <c r="C89" s="8">
        <v>2020</v>
      </c>
      <c r="D89" s="8">
        <v>2</v>
      </c>
      <c r="E89" s="8">
        <v>8</v>
      </c>
      <c r="F89" s="8">
        <f t="shared" si="1"/>
        <v>0.25</v>
      </c>
    </row>
    <row r="90" spans="1:6" x14ac:dyDescent="0.25">
      <c r="A90" s="26"/>
      <c r="B90" s="26"/>
      <c r="C90" s="8">
        <v>2021</v>
      </c>
      <c r="D90" s="8">
        <v>2</v>
      </c>
      <c r="E90" s="8">
        <v>8</v>
      </c>
      <c r="F90" s="8">
        <f t="shared" si="1"/>
        <v>0.25</v>
      </c>
    </row>
    <row r="91" spans="1:6" x14ac:dyDescent="0.25">
      <c r="A91" s="6">
        <v>18</v>
      </c>
      <c r="B91" s="6" t="s">
        <v>53</v>
      </c>
      <c r="C91" s="8">
        <v>2017</v>
      </c>
      <c r="D91" s="8">
        <v>3</v>
      </c>
      <c r="E91" s="8">
        <v>9</v>
      </c>
      <c r="F91" s="8">
        <f t="shared" si="1"/>
        <v>0.33333333333333331</v>
      </c>
    </row>
    <row r="92" spans="1:6" x14ac:dyDescent="0.25">
      <c r="A92" s="26"/>
      <c r="B92" s="26"/>
      <c r="C92" s="8">
        <v>2018</v>
      </c>
      <c r="D92" s="8">
        <v>3</v>
      </c>
      <c r="E92" s="8">
        <v>9</v>
      </c>
      <c r="F92" s="8">
        <f t="shared" si="1"/>
        <v>0.33333333333333331</v>
      </c>
    </row>
    <row r="93" spans="1:6" x14ac:dyDescent="0.25">
      <c r="A93" s="26"/>
      <c r="B93" s="26"/>
      <c r="C93" s="8">
        <v>2019</v>
      </c>
      <c r="D93" s="8">
        <v>3</v>
      </c>
      <c r="E93" s="8">
        <v>9</v>
      </c>
      <c r="F93" s="8">
        <f t="shared" si="1"/>
        <v>0.33333333333333331</v>
      </c>
    </row>
    <row r="94" spans="1:6" x14ac:dyDescent="0.25">
      <c r="A94" s="26"/>
      <c r="B94" s="26"/>
      <c r="C94" s="8">
        <v>2020</v>
      </c>
      <c r="D94" s="8">
        <v>3</v>
      </c>
      <c r="E94" s="8">
        <v>9</v>
      </c>
      <c r="F94" s="8">
        <f t="shared" si="1"/>
        <v>0.33333333333333331</v>
      </c>
    </row>
    <row r="95" spans="1:6" x14ac:dyDescent="0.25">
      <c r="A95" s="26"/>
      <c r="B95" s="26"/>
      <c r="C95" s="8">
        <v>2021</v>
      </c>
      <c r="D95" s="8">
        <v>3</v>
      </c>
      <c r="E95" s="8">
        <v>9</v>
      </c>
      <c r="F95" s="8">
        <f t="shared" si="1"/>
        <v>0.33333333333333331</v>
      </c>
    </row>
    <row r="96" spans="1:6" x14ac:dyDescent="0.25">
      <c r="A96" s="6">
        <v>19</v>
      </c>
      <c r="B96" s="6" t="s">
        <v>55</v>
      </c>
      <c r="C96" s="8">
        <v>2017</v>
      </c>
      <c r="D96" s="8">
        <v>1</v>
      </c>
      <c r="E96" s="8">
        <v>9</v>
      </c>
      <c r="F96" s="8">
        <f t="shared" si="1"/>
        <v>0.1111111111111111</v>
      </c>
    </row>
    <row r="97" spans="1:6" x14ac:dyDescent="0.25">
      <c r="A97" s="26"/>
      <c r="B97" s="6"/>
      <c r="C97" s="8">
        <v>2018</v>
      </c>
      <c r="D97" s="8">
        <v>1</v>
      </c>
      <c r="E97" s="8">
        <v>9</v>
      </c>
      <c r="F97" s="8">
        <f t="shared" si="1"/>
        <v>0.1111111111111111</v>
      </c>
    </row>
    <row r="98" spans="1:6" x14ac:dyDescent="0.25">
      <c r="A98" s="26"/>
      <c r="B98" s="6"/>
      <c r="C98" s="8">
        <v>2019</v>
      </c>
      <c r="D98" s="8">
        <v>1</v>
      </c>
      <c r="E98" s="8">
        <v>9</v>
      </c>
      <c r="F98" s="8">
        <f t="shared" si="1"/>
        <v>0.1111111111111111</v>
      </c>
    </row>
    <row r="99" spans="1:6" x14ac:dyDescent="0.25">
      <c r="A99" s="26"/>
      <c r="B99" s="6"/>
      <c r="C99" s="8">
        <v>2020</v>
      </c>
      <c r="D99" s="8">
        <v>1</v>
      </c>
      <c r="E99" s="8">
        <v>9</v>
      </c>
      <c r="F99" s="8">
        <f t="shared" si="1"/>
        <v>0.1111111111111111</v>
      </c>
    </row>
    <row r="100" spans="1:6" x14ac:dyDescent="0.25">
      <c r="A100" s="26"/>
      <c r="B100" s="6"/>
      <c r="C100" s="8">
        <v>2021</v>
      </c>
      <c r="D100" s="8">
        <v>1</v>
      </c>
      <c r="E100" s="8">
        <v>9</v>
      </c>
      <c r="F100" s="8">
        <f t="shared" si="1"/>
        <v>0.1111111111111111</v>
      </c>
    </row>
    <row r="101" spans="1:6" x14ac:dyDescent="0.25">
      <c r="A101" s="6">
        <v>20</v>
      </c>
      <c r="B101" s="6" t="s">
        <v>7</v>
      </c>
      <c r="C101" s="8">
        <v>2017</v>
      </c>
      <c r="D101" s="8">
        <v>1</v>
      </c>
      <c r="E101" s="8">
        <v>8</v>
      </c>
      <c r="F101" s="8">
        <f t="shared" si="1"/>
        <v>0.125</v>
      </c>
    </row>
    <row r="102" spans="1:6" x14ac:dyDescent="0.25">
      <c r="A102" s="26"/>
      <c r="B102" s="6"/>
      <c r="C102" s="8">
        <v>2018</v>
      </c>
      <c r="D102" s="8">
        <v>1</v>
      </c>
      <c r="E102" s="8">
        <v>8</v>
      </c>
      <c r="F102" s="8">
        <f t="shared" si="1"/>
        <v>0.125</v>
      </c>
    </row>
    <row r="103" spans="1:6" x14ac:dyDescent="0.25">
      <c r="A103" s="26"/>
      <c r="B103" s="6"/>
      <c r="C103" s="8">
        <v>2019</v>
      </c>
      <c r="D103" s="8">
        <v>1</v>
      </c>
      <c r="E103" s="8">
        <v>8</v>
      </c>
      <c r="F103" s="8">
        <f t="shared" si="1"/>
        <v>0.125</v>
      </c>
    </row>
    <row r="104" spans="1:6" x14ac:dyDescent="0.25">
      <c r="A104" s="26"/>
      <c r="B104" s="6"/>
      <c r="C104" s="8">
        <v>2020</v>
      </c>
      <c r="D104" s="8">
        <v>1</v>
      </c>
      <c r="E104" s="8">
        <v>8</v>
      </c>
      <c r="F104" s="8">
        <f t="shared" si="1"/>
        <v>0.125</v>
      </c>
    </row>
    <row r="105" spans="1:6" x14ac:dyDescent="0.25">
      <c r="A105" s="26"/>
      <c r="B105" s="6"/>
      <c r="C105" s="8">
        <v>2021</v>
      </c>
      <c r="D105" s="8">
        <v>1</v>
      </c>
      <c r="E105" s="8">
        <v>7</v>
      </c>
      <c r="F105" s="8">
        <f t="shared" si="1"/>
        <v>0.14285714285714285</v>
      </c>
    </row>
  </sheetData>
  <mergeCells count="1">
    <mergeCell ref="A1:D3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2CF76-4146-47F2-82B3-69B9FF5AB453}">
  <sheetPr>
    <tabColor rgb="FFFF0000"/>
  </sheetPr>
  <dimension ref="A1:J105"/>
  <sheetViews>
    <sheetView workbookViewId="0">
      <pane xSplit="3" ySplit="5" topLeftCell="H96" activePane="bottomRight" state="frozen"/>
      <selection pane="topRight" activeCell="D1" sqref="D1"/>
      <selection pane="bottomLeft" activeCell="A6" sqref="A6"/>
      <selection pane="bottomRight" activeCell="D105" sqref="D105"/>
    </sheetView>
  </sheetViews>
  <sheetFormatPr defaultRowHeight="15" x14ac:dyDescent="0.25"/>
  <cols>
    <col min="2" max="3" width="20" customWidth="1"/>
    <col min="4" max="10" width="31.85546875" style="50" customWidth="1"/>
    <col min="11" max="11" width="11.5703125" customWidth="1"/>
  </cols>
  <sheetData>
    <row r="1" spans="1:10" x14ac:dyDescent="0.25">
      <c r="A1" s="56" t="s">
        <v>136</v>
      </c>
      <c r="B1" s="56"/>
      <c r="C1" s="56"/>
      <c r="D1" s="56"/>
      <c r="E1" s="57" t="s">
        <v>138</v>
      </c>
      <c r="F1" s="57"/>
      <c r="G1" s="57"/>
      <c r="H1" s="57"/>
    </row>
    <row r="2" spans="1:10" x14ac:dyDescent="0.25">
      <c r="A2" s="56"/>
      <c r="B2" s="56"/>
      <c r="C2" s="56"/>
      <c r="D2" s="56"/>
      <c r="E2" s="57"/>
      <c r="F2" s="57"/>
      <c r="G2" s="57"/>
      <c r="H2" s="57"/>
    </row>
    <row r="3" spans="1:10" x14ac:dyDescent="0.25">
      <c r="A3" s="56"/>
      <c r="B3" s="56"/>
      <c r="C3" s="56"/>
      <c r="D3" s="56"/>
      <c r="E3" s="57"/>
      <c r="F3" s="57"/>
      <c r="G3" s="57"/>
      <c r="H3" s="57"/>
    </row>
    <row r="5" spans="1:10" ht="28.5" customHeight="1" x14ac:dyDescent="0.25">
      <c r="A5" s="29" t="s">
        <v>3</v>
      </c>
      <c r="B5" s="29" t="s">
        <v>76</v>
      </c>
      <c r="C5" s="29" t="s">
        <v>100</v>
      </c>
      <c r="D5" s="52" t="s">
        <v>137</v>
      </c>
      <c r="E5" s="52" t="s">
        <v>139</v>
      </c>
      <c r="F5" s="52" t="s">
        <v>140</v>
      </c>
      <c r="G5" s="52" t="s">
        <v>141</v>
      </c>
      <c r="H5" s="52" t="s">
        <v>142</v>
      </c>
      <c r="I5" s="52" t="s">
        <v>143</v>
      </c>
      <c r="J5" s="52" t="s">
        <v>144</v>
      </c>
    </row>
    <row r="6" spans="1:10" x14ac:dyDescent="0.25">
      <c r="A6" s="6">
        <v>1</v>
      </c>
      <c r="B6" s="7" t="s">
        <v>44</v>
      </c>
      <c r="C6" s="32">
        <v>2017</v>
      </c>
      <c r="D6" s="42">
        <v>814490000000</v>
      </c>
      <c r="E6" s="42">
        <v>289213000000</v>
      </c>
      <c r="F6" s="42">
        <v>82415000000</v>
      </c>
      <c r="G6" s="44">
        <v>62338000000</v>
      </c>
      <c r="H6" s="44">
        <v>24169000000</v>
      </c>
      <c r="I6" s="48">
        <f>(E6+F6)-(G6+H6)</f>
        <v>285121000000</v>
      </c>
      <c r="J6" s="48">
        <f>D6-I6</f>
        <v>529369000000</v>
      </c>
    </row>
    <row r="7" spans="1:10" x14ac:dyDescent="0.25">
      <c r="A7" s="26"/>
      <c r="B7" s="26"/>
      <c r="C7" s="32">
        <v>2018</v>
      </c>
      <c r="D7" s="42">
        <v>804302000000</v>
      </c>
      <c r="E7" s="42">
        <v>226946000000</v>
      </c>
      <c r="F7" s="42">
        <v>78475000000</v>
      </c>
      <c r="G7" s="44">
        <v>47991000000</v>
      </c>
      <c r="H7" s="44">
        <v>29170000000</v>
      </c>
      <c r="I7" s="48">
        <f>(E7+F7)-(G7+H7)</f>
        <v>228260000000</v>
      </c>
      <c r="J7" s="48">
        <f>D7-I7</f>
        <v>576042000000</v>
      </c>
    </row>
    <row r="8" spans="1:10" x14ac:dyDescent="0.25">
      <c r="A8" s="26"/>
      <c r="B8" s="26"/>
      <c r="C8" s="32">
        <v>2019</v>
      </c>
      <c r="D8" s="42">
        <v>834330000000</v>
      </c>
      <c r="E8" s="42">
        <v>209818000000</v>
      </c>
      <c r="F8" s="42">
        <v>78542000000</v>
      </c>
      <c r="G8" s="44">
        <v>38586000000</v>
      </c>
      <c r="H8" s="44">
        <v>28586000000</v>
      </c>
      <c r="I8" s="48">
        <f t="shared" ref="I8:I66" si="0">(E8+F8)-(G8+H8)</f>
        <v>221188000000</v>
      </c>
      <c r="J8" s="48">
        <f t="shared" ref="J8:J66" si="1">D8-I8</f>
        <v>613142000000</v>
      </c>
    </row>
    <row r="9" spans="1:10" x14ac:dyDescent="0.25">
      <c r="A9" s="26"/>
      <c r="B9" s="26"/>
      <c r="C9" s="32">
        <v>2020</v>
      </c>
      <c r="D9" s="42">
        <v>673364000000</v>
      </c>
      <c r="E9" s="42">
        <v>98254000000</v>
      </c>
      <c r="F9" s="42">
        <v>67883000000</v>
      </c>
      <c r="G9" s="44">
        <v>32507000000</v>
      </c>
      <c r="H9" s="44">
        <v>26809000000</v>
      </c>
      <c r="I9" s="48">
        <f t="shared" si="0"/>
        <v>106821000000</v>
      </c>
      <c r="J9" s="48">
        <f t="shared" si="1"/>
        <v>566543000000</v>
      </c>
    </row>
    <row r="10" spans="1:10" x14ac:dyDescent="0.25">
      <c r="A10" s="26"/>
      <c r="B10" s="26"/>
      <c r="C10" s="32">
        <v>2021</v>
      </c>
      <c r="D10" s="42">
        <v>935075000000</v>
      </c>
      <c r="E10" s="42">
        <v>111247000000</v>
      </c>
      <c r="F10" s="42">
        <v>63857000000</v>
      </c>
      <c r="G10" s="44">
        <v>32167000000</v>
      </c>
      <c r="H10" s="44">
        <v>30105000000</v>
      </c>
      <c r="I10" s="48">
        <f t="shared" si="0"/>
        <v>112832000000</v>
      </c>
      <c r="J10" s="48">
        <f t="shared" si="1"/>
        <v>822243000000</v>
      </c>
    </row>
    <row r="11" spans="1:10" x14ac:dyDescent="0.25">
      <c r="A11" s="6">
        <v>2</v>
      </c>
      <c r="B11" s="7" t="s">
        <v>8</v>
      </c>
      <c r="C11" s="9">
        <v>2017</v>
      </c>
      <c r="D11" s="42">
        <v>614677561202</v>
      </c>
      <c r="E11" s="42">
        <v>96992948421</v>
      </c>
      <c r="F11" s="42">
        <v>51481730201</v>
      </c>
      <c r="G11" s="44">
        <v>18301393029</v>
      </c>
      <c r="H11" s="44">
        <v>20900615721</v>
      </c>
      <c r="I11" s="48">
        <f t="shared" si="0"/>
        <v>109272669872</v>
      </c>
      <c r="J11" s="48">
        <f t="shared" si="1"/>
        <v>505404891330</v>
      </c>
    </row>
    <row r="12" spans="1:10" x14ac:dyDescent="0.25">
      <c r="A12" s="26"/>
      <c r="B12" s="26"/>
      <c r="C12" s="9">
        <v>2018</v>
      </c>
      <c r="D12" s="42">
        <v>831104026853</v>
      </c>
      <c r="E12" s="42">
        <v>104897672129</v>
      </c>
      <c r="F12" s="42">
        <v>55703946078</v>
      </c>
      <c r="G12" s="44">
        <v>21227200025</v>
      </c>
      <c r="H12" s="44">
        <v>28883471001</v>
      </c>
      <c r="I12" s="48">
        <f t="shared" si="0"/>
        <v>110490947181</v>
      </c>
      <c r="J12" s="48">
        <f t="shared" si="1"/>
        <v>720613079672</v>
      </c>
    </row>
    <row r="13" spans="1:10" x14ac:dyDescent="0.25">
      <c r="A13" s="26"/>
      <c r="B13" s="26"/>
      <c r="C13" s="9">
        <v>2019</v>
      </c>
      <c r="D13" s="42">
        <v>1088679619907</v>
      </c>
      <c r="E13" s="42">
        <v>132630863790</v>
      </c>
      <c r="F13" s="42">
        <v>58062408046</v>
      </c>
      <c r="G13" s="44">
        <v>26128915957</v>
      </c>
      <c r="H13" s="44">
        <v>25371255217</v>
      </c>
      <c r="I13" s="48">
        <f t="shared" si="0"/>
        <v>139193100662</v>
      </c>
      <c r="J13" s="48">
        <f t="shared" si="1"/>
        <v>949486519245</v>
      </c>
    </row>
    <row r="14" spans="1:10" x14ac:dyDescent="0.25">
      <c r="A14" s="26"/>
      <c r="B14" s="26"/>
      <c r="C14" s="9">
        <v>2020</v>
      </c>
      <c r="D14" s="42">
        <v>972634784176</v>
      </c>
      <c r="E14" s="42">
        <v>130882499011</v>
      </c>
      <c r="F14" s="42">
        <v>66492672966</v>
      </c>
      <c r="G14" s="44">
        <v>26560623093</v>
      </c>
      <c r="H14" s="44">
        <v>30580063042</v>
      </c>
      <c r="I14" s="48">
        <f t="shared" si="0"/>
        <v>140234485842</v>
      </c>
      <c r="J14" s="48">
        <f t="shared" si="1"/>
        <v>832400298334</v>
      </c>
    </row>
    <row r="15" spans="1:10" x14ac:dyDescent="0.25">
      <c r="A15" s="26"/>
      <c r="B15" s="26"/>
      <c r="C15" s="9">
        <v>2021</v>
      </c>
      <c r="D15" s="42">
        <v>1103519743574</v>
      </c>
      <c r="E15" s="42">
        <v>128655643489</v>
      </c>
      <c r="F15" s="42">
        <v>71217765129</v>
      </c>
      <c r="G15" s="44">
        <v>19873184140</v>
      </c>
      <c r="H15" s="44">
        <v>33693470172</v>
      </c>
      <c r="I15" s="48">
        <f t="shared" si="0"/>
        <v>146306754306</v>
      </c>
      <c r="J15" s="48">
        <f t="shared" si="1"/>
        <v>957212989268</v>
      </c>
    </row>
    <row r="16" spans="1:10" x14ac:dyDescent="0.25">
      <c r="A16" s="6">
        <v>3</v>
      </c>
      <c r="B16" s="6" t="s">
        <v>34</v>
      </c>
      <c r="C16" s="33">
        <v>2017</v>
      </c>
      <c r="D16" s="42">
        <v>1575647308000</v>
      </c>
      <c r="E16" s="42">
        <v>542245518000</v>
      </c>
      <c r="F16" s="42">
        <v>141468725000</v>
      </c>
      <c r="G16" s="44">
        <v>4321776000</v>
      </c>
      <c r="H16" s="44">
        <v>4901127000</v>
      </c>
      <c r="I16" s="48">
        <f t="shared" si="0"/>
        <v>674491340000</v>
      </c>
      <c r="J16" s="48">
        <f t="shared" si="1"/>
        <v>901155968000</v>
      </c>
    </row>
    <row r="17" spans="1:10" x14ac:dyDescent="0.25">
      <c r="A17" s="26"/>
      <c r="B17" s="26"/>
      <c r="C17" s="33">
        <v>2018</v>
      </c>
      <c r="D17" s="42">
        <v>1699657296000</v>
      </c>
      <c r="E17" s="42">
        <v>533559771000</v>
      </c>
      <c r="F17" s="42">
        <v>143901017000</v>
      </c>
      <c r="G17" s="44">
        <v>4848453000</v>
      </c>
      <c r="H17" s="44">
        <v>3544509000</v>
      </c>
      <c r="I17" s="48">
        <f t="shared" si="0"/>
        <v>669067826000</v>
      </c>
      <c r="J17" s="48">
        <f t="shared" si="1"/>
        <v>1030589470000</v>
      </c>
    </row>
    <row r="18" spans="1:10" x14ac:dyDescent="0.25">
      <c r="A18" s="26"/>
      <c r="B18" s="26"/>
      <c r="C18" s="33">
        <v>2019</v>
      </c>
      <c r="D18" s="42">
        <v>1813020278000</v>
      </c>
      <c r="E18" s="42">
        <v>528370142000</v>
      </c>
      <c r="F18" s="42">
        <v>151683716000</v>
      </c>
      <c r="G18" s="44">
        <v>3747274000</v>
      </c>
      <c r="H18" s="44">
        <v>4471571000</v>
      </c>
      <c r="I18" s="48">
        <f t="shared" si="0"/>
        <v>671835013000</v>
      </c>
      <c r="J18" s="48">
        <f t="shared" si="1"/>
        <v>1141185265000</v>
      </c>
    </row>
    <row r="19" spans="1:10" x14ac:dyDescent="0.25">
      <c r="A19" s="26"/>
      <c r="B19" s="26"/>
      <c r="C19" s="33">
        <v>2020</v>
      </c>
      <c r="D19" s="42">
        <v>1829699557000</v>
      </c>
      <c r="E19" s="42">
        <v>537105963000</v>
      </c>
      <c r="F19" s="42">
        <v>190872591000</v>
      </c>
      <c r="G19" s="44">
        <v>3285555000</v>
      </c>
      <c r="H19" s="44">
        <v>1818251000</v>
      </c>
      <c r="I19" s="48">
        <f t="shared" si="0"/>
        <v>722874748000</v>
      </c>
      <c r="J19" s="48">
        <f t="shared" si="1"/>
        <v>1106824809000</v>
      </c>
    </row>
    <row r="20" spans="1:10" x14ac:dyDescent="0.25">
      <c r="A20" s="26"/>
      <c r="B20" s="26"/>
      <c r="C20" s="33">
        <v>2021</v>
      </c>
      <c r="D20" s="42">
        <v>1900893602000</v>
      </c>
      <c r="E20" s="42">
        <v>621836397000</v>
      </c>
      <c r="F20" s="42">
        <v>183952113000</v>
      </c>
      <c r="G20" s="44">
        <v>6203853000</v>
      </c>
      <c r="H20" s="44">
        <v>10618402000</v>
      </c>
      <c r="I20" s="48">
        <f t="shared" si="0"/>
        <v>788966255000</v>
      </c>
      <c r="J20" s="48">
        <f t="shared" si="1"/>
        <v>1111927347000</v>
      </c>
    </row>
    <row r="21" spans="1:10" x14ac:dyDescent="0.25">
      <c r="A21" s="6">
        <v>4</v>
      </c>
      <c r="B21" s="6" t="s">
        <v>29</v>
      </c>
      <c r="C21" s="31">
        <v>2017</v>
      </c>
      <c r="D21" s="42">
        <v>83305925000000</v>
      </c>
      <c r="E21" s="42">
        <v>4354354000000</v>
      </c>
      <c r="F21" s="42">
        <v>2748672000000</v>
      </c>
      <c r="G21" s="44">
        <v>1357912000000</v>
      </c>
      <c r="H21" s="44">
        <v>955205000000</v>
      </c>
      <c r="I21" s="48">
        <f t="shared" si="0"/>
        <v>4789909000000</v>
      </c>
      <c r="J21" s="48">
        <f t="shared" si="1"/>
        <v>78516016000000</v>
      </c>
    </row>
    <row r="22" spans="1:10" x14ac:dyDescent="0.25">
      <c r="A22" s="26"/>
      <c r="B22" s="26"/>
      <c r="C22" s="31">
        <v>2018</v>
      </c>
      <c r="D22" s="42">
        <v>95707663000000</v>
      </c>
      <c r="E22" s="42">
        <v>4644965000000</v>
      </c>
      <c r="F22" s="42">
        <v>2906092000000</v>
      </c>
      <c r="G22" s="44">
        <v>1433055000000</v>
      </c>
      <c r="H22" s="44">
        <v>1132395000000</v>
      </c>
      <c r="I22" s="48">
        <f t="shared" si="0"/>
        <v>4985607000000</v>
      </c>
      <c r="J22" s="48">
        <f t="shared" si="1"/>
        <v>90722056000000</v>
      </c>
    </row>
    <row r="23" spans="1:10" x14ac:dyDescent="0.25">
      <c r="A23" s="26"/>
      <c r="B23" s="26"/>
      <c r="C23" s="31">
        <v>2019</v>
      </c>
      <c r="D23" s="42">
        <v>110523819000000</v>
      </c>
      <c r="E23" s="42">
        <v>4942297000000</v>
      </c>
      <c r="F23" s="42">
        <v>3050959000000</v>
      </c>
      <c r="G23" s="44">
        <v>1474395000000</v>
      </c>
      <c r="H23" s="44">
        <v>1167804000000</v>
      </c>
      <c r="I23" s="48">
        <f t="shared" si="0"/>
        <v>5351057000000</v>
      </c>
      <c r="J23" s="48">
        <f t="shared" si="1"/>
        <v>105172762000000</v>
      </c>
    </row>
    <row r="24" spans="1:10" x14ac:dyDescent="0.25">
      <c r="A24" s="26"/>
      <c r="B24" s="26"/>
      <c r="C24" s="31">
        <v>2020</v>
      </c>
      <c r="D24" s="42">
        <v>114477311000000</v>
      </c>
      <c r="E24" s="42">
        <v>4221823000000</v>
      </c>
      <c r="F24" s="42">
        <v>3359674000000</v>
      </c>
      <c r="G24" s="44">
        <v>1502843000000</v>
      </c>
      <c r="H24" s="44">
        <v>1242940000000</v>
      </c>
      <c r="I24" s="48">
        <f t="shared" si="0"/>
        <v>4835714000000</v>
      </c>
      <c r="J24" s="48">
        <f t="shared" si="1"/>
        <v>109641597000000</v>
      </c>
    </row>
    <row r="25" spans="1:10" x14ac:dyDescent="0.25">
      <c r="A25" s="26"/>
      <c r="B25" s="26"/>
      <c r="C25" s="31">
        <v>2021</v>
      </c>
      <c r="D25" s="42">
        <v>124881266000000</v>
      </c>
      <c r="E25" s="42">
        <v>4266747000000</v>
      </c>
      <c r="F25" s="42">
        <v>2893191000000</v>
      </c>
      <c r="G25" s="44">
        <v>1488524000000</v>
      </c>
      <c r="H25" s="44">
        <v>925033000000</v>
      </c>
      <c r="I25" s="48">
        <f t="shared" si="0"/>
        <v>4746381000000</v>
      </c>
      <c r="J25" s="48">
        <f t="shared" si="1"/>
        <v>120134885000000</v>
      </c>
    </row>
    <row r="26" spans="1:10" x14ac:dyDescent="0.25">
      <c r="A26" s="6">
        <v>5</v>
      </c>
      <c r="B26" s="6" t="s">
        <v>30</v>
      </c>
      <c r="C26" s="14">
        <v>2017</v>
      </c>
      <c r="D26" s="42">
        <v>99091484000000</v>
      </c>
      <c r="E26" s="42">
        <v>6258145000000</v>
      </c>
      <c r="F26" s="42">
        <v>1846352000000</v>
      </c>
      <c r="G26" s="44">
        <v>4934877000000</v>
      </c>
      <c r="H26" s="44">
        <v>4934877000000</v>
      </c>
      <c r="I26" s="48">
        <f t="shared" si="0"/>
        <v>-1765257000000</v>
      </c>
      <c r="J26" s="48">
        <f t="shared" si="1"/>
        <v>100856741000000</v>
      </c>
    </row>
    <row r="27" spans="1:10" x14ac:dyDescent="0.25">
      <c r="A27" s="26"/>
      <c r="B27" s="26"/>
      <c r="C27" s="14">
        <v>2018</v>
      </c>
      <c r="D27" s="42">
        <v>106741891000000</v>
      </c>
      <c r="E27" s="42">
        <v>6296611000000</v>
      </c>
      <c r="F27" s="42">
        <v>2312252000000</v>
      </c>
      <c r="G27" s="44">
        <v>5028390000000</v>
      </c>
      <c r="H27" s="44">
        <v>5028390000000</v>
      </c>
      <c r="I27" s="48">
        <f t="shared" si="0"/>
        <v>-1447917000000</v>
      </c>
      <c r="J27" s="48">
        <f t="shared" si="1"/>
        <v>108189808000000</v>
      </c>
    </row>
    <row r="28" spans="1:10" x14ac:dyDescent="0.25">
      <c r="A28" s="26"/>
      <c r="B28" s="26"/>
      <c r="C28" s="14">
        <v>2019</v>
      </c>
      <c r="D28" s="42">
        <v>106055176000000</v>
      </c>
      <c r="E28" s="42">
        <v>6621032000000</v>
      </c>
      <c r="F28" s="42">
        <v>2424862000000</v>
      </c>
      <c r="G28" s="44">
        <v>4829679000000</v>
      </c>
      <c r="H28" s="44">
        <v>4829679000000</v>
      </c>
      <c r="I28" s="48">
        <f t="shared" si="0"/>
        <v>-613464000000</v>
      </c>
      <c r="J28" s="48">
        <f t="shared" si="1"/>
        <v>106668640000000</v>
      </c>
    </row>
    <row r="29" spans="1:10" x14ac:dyDescent="0.25">
      <c r="A29" s="26"/>
      <c r="B29" s="26"/>
      <c r="C29" s="14">
        <v>2020</v>
      </c>
      <c r="D29" s="42">
        <v>92425210000000</v>
      </c>
      <c r="E29" s="42">
        <v>6258339000000</v>
      </c>
      <c r="F29" s="42">
        <v>2110740000000</v>
      </c>
      <c r="G29" s="44">
        <v>4991759000000</v>
      </c>
      <c r="H29" s="44">
        <v>4991759000000</v>
      </c>
      <c r="I29" s="48">
        <f t="shared" si="0"/>
        <v>-1614439000000</v>
      </c>
      <c r="J29" s="48">
        <f t="shared" si="1"/>
        <v>94039649000000</v>
      </c>
    </row>
    <row r="30" spans="1:10" x14ac:dyDescent="0.25">
      <c r="A30" s="26"/>
      <c r="B30" s="26"/>
      <c r="C30" s="14">
        <v>2021</v>
      </c>
      <c r="D30" s="42">
        <v>98874784000000</v>
      </c>
      <c r="E30" s="42">
        <v>6202849000000</v>
      </c>
      <c r="F30" s="42">
        <v>2133563000000</v>
      </c>
      <c r="G30" s="44">
        <v>4514618000000</v>
      </c>
      <c r="H30" s="44">
        <v>4514618000000</v>
      </c>
      <c r="I30" s="48">
        <f t="shared" si="0"/>
        <v>-692824000000</v>
      </c>
      <c r="J30" s="48">
        <f t="shared" si="1"/>
        <v>99567608000000</v>
      </c>
    </row>
    <row r="31" spans="1:10" x14ac:dyDescent="0.25">
      <c r="A31" s="6">
        <v>6</v>
      </c>
      <c r="B31" s="7" t="s">
        <v>14</v>
      </c>
      <c r="C31" s="34">
        <v>2017</v>
      </c>
      <c r="D31" s="42">
        <v>1209215316632</v>
      </c>
      <c r="E31" s="42">
        <v>52068785657</v>
      </c>
      <c r="F31" s="42">
        <v>39934167544</v>
      </c>
      <c r="G31" s="44">
        <v>0</v>
      </c>
      <c r="H31" s="44">
        <v>25209825589</v>
      </c>
      <c r="I31" s="48">
        <f t="shared" si="0"/>
        <v>66793127612</v>
      </c>
      <c r="J31" s="48">
        <f t="shared" si="1"/>
        <v>1142422189020</v>
      </c>
    </row>
    <row r="32" spans="1:10" x14ac:dyDescent="0.25">
      <c r="A32" s="26"/>
      <c r="B32" s="26"/>
      <c r="C32" s="34">
        <v>2018</v>
      </c>
      <c r="D32" s="42">
        <v>1430785280985</v>
      </c>
      <c r="E32" s="42">
        <v>35260004286</v>
      </c>
      <c r="F32" s="42">
        <v>38291659282</v>
      </c>
      <c r="G32" s="44">
        <v>0</v>
      </c>
      <c r="H32" s="44">
        <v>20764581423</v>
      </c>
      <c r="I32" s="48">
        <f t="shared" si="0"/>
        <v>52787082145</v>
      </c>
      <c r="J32" s="48">
        <f t="shared" si="1"/>
        <v>1377998198840</v>
      </c>
    </row>
    <row r="33" spans="1:10" x14ac:dyDescent="0.25">
      <c r="A33" s="26"/>
      <c r="B33" s="26"/>
      <c r="C33" s="34">
        <v>2019</v>
      </c>
      <c r="D33" s="42">
        <v>1653031823505</v>
      </c>
      <c r="E33" s="42">
        <v>31124408909</v>
      </c>
      <c r="F33" s="42">
        <v>49892429508</v>
      </c>
      <c r="G33" s="44">
        <v>0</v>
      </c>
      <c r="H33" s="44">
        <v>21817546749</v>
      </c>
      <c r="I33" s="48">
        <f t="shared" si="0"/>
        <v>59199291668</v>
      </c>
      <c r="J33" s="48">
        <f t="shared" si="1"/>
        <v>1593832531837</v>
      </c>
    </row>
    <row r="34" spans="1:10" x14ac:dyDescent="0.25">
      <c r="A34" s="26"/>
      <c r="B34" s="26"/>
      <c r="C34" s="34">
        <v>2020</v>
      </c>
      <c r="D34" s="42">
        <v>1173189488886</v>
      </c>
      <c r="E34" s="42">
        <v>28970674554</v>
      </c>
      <c r="F34" s="42">
        <v>45806404297</v>
      </c>
      <c r="G34" s="44">
        <v>0</v>
      </c>
      <c r="H34" s="44">
        <v>23299621585</v>
      </c>
      <c r="I34" s="48">
        <f t="shared" si="0"/>
        <v>51477457266</v>
      </c>
      <c r="J34" s="48">
        <f t="shared" si="1"/>
        <v>1121712031620</v>
      </c>
    </row>
    <row r="35" spans="1:10" x14ac:dyDescent="0.25">
      <c r="A35" s="26"/>
      <c r="B35" s="26"/>
      <c r="C35" s="34">
        <v>2021</v>
      </c>
      <c r="D35" s="42">
        <v>933597187584</v>
      </c>
      <c r="E35" s="42">
        <v>29184335807</v>
      </c>
      <c r="F35" s="42">
        <v>48098226064</v>
      </c>
      <c r="G35" s="44">
        <v>0</v>
      </c>
      <c r="H35" s="44">
        <v>24103807728</v>
      </c>
      <c r="I35" s="48">
        <f t="shared" si="0"/>
        <v>53178754143</v>
      </c>
      <c r="J35" s="48">
        <f t="shared" si="1"/>
        <v>880418433441</v>
      </c>
    </row>
    <row r="36" spans="1:10" x14ac:dyDescent="0.25">
      <c r="A36" s="6">
        <v>7</v>
      </c>
      <c r="B36" s="6" t="s">
        <v>54</v>
      </c>
      <c r="C36" s="46">
        <v>2017</v>
      </c>
      <c r="D36" s="42">
        <v>2482758909609</v>
      </c>
      <c r="E36" s="42">
        <v>12468174368</v>
      </c>
      <c r="F36" s="42">
        <v>21720095480</v>
      </c>
      <c r="G36" s="44">
        <v>0</v>
      </c>
      <c r="H36" s="44">
        <v>6914186566</v>
      </c>
      <c r="I36" s="48">
        <f t="shared" si="0"/>
        <v>27274083282</v>
      </c>
      <c r="J36" s="48">
        <f t="shared" si="1"/>
        <v>2455484826327</v>
      </c>
    </row>
    <row r="37" spans="1:10" x14ac:dyDescent="0.25">
      <c r="A37" s="26"/>
      <c r="B37" s="26"/>
      <c r="C37" s="46">
        <v>2018</v>
      </c>
      <c r="D37" s="42">
        <v>2745593297236</v>
      </c>
      <c r="E37" s="42">
        <v>17019913811</v>
      </c>
      <c r="F37" s="42">
        <v>33875190703</v>
      </c>
      <c r="G37" s="44">
        <v>0</v>
      </c>
      <c r="H37" s="44">
        <v>10397483437</v>
      </c>
      <c r="I37" s="48">
        <f t="shared" si="0"/>
        <v>40497621077</v>
      </c>
      <c r="J37" s="48">
        <f t="shared" si="1"/>
        <v>2705095676159</v>
      </c>
    </row>
    <row r="38" spans="1:10" x14ac:dyDescent="0.25">
      <c r="A38" s="26"/>
      <c r="B38" s="26"/>
      <c r="C38" s="46">
        <v>2019</v>
      </c>
      <c r="D38" s="42">
        <v>3235522159813</v>
      </c>
      <c r="E38" s="42">
        <v>20465652228</v>
      </c>
      <c r="F38" s="42">
        <v>38267069460</v>
      </c>
      <c r="G38" s="44">
        <v>0</v>
      </c>
      <c r="H38" s="44">
        <v>12134664957</v>
      </c>
      <c r="I38" s="48">
        <f t="shared" si="0"/>
        <v>46598056731</v>
      </c>
      <c r="J38" s="48">
        <f t="shared" si="1"/>
        <v>3188924103082</v>
      </c>
    </row>
    <row r="39" spans="1:10" x14ac:dyDescent="0.25">
      <c r="A39" s="26"/>
      <c r="B39" s="26"/>
      <c r="C39" s="46">
        <v>2020</v>
      </c>
      <c r="D39" s="42">
        <v>4138626813254</v>
      </c>
      <c r="E39" s="42">
        <v>13267382189</v>
      </c>
      <c r="F39" s="42">
        <v>52939211727</v>
      </c>
      <c r="G39" s="44">
        <v>0</v>
      </c>
      <c r="H39" s="44">
        <v>21503639892</v>
      </c>
      <c r="I39" s="48">
        <f t="shared" si="0"/>
        <v>44702954024</v>
      </c>
      <c r="J39" s="48">
        <f t="shared" si="1"/>
        <v>4093923859230</v>
      </c>
    </row>
    <row r="40" spans="1:10" x14ac:dyDescent="0.25">
      <c r="A40" s="26"/>
      <c r="B40" s="26"/>
      <c r="C40" s="46">
        <v>2021</v>
      </c>
      <c r="D40" s="42">
        <v>5237905426180</v>
      </c>
      <c r="E40" s="42">
        <v>11550995457</v>
      </c>
      <c r="F40" s="42">
        <v>135302093946</v>
      </c>
      <c r="G40" s="44">
        <v>0</v>
      </c>
      <c r="H40" s="44">
        <v>33136051989</v>
      </c>
      <c r="I40" s="48">
        <f t="shared" si="0"/>
        <v>113717037414</v>
      </c>
      <c r="J40" s="48">
        <f t="shared" si="1"/>
        <v>5124188388766</v>
      </c>
    </row>
    <row r="41" spans="1:10" x14ac:dyDescent="0.25">
      <c r="A41" s="6">
        <v>8</v>
      </c>
      <c r="B41" s="6" t="s">
        <v>37</v>
      </c>
      <c r="C41" s="47">
        <v>2017</v>
      </c>
      <c r="D41" s="42">
        <v>20182120166616</v>
      </c>
      <c r="E41" s="42">
        <v>5217254463765</v>
      </c>
      <c r="F41" s="42">
        <v>1141381509277</v>
      </c>
      <c r="G41" s="44">
        <v>1144284405082</v>
      </c>
      <c r="H41" s="44">
        <v>584591745488</v>
      </c>
      <c r="I41" s="48">
        <f t="shared" si="0"/>
        <v>4629759822472</v>
      </c>
      <c r="J41" s="48">
        <f t="shared" si="1"/>
        <v>15552360344144</v>
      </c>
    </row>
    <row r="42" spans="1:10" x14ac:dyDescent="0.25">
      <c r="A42" s="26"/>
      <c r="B42" s="26"/>
      <c r="C42" s="47">
        <v>2018</v>
      </c>
      <c r="D42" s="42">
        <v>21074306186027</v>
      </c>
      <c r="E42" s="42">
        <v>5098823973870</v>
      </c>
      <c r="F42" s="42">
        <v>1191705459131</v>
      </c>
      <c r="G42" s="44">
        <v>1184489870097</v>
      </c>
      <c r="H42" s="44">
        <v>629435771409</v>
      </c>
      <c r="I42" s="48">
        <f t="shared" si="0"/>
        <v>4476603791495</v>
      </c>
      <c r="J42" s="48">
        <f t="shared" si="1"/>
        <v>16597702394532</v>
      </c>
    </row>
    <row r="43" spans="1:10" x14ac:dyDescent="0.25">
      <c r="A43" s="26"/>
      <c r="B43" s="26"/>
      <c r="C43" s="47">
        <v>2019</v>
      </c>
      <c r="D43" s="42">
        <v>22633476361038</v>
      </c>
      <c r="E43" s="42">
        <v>5358032618673</v>
      </c>
      <c r="F43" s="42">
        <v>1288558007592</v>
      </c>
      <c r="G43" s="44">
        <v>1262724964675</v>
      </c>
      <c r="H43" s="44">
        <v>656855538314</v>
      </c>
      <c r="I43" s="48">
        <f t="shared" si="0"/>
        <v>4727010123276</v>
      </c>
      <c r="J43" s="48">
        <f t="shared" si="1"/>
        <v>17906466237762</v>
      </c>
    </row>
    <row r="44" spans="1:10" x14ac:dyDescent="0.25">
      <c r="A44" s="26"/>
      <c r="B44" s="26"/>
      <c r="C44" s="47">
        <v>2020</v>
      </c>
      <c r="D44" s="42">
        <v>23112654991224</v>
      </c>
      <c r="E44" s="42">
        <v>5014413328661</v>
      </c>
      <c r="F44" s="42">
        <v>1391608361036</v>
      </c>
      <c r="G44" s="44">
        <v>1258775882064</v>
      </c>
      <c r="H44" s="44">
        <v>704478436532</v>
      </c>
      <c r="I44" s="48">
        <f t="shared" si="0"/>
        <v>4442767371101</v>
      </c>
      <c r="J44" s="48">
        <f t="shared" si="1"/>
        <v>18669887620123</v>
      </c>
    </row>
    <row r="45" spans="1:10" x14ac:dyDescent="0.25">
      <c r="A45" s="26"/>
      <c r="B45" s="26"/>
      <c r="C45" s="47">
        <v>2021</v>
      </c>
      <c r="D45" s="42">
        <v>26261194512313</v>
      </c>
      <c r="E45" s="42">
        <v>5549652127459</v>
      </c>
      <c r="F45" s="42">
        <v>1421999206044</v>
      </c>
      <c r="G45" s="44">
        <v>1334891913321</v>
      </c>
      <c r="H45" s="44">
        <v>732628215845</v>
      </c>
      <c r="I45" s="48">
        <f t="shared" si="0"/>
        <v>4904131204337</v>
      </c>
      <c r="J45" s="48">
        <f t="shared" si="1"/>
        <v>21357063307976</v>
      </c>
    </row>
    <row r="46" spans="1:10" x14ac:dyDescent="0.25">
      <c r="A46" s="6">
        <v>9</v>
      </c>
      <c r="B46" s="6" t="s">
        <v>38</v>
      </c>
      <c r="C46" s="35">
        <v>2017</v>
      </c>
      <c r="D46" s="42">
        <v>582002470000</v>
      </c>
      <c r="E46" s="42">
        <v>115335048000</v>
      </c>
      <c r="F46" s="42">
        <v>43873758000</v>
      </c>
      <c r="G46" s="44">
        <v>117173091000</v>
      </c>
      <c r="H46" s="44">
        <v>28780997000</v>
      </c>
      <c r="I46" s="48">
        <f t="shared" si="0"/>
        <v>13254718000</v>
      </c>
      <c r="J46" s="48">
        <f t="shared" si="1"/>
        <v>568747752000</v>
      </c>
    </row>
    <row r="47" spans="1:10" x14ac:dyDescent="0.25">
      <c r="A47" s="26"/>
      <c r="B47" s="26"/>
      <c r="C47" s="35">
        <v>2018</v>
      </c>
      <c r="D47" s="42">
        <v>611958076000</v>
      </c>
      <c r="E47" s="42">
        <v>127981747000</v>
      </c>
      <c r="F47" s="42">
        <v>40162239000</v>
      </c>
      <c r="G47" s="44">
        <v>110601239000</v>
      </c>
      <c r="H47" s="44">
        <v>17076749000</v>
      </c>
      <c r="I47" s="48">
        <f t="shared" si="0"/>
        <v>40465998000</v>
      </c>
      <c r="J47" s="48">
        <f t="shared" si="1"/>
        <v>571492078000</v>
      </c>
    </row>
    <row r="48" spans="1:10" x14ac:dyDescent="0.25">
      <c r="A48" s="26"/>
      <c r="B48" s="26"/>
      <c r="C48" s="35">
        <v>2019</v>
      </c>
      <c r="D48" s="42">
        <v>744634530000</v>
      </c>
      <c r="E48" s="42">
        <v>131072560000</v>
      </c>
      <c r="F48" s="42">
        <v>67741876000</v>
      </c>
      <c r="G48" s="44">
        <v>66557490000</v>
      </c>
      <c r="H48" s="44">
        <v>16832946000</v>
      </c>
      <c r="I48" s="48">
        <f t="shared" si="0"/>
        <v>115424000000</v>
      </c>
      <c r="J48" s="48">
        <f t="shared" si="1"/>
        <v>629210530000</v>
      </c>
    </row>
    <row r="49" spans="1:10" x14ac:dyDescent="0.25">
      <c r="A49" s="26"/>
      <c r="B49" s="26"/>
      <c r="C49" s="35">
        <v>2020</v>
      </c>
      <c r="D49" s="42">
        <v>655847125000</v>
      </c>
      <c r="E49" s="42">
        <v>111116036000</v>
      </c>
      <c r="F49" s="42">
        <v>74373199000</v>
      </c>
      <c r="G49" s="44">
        <v>67891745000</v>
      </c>
      <c r="H49" s="44">
        <v>21641897000</v>
      </c>
      <c r="I49" s="48">
        <f t="shared" si="0"/>
        <v>95955593000</v>
      </c>
      <c r="J49" s="48">
        <f t="shared" si="1"/>
        <v>559891532000</v>
      </c>
    </row>
    <row r="50" spans="1:10" x14ac:dyDescent="0.25">
      <c r="A50" s="26"/>
      <c r="B50" s="26"/>
      <c r="C50" s="35">
        <v>2021</v>
      </c>
      <c r="D50" s="42">
        <v>1064394815000</v>
      </c>
      <c r="E50" s="42">
        <v>112424475000</v>
      </c>
      <c r="F50" s="42">
        <v>95840714000</v>
      </c>
      <c r="G50" s="44">
        <v>71163477000</v>
      </c>
      <c r="H50" s="44">
        <v>37942549000</v>
      </c>
      <c r="I50" s="48">
        <f t="shared" si="0"/>
        <v>99159163000</v>
      </c>
      <c r="J50" s="48">
        <f t="shared" si="1"/>
        <v>965235652000</v>
      </c>
    </row>
    <row r="51" spans="1:10" x14ac:dyDescent="0.25">
      <c r="A51" s="6">
        <v>10</v>
      </c>
      <c r="B51" s="6" t="s">
        <v>40</v>
      </c>
      <c r="C51" s="47">
        <v>2017</v>
      </c>
      <c r="D51" s="42">
        <v>223002490278</v>
      </c>
      <c r="E51" s="42">
        <v>89663552531</v>
      </c>
      <c r="F51" s="42">
        <v>33496825061</v>
      </c>
      <c r="G51" s="44">
        <v>29980910319</v>
      </c>
      <c r="H51" s="44">
        <v>16623466093</v>
      </c>
      <c r="I51" s="48">
        <f t="shared" si="0"/>
        <v>76556001180</v>
      </c>
      <c r="J51" s="48">
        <f t="shared" si="1"/>
        <v>146446489098</v>
      </c>
    </row>
    <row r="52" spans="1:10" x14ac:dyDescent="0.25">
      <c r="A52" s="26"/>
      <c r="B52" s="26"/>
      <c r="C52" s="47">
        <v>2018</v>
      </c>
      <c r="D52" s="42">
        <v>250445853364</v>
      </c>
      <c r="E52" s="42">
        <v>105483095056</v>
      </c>
      <c r="F52" s="42">
        <v>32482299920</v>
      </c>
      <c r="G52" s="44">
        <v>31958329509</v>
      </c>
      <c r="H52" s="44">
        <v>15958656751</v>
      </c>
      <c r="I52" s="48">
        <f t="shared" si="0"/>
        <v>90048408716</v>
      </c>
      <c r="J52" s="48">
        <f t="shared" si="1"/>
        <v>160397444648</v>
      </c>
    </row>
    <row r="53" spans="1:10" x14ac:dyDescent="0.25">
      <c r="A53" s="26"/>
      <c r="B53" s="26"/>
      <c r="C53" s="47">
        <v>2019</v>
      </c>
      <c r="D53" s="42">
        <v>247114772587</v>
      </c>
      <c r="E53" s="42">
        <v>94334563495</v>
      </c>
      <c r="F53" s="42">
        <v>34947720584</v>
      </c>
      <c r="G53" s="44">
        <v>34215882477</v>
      </c>
      <c r="H53" s="44">
        <v>16496818245</v>
      </c>
      <c r="I53" s="48">
        <f t="shared" si="0"/>
        <v>78569583357</v>
      </c>
      <c r="J53" s="48">
        <f t="shared" si="1"/>
        <v>168545189230</v>
      </c>
    </row>
    <row r="54" spans="1:10" x14ac:dyDescent="0.25">
      <c r="A54" s="26"/>
      <c r="B54" s="26"/>
      <c r="C54" s="47">
        <v>2020</v>
      </c>
      <c r="D54" s="42">
        <v>277398061739</v>
      </c>
      <c r="E54" s="42">
        <v>99293129295</v>
      </c>
      <c r="F54" s="42">
        <v>35046459569</v>
      </c>
      <c r="G54" s="44">
        <v>34762381866</v>
      </c>
      <c r="H54" s="44">
        <v>13353216308</v>
      </c>
      <c r="I54" s="48">
        <f t="shared" si="0"/>
        <v>86223990690</v>
      </c>
      <c r="J54" s="48">
        <f t="shared" si="1"/>
        <v>191174071049</v>
      </c>
    </row>
    <row r="55" spans="1:10" x14ac:dyDescent="0.25">
      <c r="A55" s="26"/>
      <c r="B55" s="26"/>
      <c r="C55" s="47">
        <v>2021</v>
      </c>
      <c r="D55" s="42">
        <v>630530235961</v>
      </c>
      <c r="E55" s="42">
        <v>145986605067</v>
      </c>
      <c r="F55" s="42">
        <v>73990114689</v>
      </c>
      <c r="G55" s="44">
        <v>47182888608</v>
      </c>
      <c r="H55" s="44">
        <v>39719082474</v>
      </c>
      <c r="I55" s="48">
        <f t="shared" si="0"/>
        <v>133074748674</v>
      </c>
      <c r="J55" s="48">
        <f t="shared" si="1"/>
        <v>497455487287</v>
      </c>
    </row>
    <row r="56" spans="1:10" x14ac:dyDescent="0.25">
      <c r="A56" s="6">
        <v>11</v>
      </c>
      <c r="B56" s="7" t="s">
        <v>24</v>
      </c>
      <c r="C56" s="11">
        <v>2017</v>
      </c>
      <c r="D56" s="42">
        <v>2491100179560</v>
      </c>
      <c r="E56" s="42">
        <v>806041606458</v>
      </c>
      <c r="F56" s="42">
        <v>300932618037</v>
      </c>
      <c r="G56" s="44">
        <v>146634971763</v>
      </c>
      <c r="H56" s="44">
        <v>196730835693</v>
      </c>
      <c r="I56" s="48">
        <f t="shared" si="0"/>
        <v>763608417039</v>
      </c>
      <c r="J56" s="48">
        <f t="shared" si="1"/>
        <v>1727491762521</v>
      </c>
    </row>
    <row r="57" spans="1:10" x14ac:dyDescent="0.25">
      <c r="A57" s="26"/>
      <c r="B57" s="26"/>
      <c r="C57" s="11">
        <v>2018</v>
      </c>
      <c r="D57" s="42">
        <v>2766545866684</v>
      </c>
      <c r="E57" s="42">
        <v>976075541127</v>
      </c>
      <c r="F57" s="42">
        <v>377678002490</v>
      </c>
      <c r="G57" s="44">
        <v>166213441598</v>
      </c>
      <c r="H57" s="44">
        <v>241589892647</v>
      </c>
      <c r="I57" s="48">
        <f t="shared" si="0"/>
        <v>945950209372</v>
      </c>
      <c r="J57" s="48">
        <f t="shared" si="1"/>
        <v>1820595657312</v>
      </c>
    </row>
    <row r="58" spans="1:10" x14ac:dyDescent="0.25">
      <c r="A58" s="26"/>
      <c r="B58" s="26"/>
      <c r="C58" s="11">
        <v>2019</v>
      </c>
      <c r="D58" s="42">
        <v>3337022314624</v>
      </c>
      <c r="E58" s="42">
        <v>1142309010382</v>
      </c>
      <c r="F58" s="42">
        <v>413751694009</v>
      </c>
      <c r="G58" s="44">
        <v>214558487019</v>
      </c>
      <c r="H58" s="44">
        <v>249227068981</v>
      </c>
      <c r="I58" s="48">
        <f t="shared" si="0"/>
        <v>1092275148391</v>
      </c>
      <c r="J58" s="48">
        <f t="shared" si="1"/>
        <v>2244747166233</v>
      </c>
    </row>
    <row r="59" spans="1:10" x14ac:dyDescent="0.25">
      <c r="A59" s="26"/>
      <c r="B59" s="26"/>
      <c r="C59" s="11">
        <v>2020</v>
      </c>
      <c r="D59" s="42">
        <v>3212034546032</v>
      </c>
      <c r="E59" s="42">
        <v>1200337864867</v>
      </c>
      <c r="F59" s="42">
        <v>398191872904</v>
      </c>
      <c r="G59" s="44">
        <v>305633872808</v>
      </c>
      <c r="H59" s="44">
        <v>252615542047</v>
      </c>
      <c r="I59" s="48">
        <f t="shared" si="0"/>
        <v>1040280322916</v>
      </c>
      <c r="J59" s="48">
        <f t="shared" si="1"/>
        <v>2171754223116</v>
      </c>
    </row>
    <row r="60" spans="1:10" x14ac:dyDescent="0.25">
      <c r="A60" s="26"/>
      <c r="B60" s="26"/>
      <c r="C60" s="11">
        <v>2021</v>
      </c>
      <c r="D60" s="42">
        <v>3287623237457</v>
      </c>
      <c r="E60" s="42">
        <v>1108868111792</v>
      </c>
      <c r="F60" s="42">
        <v>323266854901</v>
      </c>
      <c r="G60" s="44">
        <v>285058684503</v>
      </c>
      <c r="H60" s="44">
        <v>199369089073</v>
      </c>
      <c r="I60" s="48">
        <f t="shared" si="0"/>
        <v>947707193117</v>
      </c>
      <c r="J60" s="48">
        <f t="shared" si="1"/>
        <v>2339916044340</v>
      </c>
    </row>
    <row r="61" spans="1:10" x14ac:dyDescent="0.25">
      <c r="A61" s="6">
        <v>12</v>
      </c>
      <c r="B61" s="7" t="s">
        <v>25</v>
      </c>
      <c r="C61" s="46">
        <v>2017</v>
      </c>
      <c r="D61" s="42">
        <v>1841487199828</v>
      </c>
      <c r="E61" s="42">
        <v>53608400130</v>
      </c>
      <c r="F61" s="42">
        <v>103126402694</v>
      </c>
      <c r="G61" s="44">
        <v>49599891585</v>
      </c>
      <c r="H61" s="44">
        <v>2110178941</v>
      </c>
      <c r="I61" s="48">
        <f t="shared" si="0"/>
        <v>105024732298</v>
      </c>
      <c r="J61" s="48">
        <f t="shared" si="1"/>
        <v>1736462467530</v>
      </c>
    </row>
    <row r="62" spans="1:10" x14ac:dyDescent="0.25">
      <c r="A62" s="26"/>
      <c r="B62" s="26"/>
      <c r="C62" s="46">
        <v>2018</v>
      </c>
      <c r="D62" s="42">
        <v>1953910957160</v>
      </c>
      <c r="E62" s="42">
        <v>73318364644</v>
      </c>
      <c r="F62" s="42">
        <v>107643678040</v>
      </c>
      <c r="G62" s="44">
        <v>53120149777</v>
      </c>
      <c r="H62" s="44">
        <v>1281242868</v>
      </c>
      <c r="I62" s="48">
        <f t="shared" si="0"/>
        <v>126560650039</v>
      </c>
      <c r="J62" s="48">
        <f t="shared" si="1"/>
        <v>1827350307121</v>
      </c>
    </row>
    <row r="63" spans="1:10" x14ac:dyDescent="0.25">
      <c r="A63" s="26"/>
      <c r="B63" s="26"/>
      <c r="C63" s="46">
        <v>2019</v>
      </c>
      <c r="D63" s="42">
        <v>2104704872583</v>
      </c>
      <c r="E63" s="42">
        <v>95900186652</v>
      </c>
      <c r="F63" s="42">
        <v>120894683753</v>
      </c>
      <c r="G63" s="44">
        <v>58905468201</v>
      </c>
      <c r="H63" s="44">
        <v>1182710504</v>
      </c>
      <c r="I63" s="48">
        <f t="shared" si="0"/>
        <v>156706691700</v>
      </c>
      <c r="J63" s="48">
        <f t="shared" si="1"/>
        <v>1947998180883</v>
      </c>
    </row>
    <row r="64" spans="1:10" x14ac:dyDescent="0.25">
      <c r="A64" s="26"/>
      <c r="B64" s="26"/>
      <c r="C64" s="46">
        <v>2020</v>
      </c>
      <c r="D64" s="42">
        <v>3165530224724</v>
      </c>
      <c r="E64" s="42">
        <v>123892703496</v>
      </c>
      <c r="F64" s="42">
        <v>123380975540</v>
      </c>
      <c r="G64" s="44">
        <v>64686381575</v>
      </c>
      <c r="H64" s="44">
        <v>1382722315</v>
      </c>
      <c r="I64" s="48">
        <f t="shared" si="0"/>
        <v>181204575146</v>
      </c>
      <c r="J64" s="48">
        <f t="shared" si="1"/>
        <v>2984325649578</v>
      </c>
    </row>
    <row r="65" spans="1:10" x14ac:dyDescent="0.25">
      <c r="A65" s="26"/>
      <c r="B65" s="26"/>
      <c r="C65" s="46">
        <v>2021</v>
      </c>
      <c r="D65" s="42">
        <v>3847887478570</v>
      </c>
      <c r="E65" s="42">
        <v>319963600543</v>
      </c>
      <c r="F65" s="42">
        <v>122056521095</v>
      </c>
      <c r="G65" s="44">
        <v>70190254132</v>
      </c>
      <c r="H65" s="44">
        <v>1985766348</v>
      </c>
      <c r="I65" s="48">
        <f t="shared" si="0"/>
        <v>369844101158</v>
      </c>
      <c r="J65" s="48">
        <f t="shared" si="1"/>
        <v>3478043377412</v>
      </c>
    </row>
    <row r="66" spans="1:10" x14ac:dyDescent="0.25">
      <c r="A66" s="6">
        <v>13</v>
      </c>
      <c r="B66" s="7" t="s">
        <v>26</v>
      </c>
      <c r="C66" s="34">
        <v>2017</v>
      </c>
      <c r="D66" s="42">
        <v>914188759779</v>
      </c>
      <c r="E66" s="42">
        <v>107267914687</v>
      </c>
      <c r="F66" s="42">
        <v>88442242664</v>
      </c>
      <c r="G66" s="44">
        <v>39400780482</v>
      </c>
      <c r="H66" s="44">
        <v>43436935561</v>
      </c>
      <c r="I66" s="48">
        <f t="shared" si="0"/>
        <v>112872441308</v>
      </c>
      <c r="J66" s="48">
        <f t="shared" si="1"/>
        <v>801316318471</v>
      </c>
    </row>
    <row r="67" spans="1:10" x14ac:dyDescent="0.25">
      <c r="A67" s="26"/>
      <c r="B67" s="26"/>
      <c r="C67" s="34">
        <v>2018</v>
      </c>
      <c r="D67" s="42">
        <v>1045029834378</v>
      </c>
      <c r="E67" s="42">
        <v>116622116898</v>
      </c>
      <c r="F67" s="42">
        <v>96526955566</v>
      </c>
      <c r="G67" s="44">
        <v>41397288769</v>
      </c>
      <c r="H67" s="44">
        <v>47221917270</v>
      </c>
      <c r="I67" s="48">
        <f t="shared" ref="I67:I105" si="2">(E67+F67)-(G67+H67)</f>
        <v>124529866425</v>
      </c>
      <c r="J67" s="48">
        <f t="shared" ref="J67:J105" si="3">D67-I67</f>
        <v>920499967953</v>
      </c>
    </row>
    <row r="68" spans="1:10" x14ac:dyDescent="0.25">
      <c r="A68" s="26"/>
      <c r="B68" s="26"/>
      <c r="C68" s="34">
        <v>2019</v>
      </c>
      <c r="D68" s="42">
        <v>1281116255236</v>
      </c>
      <c r="E68" s="42">
        <v>134870829144</v>
      </c>
      <c r="F68" s="42">
        <v>107805716652</v>
      </c>
      <c r="G68" s="44">
        <v>47553078550</v>
      </c>
      <c r="H68" s="44">
        <v>52150683922</v>
      </c>
      <c r="I68" s="48">
        <f t="shared" si="2"/>
        <v>142972783324</v>
      </c>
      <c r="J68" s="48">
        <f t="shared" si="3"/>
        <v>1138143471912</v>
      </c>
    </row>
    <row r="69" spans="1:10" x14ac:dyDescent="0.25">
      <c r="A69" s="26"/>
      <c r="B69" s="26"/>
      <c r="C69" s="34">
        <v>2020</v>
      </c>
      <c r="D69" s="42">
        <v>1253700810596</v>
      </c>
      <c r="E69" s="42">
        <v>146973540600</v>
      </c>
      <c r="F69" s="42">
        <v>111871841798</v>
      </c>
      <c r="G69" s="44">
        <v>47196093228</v>
      </c>
      <c r="H69" s="44">
        <v>58164060590</v>
      </c>
      <c r="I69" s="48">
        <f t="shared" si="2"/>
        <v>153485228580</v>
      </c>
      <c r="J69" s="48">
        <f t="shared" si="3"/>
        <v>1100215582016</v>
      </c>
    </row>
    <row r="70" spans="1:10" x14ac:dyDescent="0.25">
      <c r="A70" s="26"/>
      <c r="B70" s="26"/>
      <c r="C70" s="34">
        <v>2021</v>
      </c>
      <c r="D70" s="42">
        <v>1356846112540</v>
      </c>
      <c r="E70" s="42">
        <v>178193801608</v>
      </c>
      <c r="F70" s="42">
        <v>101361050268</v>
      </c>
      <c r="G70" s="44">
        <v>54203388022</v>
      </c>
      <c r="H70" s="44">
        <v>60310458699</v>
      </c>
      <c r="I70" s="48">
        <f t="shared" si="2"/>
        <v>165041005155</v>
      </c>
      <c r="J70" s="48">
        <f t="shared" si="3"/>
        <v>1191805107385</v>
      </c>
    </row>
    <row r="71" spans="1:10" x14ac:dyDescent="0.25">
      <c r="A71" s="6">
        <v>14</v>
      </c>
      <c r="B71" s="7" t="s">
        <v>27</v>
      </c>
      <c r="C71" s="14">
        <v>2017</v>
      </c>
      <c r="D71" s="42">
        <v>2825409180889</v>
      </c>
      <c r="E71" s="42">
        <v>187164072650</v>
      </c>
      <c r="F71" s="42">
        <v>100764758001</v>
      </c>
      <c r="G71" s="44">
        <v>17930239598</v>
      </c>
      <c r="H71" s="44">
        <v>51988953839</v>
      </c>
      <c r="I71" s="48">
        <f t="shared" si="2"/>
        <v>218009637214</v>
      </c>
      <c r="J71" s="48">
        <f t="shared" si="3"/>
        <v>2607399543675</v>
      </c>
    </row>
    <row r="72" spans="1:10" x14ac:dyDescent="0.25">
      <c r="A72" s="26"/>
      <c r="B72" s="26"/>
      <c r="C72" s="14">
        <v>2018</v>
      </c>
      <c r="D72" s="42">
        <v>2826957323397</v>
      </c>
      <c r="E72" s="42">
        <v>168669440713</v>
      </c>
      <c r="F72" s="42">
        <v>112859616510</v>
      </c>
      <c r="G72" s="44">
        <v>19680737812</v>
      </c>
      <c r="H72" s="44">
        <v>62185334075</v>
      </c>
      <c r="I72" s="48">
        <f t="shared" si="2"/>
        <v>199662985336</v>
      </c>
      <c r="J72" s="48">
        <f t="shared" si="3"/>
        <v>2627294338061</v>
      </c>
    </row>
    <row r="73" spans="1:10" x14ac:dyDescent="0.25">
      <c r="A73" s="26"/>
      <c r="B73" s="26"/>
      <c r="C73" s="14">
        <v>2019</v>
      </c>
      <c r="D73" s="42">
        <v>3512509168853</v>
      </c>
      <c r="E73" s="42">
        <v>217197578067</v>
      </c>
      <c r="F73" s="42">
        <v>116602280672</v>
      </c>
      <c r="G73" s="44">
        <v>24262279585</v>
      </c>
      <c r="H73" s="44">
        <v>66043903240</v>
      </c>
      <c r="I73" s="48">
        <f t="shared" si="2"/>
        <v>243493675914</v>
      </c>
      <c r="J73" s="48">
        <f t="shared" si="3"/>
        <v>3269015492939</v>
      </c>
    </row>
    <row r="74" spans="1:10" x14ac:dyDescent="0.25">
      <c r="A74" s="26"/>
      <c r="B74" s="26"/>
      <c r="C74" s="14">
        <v>2020</v>
      </c>
      <c r="D74" s="42">
        <v>3846300254825</v>
      </c>
      <c r="E74" s="42">
        <v>180762094952</v>
      </c>
      <c r="F74" s="42">
        <v>140809830176</v>
      </c>
      <c r="G74" s="44">
        <v>27880020872</v>
      </c>
      <c r="H74" s="44">
        <v>70422453817</v>
      </c>
      <c r="I74" s="48">
        <f t="shared" si="2"/>
        <v>223269450439</v>
      </c>
      <c r="J74" s="48">
        <f t="shared" si="3"/>
        <v>3623030804386</v>
      </c>
    </row>
    <row r="75" spans="1:10" x14ac:dyDescent="0.25">
      <c r="A75" s="26"/>
      <c r="B75" s="26"/>
      <c r="C75" s="14">
        <v>2021</v>
      </c>
      <c r="D75" s="42">
        <v>4241856914012</v>
      </c>
      <c r="E75" s="42">
        <v>291008823486</v>
      </c>
      <c r="F75" s="42">
        <v>112574328675</v>
      </c>
      <c r="G75" s="44">
        <v>29834479298</v>
      </c>
      <c r="H75" s="44">
        <v>72145581035</v>
      </c>
      <c r="I75" s="48">
        <f t="shared" si="2"/>
        <v>301603091828</v>
      </c>
      <c r="J75" s="48">
        <f t="shared" si="3"/>
        <v>3940253822184</v>
      </c>
    </row>
    <row r="76" spans="1:10" x14ac:dyDescent="0.25">
      <c r="A76" s="6">
        <v>15</v>
      </c>
      <c r="B76" s="6" t="s">
        <v>43</v>
      </c>
      <c r="C76" s="31">
        <v>2017</v>
      </c>
      <c r="D76" s="42">
        <v>9565462045199</v>
      </c>
      <c r="E76" s="42">
        <v>2488441696775</v>
      </c>
      <c r="F76" s="42">
        <v>547288289015</v>
      </c>
      <c r="G76" s="44">
        <v>475301513996</v>
      </c>
      <c r="H76" s="44">
        <v>342200022061</v>
      </c>
      <c r="I76" s="48">
        <f t="shared" si="2"/>
        <v>2218228449733</v>
      </c>
      <c r="J76" s="48">
        <f t="shared" si="3"/>
        <v>7347233595466</v>
      </c>
    </row>
    <row r="77" spans="1:10" x14ac:dyDescent="0.25">
      <c r="A77" s="26"/>
      <c r="B77" s="26"/>
      <c r="C77" s="31">
        <v>2018</v>
      </c>
      <c r="D77" s="42">
        <v>10088118830780</v>
      </c>
      <c r="E77" s="42">
        <v>2632954167821</v>
      </c>
      <c r="F77" s="42">
        <v>563767602908</v>
      </c>
      <c r="G77" s="44">
        <v>527601637920</v>
      </c>
      <c r="H77" s="44">
        <v>349002298686</v>
      </c>
      <c r="I77" s="48">
        <f t="shared" si="2"/>
        <v>2320117834123</v>
      </c>
      <c r="J77" s="48">
        <f t="shared" si="3"/>
        <v>7768000996657</v>
      </c>
    </row>
    <row r="78" spans="1:10" x14ac:dyDescent="0.25">
      <c r="A78" s="26"/>
      <c r="B78" s="26"/>
      <c r="C78" s="31">
        <v>2019</v>
      </c>
      <c r="D78" s="42">
        <v>10993842057747</v>
      </c>
      <c r="E78" s="42">
        <v>2837917470758</v>
      </c>
      <c r="F78" s="42">
        <v>572413632822</v>
      </c>
      <c r="G78" s="44">
        <v>526180343711</v>
      </c>
      <c r="H78" s="44">
        <v>346253007938</v>
      </c>
      <c r="I78" s="48">
        <f t="shared" si="2"/>
        <v>2537897751931</v>
      </c>
      <c r="J78" s="48">
        <f t="shared" si="3"/>
        <v>8455944305816</v>
      </c>
    </row>
    <row r="79" spans="1:10" x14ac:dyDescent="0.25">
      <c r="A79" s="26"/>
      <c r="B79" s="26"/>
      <c r="C79" s="31">
        <v>2020</v>
      </c>
      <c r="D79" s="42">
        <v>10968402090246</v>
      </c>
      <c r="E79" s="42">
        <v>2291480869504</v>
      </c>
      <c r="F79" s="42">
        <v>507457277636</v>
      </c>
      <c r="G79" s="44">
        <v>433125190585</v>
      </c>
      <c r="H79" s="44">
        <v>284302631801</v>
      </c>
      <c r="I79" s="48">
        <f t="shared" si="2"/>
        <v>2081510324754</v>
      </c>
      <c r="J79" s="48">
        <f t="shared" si="3"/>
        <v>8886891765492</v>
      </c>
    </row>
    <row r="80" spans="1:10" x14ac:dyDescent="0.25">
      <c r="A80" s="26"/>
      <c r="B80" s="26"/>
      <c r="C80" s="31">
        <v>2021</v>
      </c>
      <c r="D80" s="42">
        <v>11234443003639</v>
      </c>
      <c r="E80" s="42">
        <v>2366875498863</v>
      </c>
      <c r="F80" s="42">
        <v>554895359698</v>
      </c>
      <c r="G80" s="44">
        <v>455338233198</v>
      </c>
      <c r="H80" s="44">
        <v>326594425213</v>
      </c>
      <c r="I80" s="48">
        <f t="shared" si="2"/>
        <v>2139838200150</v>
      </c>
      <c r="J80" s="48">
        <f t="shared" si="3"/>
        <v>9094604803489</v>
      </c>
    </row>
    <row r="81" spans="1:10" x14ac:dyDescent="0.25">
      <c r="A81" s="6">
        <v>16</v>
      </c>
      <c r="B81" s="6" t="s">
        <v>49</v>
      </c>
      <c r="C81" s="33">
        <v>2017</v>
      </c>
      <c r="D81" s="42">
        <v>41204510000000</v>
      </c>
      <c r="E81" s="42">
        <v>7839387000000</v>
      </c>
      <c r="F81" s="42">
        <v>3875371000000</v>
      </c>
      <c r="G81" s="44">
        <v>730985000000</v>
      </c>
      <c r="H81" s="44">
        <v>369580000000</v>
      </c>
      <c r="I81" s="48">
        <f t="shared" si="2"/>
        <v>10614193000000</v>
      </c>
      <c r="J81" s="48">
        <f t="shared" si="3"/>
        <v>30590317000000</v>
      </c>
    </row>
    <row r="82" spans="1:10" x14ac:dyDescent="0.25">
      <c r="A82" s="26"/>
      <c r="B82" s="26"/>
      <c r="C82" s="33">
        <v>2018</v>
      </c>
      <c r="D82" s="42">
        <v>41802073000000</v>
      </c>
      <c r="E82" s="42">
        <v>7719088000000</v>
      </c>
      <c r="F82" s="42">
        <v>3917171000000</v>
      </c>
      <c r="G82" s="44">
        <v>742208000000</v>
      </c>
      <c r="H82" s="44">
        <v>311654000000</v>
      </c>
      <c r="I82" s="48">
        <f t="shared" si="2"/>
        <v>10582397000000</v>
      </c>
      <c r="J82" s="48">
        <f t="shared" si="3"/>
        <v>31219676000000</v>
      </c>
    </row>
    <row r="83" spans="1:10" x14ac:dyDescent="0.25">
      <c r="A83" s="26"/>
      <c r="B83" s="26"/>
      <c r="C83" s="33">
        <v>2019</v>
      </c>
      <c r="D83" s="42">
        <v>42922563000000</v>
      </c>
      <c r="E83" s="42">
        <v>8049388000000</v>
      </c>
      <c r="F83" s="42">
        <v>3861481000000</v>
      </c>
      <c r="G83" s="44">
        <v>761351000000</v>
      </c>
      <c r="H83" s="44">
        <v>352406000000</v>
      </c>
      <c r="I83" s="48">
        <f t="shared" si="2"/>
        <v>10797112000000</v>
      </c>
      <c r="J83" s="48">
        <f t="shared" si="3"/>
        <v>32125451000000</v>
      </c>
    </row>
    <row r="84" spans="1:10" x14ac:dyDescent="0.25">
      <c r="A84" s="26"/>
      <c r="B84" s="26"/>
      <c r="C84" s="33">
        <v>2020</v>
      </c>
      <c r="D84" s="42">
        <v>42972474000000</v>
      </c>
      <c r="E84" s="42">
        <v>8628647000000</v>
      </c>
      <c r="F84" s="42">
        <v>4357209000000</v>
      </c>
      <c r="G84" s="44">
        <v>831940000000</v>
      </c>
      <c r="H84" s="44">
        <v>390791000000</v>
      </c>
      <c r="I84" s="48">
        <f t="shared" si="2"/>
        <v>11763125000000</v>
      </c>
      <c r="J84" s="48">
        <f t="shared" si="3"/>
        <v>31209349000000</v>
      </c>
    </row>
    <row r="85" spans="1:10" x14ac:dyDescent="0.25">
      <c r="A85" s="26"/>
      <c r="B85" s="26"/>
      <c r="C85" s="33">
        <v>2021</v>
      </c>
      <c r="D85" s="42">
        <v>39545959000000</v>
      </c>
      <c r="E85" s="42">
        <v>7864452000000</v>
      </c>
      <c r="F85" s="42">
        <v>4084012000000</v>
      </c>
      <c r="G85" s="44">
        <v>743068000000</v>
      </c>
      <c r="H85" s="44">
        <v>377144000000</v>
      </c>
      <c r="I85" s="48">
        <f t="shared" si="2"/>
        <v>10828252000000</v>
      </c>
      <c r="J85" s="48">
        <f t="shared" si="3"/>
        <v>28717707000000</v>
      </c>
    </row>
    <row r="86" spans="1:10" x14ac:dyDescent="0.25">
      <c r="A86" s="6">
        <v>17</v>
      </c>
      <c r="B86" s="6" t="s">
        <v>33</v>
      </c>
      <c r="C86" s="9">
        <v>2017</v>
      </c>
      <c r="D86" s="42">
        <v>1476427090781</v>
      </c>
      <c r="E86" s="42">
        <v>230132391333</v>
      </c>
      <c r="F86" s="42">
        <v>158487422680</v>
      </c>
      <c r="G86" s="44">
        <v>57378527215</v>
      </c>
      <c r="H86" s="44">
        <v>71388957293</v>
      </c>
      <c r="I86" s="48">
        <f t="shared" si="2"/>
        <v>259852329505</v>
      </c>
      <c r="J86" s="48">
        <f t="shared" si="3"/>
        <v>1216574761276</v>
      </c>
    </row>
    <row r="87" spans="1:10" x14ac:dyDescent="0.25">
      <c r="A87" s="26"/>
      <c r="B87" s="26"/>
      <c r="C87" s="9">
        <v>2018</v>
      </c>
      <c r="D87" s="42">
        <v>1405384153405</v>
      </c>
      <c r="E87" s="42">
        <v>227987657468</v>
      </c>
      <c r="F87" s="42">
        <v>161358630417</v>
      </c>
      <c r="G87" s="44">
        <v>53169362385</v>
      </c>
      <c r="H87" s="44">
        <v>74071172919</v>
      </c>
      <c r="I87" s="48">
        <f t="shared" si="2"/>
        <v>262105752581</v>
      </c>
      <c r="J87" s="48">
        <f t="shared" si="3"/>
        <v>1143278400824</v>
      </c>
    </row>
    <row r="88" spans="1:10" x14ac:dyDescent="0.25">
      <c r="A88" s="26"/>
      <c r="B88" s="26"/>
      <c r="C88" s="9">
        <v>2019</v>
      </c>
      <c r="D88" s="42">
        <v>1393574099760</v>
      </c>
      <c r="E88" s="42">
        <v>230468898014</v>
      </c>
      <c r="F88" s="42">
        <v>172416228112</v>
      </c>
      <c r="G88" s="44">
        <v>46818225791</v>
      </c>
      <c r="H88" s="44">
        <v>89073473178</v>
      </c>
      <c r="I88" s="48">
        <f t="shared" si="2"/>
        <v>266993427157</v>
      </c>
      <c r="J88" s="48">
        <f t="shared" si="3"/>
        <v>1126580672603</v>
      </c>
    </row>
    <row r="89" spans="1:10" x14ac:dyDescent="0.25">
      <c r="A89" s="26"/>
      <c r="B89" s="26"/>
      <c r="C89" s="9">
        <v>2020</v>
      </c>
      <c r="D89" s="42">
        <v>1994066771177</v>
      </c>
      <c r="E89" s="42">
        <v>246554756871</v>
      </c>
      <c r="F89" s="42">
        <v>174014735909</v>
      </c>
      <c r="G89" s="44">
        <v>53195449525</v>
      </c>
      <c r="H89" s="44">
        <v>93465040954</v>
      </c>
      <c r="I89" s="48">
        <f t="shared" si="2"/>
        <v>273909002301</v>
      </c>
      <c r="J89" s="48">
        <f t="shared" si="3"/>
        <v>1720157768876</v>
      </c>
    </row>
    <row r="90" spans="1:10" x14ac:dyDescent="0.25">
      <c r="A90" s="26"/>
      <c r="B90" s="26"/>
      <c r="C90" s="9">
        <v>2021</v>
      </c>
      <c r="D90" s="42">
        <v>2733691702981</v>
      </c>
      <c r="E90" s="42">
        <v>292015027091</v>
      </c>
      <c r="F90" s="42">
        <v>158139954138</v>
      </c>
      <c r="G90" s="44">
        <v>60559470291</v>
      </c>
      <c r="H90" s="44">
        <v>71864184128</v>
      </c>
      <c r="I90" s="48">
        <f t="shared" si="2"/>
        <v>317731326810</v>
      </c>
      <c r="J90" s="48">
        <f t="shared" si="3"/>
        <v>2415960376171</v>
      </c>
    </row>
    <row r="91" spans="1:10" x14ac:dyDescent="0.25">
      <c r="A91" s="6">
        <v>18</v>
      </c>
      <c r="B91" s="6" t="s">
        <v>53</v>
      </c>
      <c r="C91" s="32">
        <v>2017</v>
      </c>
      <c r="D91" s="42">
        <v>1734702205527</v>
      </c>
      <c r="E91" s="42">
        <v>75868397253</v>
      </c>
      <c r="F91" s="42">
        <v>131650998631</v>
      </c>
      <c r="G91" s="44">
        <v>19935479631</v>
      </c>
      <c r="H91" s="44">
        <v>45720108532</v>
      </c>
      <c r="I91" s="48">
        <f t="shared" si="2"/>
        <v>141863807721</v>
      </c>
      <c r="J91" s="48">
        <f t="shared" si="3"/>
        <v>1592838397806</v>
      </c>
    </row>
    <row r="92" spans="1:10" x14ac:dyDescent="0.25">
      <c r="A92" s="26"/>
      <c r="B92" s="26"/>
      <c r="C92" s="32">
        <v>2018</v>
      </c>
      <c r="D92" s="42">
        <v>2101477235890</v>
      </c>
      <c r="E92" s="42">
        <v>135720162673</v>
      </c>
      <c r="F92" s="42">
        <v>129993213604</v>
      </c>
      <c r="G92" s="44">
        <v>22561769765</v>
      </c>
      <c r="H92" s="44">
        <v>55979295138</v>
      </c>
      <c r="I92" s="48">
        <f t="shared" si="2"/>
        <v>187172311374</v>
      </c>
      <c r="J92" s="48">
        <f t="shared" si="3"/>
        <v>1914304924516</v>
      </c>
    </row>
    <row r="93" spans="1:10" x14ac:dyDescent="0.25">
      <c r="A93" s="26"/>
      <c r="B93" s="26"/>
      <c r="C93" s="32">
        <v>2019</v>
      </c>
      <c r="D93" s="42">
        <v>2136286045964</v>
      </c>
      <c r="E93" s="42">
        <v>118735080599</v>
      </c>
      <c r="F93" s="42">
        <v>134830230411</v>
      </c>
      <c r="G93" s="44">
        <v>9196119159</v>
      </c>
      <c r="H93" s="44">
        <v>55628688171</v>
      </c>
      <c r="I93" s="48">
        <f t="shared" si="2"/>
        <v>188740503680</v>
      </c>
      <c r="J93" s="48">
        <f t="shared" si="3"/>
        <v>1947545542284</v>
      </c>
    </row>
    <row r="94" spans="1:10" x14ac:dyDescent="0.25">
      <c r="A94" s="26"/>
      <c r="B94" s="26"/>
      <c r="C94" s="32">
        <v>2020</v>
      </c>
      <c r="D94" s="42">
        <v>2929365354072</v>
      </c>
      <c r="E94" s="42">
        <v>168560810697</v>
      </c>
      <c r="F94" s="42">
        <v>152813096675</v>
      </c>
      <c r="G94" s="44">
        <v>4352412983</v>
      </c>
      <c r="H94" s="44">
        <v>61126314975</v>
      </c>
      <c r="I94" s="48">
        <f t="shared" si="2"/>
        <v>255895179414</v>
      </c>
      <c r="J94" s="48">
        <f t="shared" si="3"/>
        <v>2673470174658</v>
      </c>
    </row>
    <row r="95" spans="1:10" x14ac:dyDescent="0.25">
      <c r="A95" s="26"/>
      <c r="B95" s="26"/>
      <c r="C95" s="32">
        <v>2021</v>
      </c>
      <c r="D95" s="42">
        <v>5416331556250</v>
      </c>
      <c r="E95" s="42">
        <v>792435880564</v>
      </c>
      <c r="F95" s="42">
        <v>163621989667</v>
      </c>
      <c r="G95" s="44">
        <v>5004264466</v>
      </c>
      <c r="H95" s="44">
        <v>74083327257</v>
      </c>
      <c r="I95" s="48">
        <f t="shared" si="2"/>
        <v>876970278508</v>
      </c>
      <c r="J95" s="48">
        <f t="shared" si="3"/>
        <v>4539361277742</v>
      </c>
    </row>
    <row r="96" spans="1:10" x14ac:dyDescent="0.25">
      <c r="A96" s="6">
        <v>19</v>
      </c>
      <c r="B96" s="6" t="s">
        <v>55</v>
      </c>
      <c r="C96" s="33">
        <v>2017</v>
      </c>
      <c r="D96" s="44">
        <v>2510578000000</v>
      </c>
      <c r="E96" s="44">
        <v>75437000000</v>
      </c>
      <c r="F96" s="44">
        <v>89649000000</v>
      </c>
      <c r="G96" s="44">
        <v>5688000000</v>
      </c>
      <c r="H96" s="44">
        <v>52819000000</v>
      </c>
      <c r="I96" s="48">
        <f t="shared" si="2"/>
        <v>106579000000</v>
      </c>
      <c r="J96" s="48">
        <f t="shared" si="3"/>
        <v>2403999000000</v>
      </c>
    </row>
    <row r="97" spans="1:10" x14ac:dyDescent="0.25">
      <c r="A97" s="6"/>
      <c r="B97" s="6"/>
      <c r="C97" s="33">
        <v>2018</v>
      </c>
      <c r="D97" s="44">
        <v>2647193000000</v>
      </c>
      <c r="E97" s="44">
        <v>64164000000</v>
      </c>
      <c r="F97" s="44">
        <v>91978000000</v>
      </c>
      <c r="G97" s="44">
        <v>6340000000</v>
      </c>
      <c r="H97" s="44">
        <v>58000000000</v>
      </c>
      <c r="I97" s="48">
        <f t="shared" si="2"/>
        <v>91802000000</v>
      </c>
      <c r="J97" s="48">
        <f t="shared" si="3"/>
        <v>2555391000000</v>
      </c>
    </row>
    <row r="98" spans="1:10" x14ac:dyDescent="0.25">
      <c r="A98" s="6"/>
      <c r="B98" s="6"/>
      <c r="C98" s="33">
        <v>2019</v>
      </c>
      <c r="D98" s="44">
        <v>3003768000000</v>
      </c>
      <c r="E98" s="44">
        <v>49481000000</v>
      </c>
      <c r="F98" s="44">
        <v>99617000000</v>
      </c>
      <c r="G98" s="44">
        <v>7388000000</v>
      </c>
      <c r="H98" s="44">
        <v>66442000000</v>
      </c>
      <c r="I98" s="48">
        <f t="shared" si="2"/>
        <v>75268000000</v>
      </c>
      <c r="J98" s="48">
        <f t="shared" si="3"/>
        <v>2928500000000</v>
      </c>
    </row>
    <row r="99" spans="1:10" x14ac:dyDescent="0.25">
      <c r="A99" s="6"/>
      <c r="B99" s="6"/>
      <c r="C99" s="33">
        <v>2020</v>
      </c>
      <c r="D99" s="44">
        <v>2725866000000</v>
      </c>
      <c r="E99" s="44">
        <v>53647000000</v>
      </c>
      <c r="F99" s="44">
        <v>103333000000</v>
      </c>
      <c r="G99" s="44">
        <v>7425000000</v>
      </c>
      <c r="H99" s="44">
        <v>66112000000</v>
      </c>
      <c r="I99" s="48">
        <f t="shared" si="2"/>
        <v>83443000000</v>
      </c>
      <c r="J99" s="48">
        <f t="shared" si="3"/>
        <v>2642423000000</v>
      </c>
    </row>
    <row r="100" spans="1:10" x14ac:dyDescent="0.25">
      <c r="A100" s="6"/>
      <c r="B100" s="6"/>
      <c r="C100" s="33">
        <v>2021</v>
      </c>
      <c r="D100" s="44">
        <v>3374782000000</v>
      </c>
      <c r="E100" s="44">
        <v>95834000000</v>
      </c>
      <c r="F100" s="44">
        <v>123654000000</v>
      </c>
      <c r="G100" s="44">
        <v>8245000000</v>
      </c>
      <c r="H100" s="44">
        <v>72704000000</v>
      </c>
      <c r="I100" s="48">
        <f t="shared" si="2"/>
        <v>138539000000</v>
      </c>
      <c r="J100" s="48">
        <f t="shared" si="3"/>
        <v>3236243000000</v>
      </c>
    </row>
    <row r="101" spans="1:10" x14ac:dyDescent="0.25">
      <c r="A101" s="6">
        <v>20</v>
      </c>
      <c r="B101" s="6" t="s">
        <v>7</v>
      </c>
      <c r="C101" s="34">
        <v>2017</v>
      </c>
      <c r="D101" s="44">
        <v>4257738486908</v>
      </c>
      <c r="E101" s="44">
        <v>72724361949</v>
      </c>
      <c r="F101" s="44">
        <v>51447784731</v>
      </c>
      <c r="G101" s="44">
        <v>10788134072</v>
      </c>
      <c r="H101" s="44">
        <v>27071624943</v>
      </c>
      <c r="I101" s="48">
        <f t="shared" si="2"/>
        <v>86312387665</v>
      </c>
      <c r="J101" s="48">
        <f t="shared" si="3"/>
        <v>4171426099243</v>
      </c>
    </row>
    <row r="102" spans="1:10" x14ac:dyDescent="0.25">
      <c r="A102" s="6"/>
      <c r="B102" s="6"/>
      <c r="C102" s="34">
        <v>2018</v>
      </c>
      <c r="D102" s="44">
        <v>3629327583572</v>
      </c>
      <c r="E102" s="44">
        <v>77735839903</v>
      </c>
      <c r="F102" s="44">
        <v>62839760948</v>
      </c>
      <c r="G102" s="44">
        <v>13524931179</v>
      </c>
      <c r="H102" s="44">
        <v>39208512468</v>
      </c>
      <c r="I102" s="48">
        <f t="shared" si="2"/>
        <v>87842157204</v>
      </c>
      <c r="J102" s="48">
        <f t="shared" si="3"/>
        <v>3541485426368</v>
      </c>
    </row>
    <row r="103" spans="1:10" x14ac:dyDescent="0.25">
      <c r="A103" s="6"/>
      <c r="B103" s="6"/>
      <c r="C103" s="34">
        <v>2019</v>
      </c>
      <c r="D103" s="44">
        <v>3120937098980</v>
      </c>
      <c r="E103" s="44">
        <v>48951237291</v>
      </c>
      <c r="F103" s="44">
        <v>44598253533</v>
      </c>
      <c r="G103" s="44">
        <v>15490524550</v>
      </c>
      <c r="H103" s="44">
        <v>20226725346</v>
      </c>
      <c r="I103" s="48">
        <f t="shared" si="2"/>
        <v>57832240928</v>
      </c>
      <c r="J103" s="48">
        <f t="shared" si="3"/>
        <v>3063104858052</v>
      </c>
    </row>
    <row r="104" spans="1:10" x14ac:dyDescent="0.25">
      <c r="A104" s="6"/>
      <c r="B104" s="6"/>
      <c r="C104" s="34">
        <v>2020</v>
      </c>
      <c r="D104" s="44">
        <v>3634297273749</v>
      </c>
      <c r="E104" s="44">
        <v>79134141192</v>
      </c>
      <c r="F104" s="44">
        <v>51430321036</v>
      </c>
      <c r="G104" s="44">
        <v>16426730698</v>
      </c>
      <c r="H104" s="44">
        <v>29632099970</v>
      </c>
      <c r="I104" s="48">
        <f t="shared" si="2"/>
        <v>84505631560</v>
      </c>
      <c r="J104" s="48">
        <f t="shared" si="3"/>
        <v>3549791642189</v>
      </c>
    </row>
    <row r="105" spans="1:10" x14ac:dyDescent="0.25">
      <c r="A105" s="6"/>
      <c r="B105" s="6"/>
      <c r="C105" s="34">
        <v>2021</v>
      </c>
      <c r="D105" s="44">
        <v>5359440530374</v>
      </c>
      <c r="E105" s="44">
        <v>105714295886</v>
      </c>
      <c r="F105" s="44">
        <v>45113383907</v>
      </c>
      <c r="G105" s="44">
        <v>17132747980</v>
      </c>
      <c r="H105" s="44">
        <v>30026911834</v>
      </c>
      <c r="I105" s="48">
        <f t="shared" si="2"/>
        <v>103668019979</v>
      </c>
      <c r="J105" s="48">
        <f t="shared" si="3"/>
        <v>5255772510395</v>
      </c>
    </row>
  </sheetData>
  <mergeCells count="2">
    <mergeCell ref="A1:D3"/>
    <mergeCell ref="E1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Hasil Seleksi</vt:lpstr>
      <vt:lpstr>nomer 1</vt:lpstr>
      <vt:lpstr>nomer 3</vt:lpstr>
      <vt:lpstr>nomer 4</vt:lpstr>
      <vt:lpstr>Tabul Data 1</vt:lpstr>
      <vt:lpstr>Tabul Data 2</vt:lpstr>
      <vt:lpstr>Tabul Data 3</vt:lpstr>
      <vt:lpstr>WOB</vt:lpstr>
      <vt:lpstr>VA</vt:lpstr>
      <vt:lpstr>VACA</vt:lpstr>
      <vt:lpstr>VAHU</vt:lpstr>
      <vt:lpstr>STVA</vt:lpstr>
      <vt:lpstr>VAICTM</vt:lpstr>
      <vt:lpstr>IOS</vt:lpstr>
      <vt:lpstr>NIPER</vt:lpstr>
      <vt:lpstr>NIPER Tobins</vt:lpstr>
      <vt:lpstr>KK</vt:lpstr>
      <vt:lpstr>KK ROE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 E5410</dc:creator>
  <cp:lastModifiedBy>Dell E5410</cp:lastModifiedBy>
  <dcterms:created xsi:type="dcterms:W3CDTF">2022-09-30T14:51:37Z</dcterms:created>
  <dcterms:modified xsi:type="dcterms:W3CDTF">2023-05-11T02:55:43Z</dcterms:modified>
</cp:coreProperties>
</file>