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xr:revisionPtr revIDLastSave="0" documentId="13_ncr:1_{D1744E47-EFB5-4E3F-AF36-862432EE61A3}" xr6:coauthVersionLast="47" xr6:coauthVersionMax="47" xr10:uidLastSave="{00000000-0000-0000-0000-000000000000}"/>
  <bookViews>
    <workbookView xWindow="-110" yWindow="-110" windowWidth="19420" windowHeight="11020" xr2:uid="{A08329DB-90DC-4657-BE75-0079117CA75D}"/>
  </bookViews>
  <sheets>
    <sheet name="Sheet1" sheetId="1" r:id="rId1"/>
    <sheet name="TABULASI" sheetId="7" r:id="rId2"/>
    <sheet name="X1" sheetId="2" r:id="rId3"/>
    <sheet name="X2" sheetId="3" r:id="rId4"/>
    <sheet name="X3" sheetId="4" r:id="rId5"/>
    <sheet name="Z" sheetId="5" r:id="rId6"/>
    <sheet name="Y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F2" i="5"/>
  <c r="F3" i="5"/>
  <c r="F3" i="4"/>
  <c r="F4" i="4"/>
  <c r="F23" i="4" l="1"/>
  <c r="F20" i="1" s="1"/>
  <c r="F24" i="4"/>
  <c r="F21" i="1" s="1"/>
  <c r="F47" i="4"/>
  <c r="F44" i="1" s="1"/>
  <c r="F48" i="4"/>
  <c r="F45" i="1" s="1"/>
  <c r="F56" i="4"/>
  <c r="F53" i="1" s="1"/>
  <c r="F57" i="4"/>
  <c r="F54" i="1" s="1"/>
  <c r="F80" i="4"/>
  <c r="F77" i="1" s="1"/>
  <c r="F81" i="4"/>
  <c r="F78" i="1" s="1"/>
  <c r="F88" i="4"/>
  <c r="F85" i="1" s="1"/>
  <c r="F89" i="4"/>
  <c r="F86" i="1" s="1"/>
  <c r="F113" i="4"/>
  <c r="F110" i="1" s="1"/>
  <c r="F121" i="4"/>
  <c r="F118" i="1" s="1"/>
  <c r="F145" i="4"/>
  <c r="F136" i="1" s="1"/>
  <c r="F153" i="4"/>
  <c r="F144" i="1" s="1"/>
  <c r="E18" i="4"/>
  <c r="F18" i="4" s="1"/>
  <c r="F15" i="1" s="1"/>
  <c r="E19" i="4"/>
  <c r="F19" i="4" s="1"/>
  <c r="F16" i="1" s="1"/>
  <c r="E20" i="4"/>
  <c r="F20" i="4" s="1"/>
  <c r="F17" i="1" s="1"/>
  <c r="E21" i="4"/>
  <c r="F21" i="4" s="1"/>
  <c r="F18" i="1" s="1"/>
  <c r="E22" i="4"/>
  <c r="F22" i="4" s="1"/>
  <c r="F19" i="1" s="1"/>
  <c r="E23" i="4"/>
  <c r="E24" i="4"/>
  <c r="E25" i="4"/>
  <c r="F25" i="4" s="1"/>
  <c r="F22" i="1" s="1"/>
  <c r="E26" i="4"/>
  <c r="F26" i="4" s="1"/>
  <c r="F23" i="1" s="1"/>
  <c r="E27" i="4"/>
  <c r="F27" i="4" s="1"/>
  <c r="F24" i="1" s="1"/>
  <c r="E28" i="4"/>
  <c r="F28" i="4" s="1"/>
  <c r="F25" i="1" s="1"/>
  <c r="E29" i="4"/>
  <c r="F29" i="4" s="1"/>
  <c r="F26" i="1" s="1"/>
  <c r="E30" i="4"/>
  <c r="F30" i="4" s="1"/>
  <c r="F27" i="1" s="1"/>
  <c r="E31" i="4"/>
  <c r="F31" i="4" s="1"/>
  <c r="F28" i="1" s="1"/>
  <c r="E32" i="4"/>
  <c r="F32" i="4" s="1"/>
  <c r="F29" i="1" s="1"/>
  <c r="E33" i="4"/>
  <c r="F33" i="4" s="1"/>
  <c r="F30" i="1" s="1"/>
  <c r="E34" i="4"/>
  <c r="F34" i="4" s="1"/>
  <c r="F31" i="1" s="1"/>
  <c r="E35" i="4"/>
  <c r="F35" i="4" s="1"/>
  <c r="F32" i="1" s="1"/>
  <c r="E36" i="4"/>
  <c r="F36" i="4" s="1"/>
  <c r="F33" i="1" s="1"/>
  <c r="E37" i="4"/>
  <c r="F37" i="4" s="1"/>
  <c r="F34" i="1" s="1"/>
  <c r="E38" i="4"/>
  <c r="F38" i="4" s="1"/>
  <c r="F35" i="1" s="1"/>
  <c r="E39" i="4"/>
  <c r="F39" i="4" s="1"/>
  <c r="F36" i="1" s="1"/>
  <c r="E40" i="4"/>
  <c r="F40" i="4" s="1"/>
  <c r="F37" i="1" s="1"/>
  <c r="E41" i="4"/>
  <c r="F41" i="4" s="1"/>
  <c r="F38" i="1" s="1"/>
  <c r="E42" i="4"/>
  <c r="F42" i="4" s="1"/>
  <c r="F39" i="1" s="1"/>
  <c r="E43" i="4"/>
  <c r="F43" i="4" s="1"/>
  <c r="F40" i="1" s="1"/>
  <c r="E44" i="4"/>
  <c r="F44" i="4" s="1"/>
  <c r="F41" i="1" s="1"/>
  <c r="E45" i="4"/>
  <c r="F45" i="4" s="1"/>
  <c r="F42" i="1" s="1"/>
  <c r="E46" i="4"/>
  <c r="F46" i="4" s="1"/>
  <c r="F43" i="1" s="1"/>
  <c r="E47" i="4"/>
  <c r="E48" i="4"/>
  <c r="E49" i="4"/>
  <c r="F49" i="4" s="1"/>
  <c r="F46" i="1" s="1"/>
  <c r="E50" i="4"/>
  <c r="F50" i="4" s="1"/>
  <c r="F47" i="1" s="1"/>
  <c r="E51" i="4"/>
  <c r="F51" i="4" s="1"/>
  <c r="F48" i="1" s="1"/>
  <c r="E52" i="4"/>
  <c r="F52" i="4" s="1"/>
  <c r="F49" i="1" s="1"/>
  <c r="E53" i="4"/>
  <c r="F53" i="4" s="1"/>
  <c r="F50" i="1" s="1"/>
  <c r="E54" i="4"/>
  <c r="F54" i="4" s="1"/>
  <c r="F51" i="1" s="1"/>
  <c r="E55" i="4"/>
  <c r="F55" i="4" s="1"/>
  <c r="F52" i="1" s="1"/>
  <c r="E56" i="4"/>
  <c r="E57" i="4"/>
  <c r="E58" i="4"/>
  <c r="F58" i="4" s="1"/>
  <c r="F55" i="1" s="1"/>
  <c r="E59" i="4"/>
  <c r="F59" i="4" s="1"/>
  <c r="F56" i="1" s="1"/>
  <c r="E60" i="4"/>
  <c r="F60" i="4" s="1"/>
  <c r="F57" i="1" s="1"/>
  <c r="E61" i="4"/>
  <c r="F61" i="4" s="1"/>
  <c r="F58" i="1" s="1"/>
  <c r="E62" i="4"/>
  <c r="F62" i="4" s="1"/>
  <c r="F59" i="1" s="1"/>
  <c r="E63" i="4"/>
  <c r="F63" i="4" s="1"/>
  <c r="F60" i="1" s="1"/>
  <c r="E64" i="4"/>
  <c r="F64" i="4" s="1"/>
  <c r="F61" i="1" s="1"/>
  <c r="E65" i="4"/>
  <c r="F65" i="4" s="1"/>
  <c r="F62" i="1" s="1"/>
  <c r="E66" i="4"/>
  <c r="F66" i="4" s="1"/>
  <c r="F63" i="1" s="1"/>
  <c r="E67" i="4"/>
  <c r="F67" i="4" s="1"/>
  <c r="F64" i="1" s="1"/>
  <c r="E68" i="4"/>
  <c r="F68" i="4" s="1"/>
  <c r="F65" i="1" s="1"/>
  <c r="E69" i="4"/>
  <c r="F69" i="4" s="1"/>
  <c r="F66" i="1" s="1"/>
  <c r="E70" i="4"/>
  <c r="F70" i="4" s="1"/>
  <c r="F67" i="1" s="1"/>
  <c r="E71" i="4"/>
  <c r="F71" i="4" s="1"/>
  <c r="F68" i="1" s="1"/>
  <c r="E72" i="4"/>
  <c r="F72" i="4" s="1"/>
  <c r="F69" i="1" s="1"/>
  <c r="E73" i="4"/>
  <c r="F73" i="4" s="1"/>
  <c r="F70" i="1" s="1"/>
  <c r="E74" i="4"/>
  <c r="F74" i="4" s="1"/>
  <c r="F71" i="1" s="1"/>
  <c r="E75" i="4"/>
  <c r="F75" i="4" s="1"/>
  <c r="F72" i="1" s="1"/>
  <c r="E76" i="4"/>
  <c r="F76" i="4" s="1"/>
  <c r="F73" i="1" s="1"/>
  <c r="E77" i="4"/>
  <c r="F77" i="4" s="1"/>
  <c r="F74" i="1" s="1"/>
  <c r="E78" i="4"/>
  <c r="F78" i="4" s="1"/>
  <c r="F75" i="1" s="1"/>
  <c r="E79" i="4"/>
  <c r="F79" i="4" s="1"/>
  <c r="F76" i="1" s="1"/>
  <c r="E80" i="4"/>
  <c r="E81" i="4"/>
  <c r="E82" i="4"/>
  <c r="F82" i="4" s="1"/>
  <c r="F79" i="1" s="1"/>
  <c r="E83" i="4"/>
  <c r="F83" i="4" s="1"/>
  <c r="F80" i="1" s="1"/>
  <c r="E84" i="4"/>
  <c r="F84" i="4" s="1"/>
  <c r="F81" i="1" s="1"/>
  <c r="E85" i="4"/>
  <c r="F85" i="4" s="1"/>
  <c r="F82" i="1" s="1"/>
  <c r="E86" i="4"/>
  <c r="F86" i="4" s="1"/>
  <c r="F83" i="1" s="1"/>
  <c r="E87" i="4"/>
  <c r="F87" i="4" s="1"/>
  <c r="F84" i="1" s="1"/>
  <c r="E88" i="4"/>
  <c r="E89" i="4"/>
  <c r="E90" i="4"/>
  <c r="F90" i="4" s="1"/>
  <c r="F87" i="1" s="1"/>
  <c r="E91" i="4"/>
  <c r="F91" i="4" s="1"/>
  <c r="F88" i="1" s="1"/>
  <c r="E92" i="4"/>
  <c r="F92" i="4" s="1"/>
  <c r="F89" i="1" s="1"/>
  <c r="E93" i="4"/>
  <c r="F93" i="4" s="1"/>
  <c r="F90" i="1" s="1"/>
  <c r="E94" i="4"/>
  <c r="F94" i="4" s="1"/>
  <c r="F91" i="1" s="1"/>
  <c r="E95" i="4"/>
  <c r="F95" i="4" s="1"/>
  <c r="F92" i="1" s="1"/>
  <c r="E96" i="4"/>
  <c r="F96" i="4" s="1"/>
  <c r="F93" i="1" s="1"/>
  <c r="E97" i="4"/>
  <c r="F97" i="4" s="1"/>
  <c r="F94" i="1" s="1"/>
  <c r="E98" i="4"/>
  <c r="F98" i="4" s="1"/>
  <c r="F95" i="1" s="1"/>
  <c r="E99" i="4"/>
  <c r="F99" i="4" s="1"/>
  <c r="F96" i="1" s="1"/>
  <c r="E100" i="4"/>
  <c r="F100" i="4" s="1"/>
  <c r="F97" i="1" s="1"/>
  <c r="E101" i="4"/>
  <c r="F101" i="4" s="1"/>
  <c r="F98" i="1" s="1"/>
  <c r="E102" i="4"/>
  <c r="F102" i="4" s="1"/>
  <c r="F99" i="1" s="1"/>
  <c r="E103" i="4"/>
  <c r="F103" i="4" s="1"/>
  <c r="F100" i="1" s="1"/>
  <c r="E104" i="4"/>
  <c r="F104" i="4" s="1"/>
  <c r="F101" i="1" s="1"/>
  <c r="E105" i="4"/>
  <c r="F105" i="4" s="1"/>
  <c r="F102" i="1" s="1"/>
  <c r="E106" i="4"/>
  <c r="F106" i="4" s="1"/>
  <c r="F103" i="1" s="1"/>
  <c r="E107" i="4"/>
  <c r="F107" i="4" s="1"/>
  <c r="F104" i="1" s="1"/>
  <c r="E108" i="4"/>
  <c r="F108" i="4" s="1"/>
  <c r="F105" i="1" s="1"/>
  <c r="E109" i="4"/>
  <c r="F109" i="4" s="1"/>
  <c r="F106" i="1" s="1"/>
  <c r="E110" i="4"/>
  <c r="F110" i="4" s="1"/>
  <c r="F107" i="1" s="1"/>
  <c r="E111" i="4"/>
  <c r="F111" i="4" s="1"/>
  <c r="F108" i="1" s="1"/>
  <c r="E112" i="4"/>
  <c r="F112" i="4" s="1"/>
  <c r="F109" i="1" s="1"/>
  <c r="E113" i="4"/>
  <c r="E114" i="4"/>
  <c r="F114" i="4" s="1"/>
  <c r="F111" i="1" s="1"/>
  <c r="E115" i="4"/>
  <c r="F115" i="4" s="1"/>
  <c r="F112" i="1" s="1"/>
  <c r="E116" i="4"/>
  <c r="F116" i="4" s="1"/>
  <c r="F113" i="1" s="1"/>
  <c r="E117" i="4"/>
  <c r="F117" i="4" s="1"/>
  <c r="F114" i="1" s="1"/>
  <c r="E118" i="4"/>
  <c r="F118" i="4" s="1"/>
  <c r="F115" i="1" s="1"/>
  <c r="E119" i="4"/>
  <c r="F119" i="4" s="1"/>
  <c r="F116" i="1" s="1"/>
  <c r="E120" i="4"/>
  <c r="F120" i="4" s="1"/>
  <c r="F117" i="1" s="1"/>
  <c r="E121" i="4"/>
  <c r="E122" i="4"/>
  <c r="F122" i="4" s="1"/>
  <c r="F119" i="1" s="1"/>
  <c r="E123" i="4"/>
  <c r="F123" i="4" s="1"/>
  <c r="F120" i="1" s="1"/>
  <c r="E124" i="4"/>
  <c r="F124" i="4" s="1"/>
  <c r="F121" i="1" s="1"/>
  <c r="E125" i="4"/>
  <c r="F125" i="4" s="1"/>
  <c r="E126" i="4"/>
  <c r="F126" i="4" s="1"/>
  <c r="E127" i="4"/>
  <c r="F127" i="4" s="1"/>
  <c r="E128" i="4"/>
  <c r="F128" i="4" s="1"/>
  <c r="E129" i="4"/>
  <c r="F129" i="4" s="1"/>
  <c r="E130" i="4"/>
  <c r="F130" i="4" s="1"/>
  <c r="E131" i="4"/>
  <c r="F131" i="4" s="1"/>
  <c r="F122" i="1" s="1"/>
  <c r="E132" i="4"/>
  <c r="F132" i="4" s="1"/>
  <c r="F123" i="1" s="1"/>
  <c r="E133" i="4"/>
  <c r="F133" i="4" s="1"/>
  <c r="F124" i="1" s="1"/>
  <c r="E134" i="4"/>
  <c r="F134" i="4" s="1"/>
  <c r="F125" i="1" s="1"/>
  <c r="E135" i="4"/>
  <c r="F135" i="4" s="1"/>
  <c r="F126" i="1" s="1"/>
  <c r="E136" i="4"/>
  <c r="F136" i="4" s="1"/>
  <c r="F127" i="1" s="1"/>
  <c r="E137" i="4"/>
  <c r="F137" i="4" s="1"/>
  <c r="F128" i="1" s="1"/>
  <c r="E138" i="4"/>
  <c r="F138" i="4" s="1"/>
  <c r="F129" i="1" s="1"/>
  <c r="E139" i="4"/>
  <c r="F139" i="4" s="1"/>
  <c r="F130" i="1" s="1"/>
  <c r="E140" i="4"/>
  <c r="F140" i="4" s="1"/>
  <c r="F131" i="1" s="1"/>
  <c r="E141" i="4"/>
  <c r="F141" i="4" s="1"/>
  <c r="F132" i="1" s="1"/>
  <c r="E142" i="4"/>
  <c r="F142" i="4" s="1"/>
  <c r="F133" i="1" s="1"/>
  <c r="E143" i="4"/>
  <c r="F143" i="4" s="1"/>
  <c r="F134" i="1" s="1"/>
  <c r="E144" i="4"/>
  <c r="F144" i="4" s="1"/>
  <c r="F135" i="1" s="1"/>
  <c r="E145" i="4"/>
  <c r="E146" i="4"/>
  <c r="F146" i="4" s="1"/>
  <c r="F137" i="1" s="1"/>
  <c r="E147" i="4"/>
  <c r="F147" i="4" s="1"/>
  <c r="F138" i="1" s="1"/>
  <c r="E148" i="4"/>
  <c r="F148" i="4" s="1"/>
  <c r="F139" i="1" s="1"/>
  <c r="E149" i="4"/>
  <c r="F149" i="4" s="1"/>
  <c r="F140" i="1" s="1"/>
  <c r="E150" i="4"/>
  <c r="F150" i="4" s="1"/>
  <c r="F141" i="1" s="1"/>
  <c r="E151" i="4"/>
  <c r="F151" i="4" s="1"/>
  <c r="F142" i="1" s="1"/>
  <c r="E152" i="4"/>
  <c r="F152" i="4" s="1"/>
  <c r="F143" i="1" s="1"/>
  <c r="E153" i="4"/>
  <c r="E154" i="4"/>
  <c r="F154" i="4" s="1"/>
  <c r="F145" i="1" s="1"/>
  <c r="E155" i="4"/>
  <c r="F155" i="4" s="1"/>
  <c r="F146" i="1" s="1"/>
  <c r="E156" i="4"/>
  <c r="F156" i="4" s="1"/>
  <c r="F147" i="1" s="1"/>
  <c r="E157" i="4"/>
  <c r="F157" i="4" s="1"/>
  <c r="F148" i="1" s="1"/>
  <c r="E158" i="4"/>
  <c r="F158" i="4" s="1"/>
  <c r="F149" i="1" s="1"/>
  <c r="E159" i="4"/>
  <c r="F159" i="4" s="1"/>
  <c r="F150" i="1" s="1"/>
  <c r="E160" i="4"/>
  <c r="F160" i="4" s="1"/>
  <c r="F151" i="1" s="1"/>
  <c r="E161" i="4"/>
  <c r="F161" i="4" s="1"/>
  <c r="F152" i="1" s="1"/>
  <c r="E162" i="4"/>
  <c r="F162" i="4" s="1"/>
  <c r="F153" i="1" s="1"/>
  <c r="E163" i="4"/>
  <c r="F163" i="4" s="1"/>
  <c r="F154" i="1" s="1"/>
  <c r="E164" i="4"/>
  <c r="F164" i="4" s="1"/>
  <c r="F155" i="1" s="1"/>
  <c r="E165" i="4"/>
  <c r="F165" i="4" s="1"/>
  <c r="F156" i="1" s="1"/>
  <c r="E166" i="4"/>
  <c r="F166" i="4" s="1"/>
  <c r="F157" i="1" s="1"/>
  <c r="E167" i="4"/>
  <c r="F167" i="4" s="1"/>
  <c r="F158" i="1" s="1"/>
  <c r="E168" i="4"/>
  <c r="F168" i="4" s="1"/>
  <c r="F159" i="1" s="1"/>
  <c r="E169" i="4"/>
  <c r="F169" i="4" s="1"/>
  <c r="F160" i="1" s="1"/>
  <c r="E170" i="4"/>
  <c r="F170" i="4" s="1"/>
  <c r="F161" i="1" s="1"/>
  <c r="E171" i="4"/>
  <c r="F171" i="4" s="1"/>
  <c r="F162" i="1" s="1"/>
  <c r="E172" i="4"/>
  <c r="F172" i="4" s="1"/>
  <c r="F163" i="1" s="1"/>
  <c r="E173" i="4"/>
  <c r="F173" i="4" s="1"/>
  <c r="F164" i="1" s="1"/>
  <c r="E174" i="4"/>
  <c r="F174" i="4" s="1"/>
  <c r="F165" i="1" s="1"/>
  <c r="E175" i="4"/>
  <c r="F175" i="4" s="1"/>
  <c r="F166" i="1" s="1"/>
  <c r="E17" i="4"/>
  <c r="F17" i="4" s="1"/>
  <c r="F14" i="1" s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2" i="1"/>
  <c r="E104" i="1"/>
  <c r="E105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2" i="2"/>
  <c r="D3" i="7" s="1"/>
  <c r="H166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2" i="1"/>
  <c r="F172" i="3"/>
  <c r="F98" i="3"/>
  <c r="F99" i="3"/>
  <c r="F100" i="3"/>
  <c r="F101" i="3"/>
  <c r="E101" i="1" s="1"/>
  <c r="F102" i="3"/>
  <c r="F103" i="3"/>
  <c r="E103" i="1" s="1"/>
  <c r="F104" i="3"/>
  <c r="F105" i="3"/>
  <c r="F106" i="3"/>
  <c r="E106" i="1" s="1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E126" i="1" s="1"/>
  <c r="F133" i="3"/>
  <c r="E127" i="1" s="1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G172" i="6"/>
  <c r="G171" i="6"/>
  <c r="G170" i="6"/>
  <c r="Q135" i="4"/>
  <c r="R135" i="4"/>
  <c r="S135" i="4"/>
  <c r="V135" i="4"/>
  <c r="W135" i="4"/>
  <c r="X135" i="4"/>
  <c r="Q136" i="4"/>
  <c r="R136" i="4"/>
  <c r="S136" i="4"/>
  <c r="V136" i="4"/>
  <c r="W136" i="4"/>
  <c r="X136" i="4"/>
  <c r="Q137" i="4"/>
  <c r="R137" i="4"/>
  <c r="S137" i="4"/>
  <c r="V137" i="4"/>
  <c r="W137" i="4"/>
  <c r="X137" i="4"/>
  <c r="Q138" i="4"/>
  <c r="R138" i="4"/>
  <c r="S138" i="4"/>
  <c r="V138" i="4"/>
  <c r="W138" i="4"/>
  <c r="X138" i="4"/>
  <c r="Q139" i="4"/>
  <c r="R139" i="4"/>
  <c r="S139" i="4"/>
  <c r="V139" i="4"/>
  <c r="W139" i="4"/>
  <c r="X139" i="4"/>
  <c r="Q140" i="4"/>
  <c r="R140" i="4"/>
  <c r="S140" i="4"/>
  <c r="V140" i="4"/>
  <c r="W140" i="4"/>
  <c r="X140" i="4"/>
  <c r="Q141" i="4"/>
  <c r="R141" i="4"/>
  <c r="S141" i="4"/>
  <c r="V141" i="4"/>
  <c r="W141" i="4"/>
  <c r="X141" i="4"/>
  <c r="Q142" i="4"/>
  <c r="R142" i="4"/>
  <c r="S142" i="4"/>
  <c r="V142" i="4"/>
  <c r="W142" i="4"/>
  <c r="X142" i="4"/>
  <c r="Q143" i="4"/>
  <c r="R143" i="4"/>
  <c r="S143" i="4"/>
  <c r="V143" i="4"/>
  <c r="W143" i="4"/>
  <c r="X143" i="4"/>
  <c r="Q144" i="4"/>
  <c r="R144" i="4"/>
  <c r="S144" i="4"/>
  <c r="V144" i="4"/>
  <c r="W144" i="4"/>
  <c r="X144" i="4"/>
  <c r="Q145" i="4"/>
  <c r="R145" i="4"/>
  <c r="S145" i="4"/>
  <c r="V145" i="4"/>
  <c r="W145" i="4"/>
  <c r="X145" i="4"/>
  <c r="Q146" i="4"/>
  <c r="T146" i="4" s="1"/>
  <c r="R146" i="4"/>
  <c r="S146" i="4"/>
  <c r="V146" i="4"/>
  <c r="W146" i="4"/>
  <c r="X146" i="4"/>
  <c r="Q147" i="4"/>
  <c r="R147" i="4"/>
  <c r="S147" i="4"/>
  <c r="V147" i="4"/>
  <c r="W147" i="4"/>
  <c r="X147" i="4"/>
  <c r="Q148" i="4"/>
  <c r="R148" i="4"/>
  <c r="S148" i="4"/>
  <c r="V148" i="4"/>
  <c r="W148" i="4"/>
  <c r="X148" i="4"/>
  <c r="Q149" i="4"/>
  <c r="R149" i="4"/>
  <c r="S149" i="4"/>
  <c r="V149" i="4"/>
  <c r="W149" i="4"/>
  <c r="X149" i="4"/>
  <c r="Q150" i="4"/>
  <c r="R150" i="4"/>
  <c r="S150" i="4"/>
  <c r="V150" i="4"/>
  <c r="W150" i="4"/>
  <c r="X150" i="4"/>
  <c r="Q151" i="4"/>
  <c r="R151" i="4"/>
  <c r="S151" i="4"/>
  <c r="V151" i="4"/>
  <c r="W151" i="4"/>
  <c r="X151" i="4"/>
  <c r="Q152" i="4"/>
  <c r="R152" i="4"/>
  <c r="S152" i="4"/>
  <c r="V152" i="4"/>
  <c r="W152" i="4"/>
  <c r="X152" i="4"/>
  <c r="Q153" i="4"/>
  <c r="R153" i="4"/>
  <c r="S153" i="4"/>
  <c r="V153" i="4"/>
  <c r="W153" i="4"/>
  <c r="X153" i="4"/>
  <c r="Q154" i="4"/>
  <c r="R154" i="4"/>
  <c r="S154" i="4"/>
  <c r="V154" i="4"/>
  <c r="W154" i="4"/>
  <c r="X154" i="4"/>
  <c r="Q155" i="4"/>
  <c r="R155" i="4"/>
  <c r="S155" i="4"/>
  <c r="V155" i="4"/>
  <c r="W155" i="4"/>
  <c r="X155" i="4"/>
  <c r="Q156" i="4"/>
  <c r="R156" i="4"/>
  <c r="S156" i="4"/>
  <c r="V156" i="4"/>
  <c r="W156" i="4"/>
  <c r="X156" i="4"/>
  <c r="Q157" i="4"/>
  <c r="R157" i="4"/>
  <c r="S157" i="4"/>
  <c r="V157" i="4"/>
  <c r="W157" i="4"/>
  <c r="X157" i="4"/>
  <c r="Q158" i="4"/>
  <c r="R158" i="4"/>
  <c r="S158" i="4"/>
  <c r="V158" i="4"/>
  <c r="W158" i="4"/>
  <c r="X158" i="4"/>
  <c r="Q159" i="4"/>
  <c r="R159" i="4"/>
  <c r="S159" i="4"/>
  <c r="V159" i="4"/>
  <c r="W159" i="4"/>
  <c r="X159" i="4"/>
  <c r="Q160" i="4"/>
  <c r="R160" i="4"/>
  <c r="S160" i="4"/>
  <c r="U160" i="4"/>
  <c r="V160" i="4"/>
  <c r="W160" i="4"/>
  <c r="X160" i="4"/>
  <c r="Q161" i="4"/>
  <c r="R161" i="4"/>
  <c r="S161" i="4"/>
  <c r="V161" i="4"/>
  <c r="W161" i="4"/>
  <c r="X161" i="4"/>
  <c r="Q162" i="4"/>
  <c r="R162" i="4"/>
  <c r="S162" i="4"/>
  <c r="V162" i="4"/>
  <c r="W162" i="4"/>
  <c r="X162" i="4"/>
  <c r="Q163" i="4"/>
  <c r="R163" i="4"/>
  <c r="S163" i="4"/>
  <c r="V163" i="4"/>
  <c r="W163" i="4"/>
  <c r="X163" i="4"/>
  <c r="Q164" i="4"/>
  <c r="R164" i="4"/>
  <c r="S164" i="4"/>
  <c r="V164" i="4"/>
  <c r="W164" i="4"/>
  <c r="X164" i="4"/>
  <c r="Q165" i="4"/>
  <c r="R165" i="4"/>
  <c r="S165" i="4"/>
  <c r="V165" i="4"/>
  <c r="W165" i="4"/>
  <c r="X165" i="4"/>
  <c r="Q166" i="4"/>
  <c r="R166" i="4"/>
  <c r="S166" i="4"/>
  <c r="V166" i="4"/>
  <c r="W166" i="4"/>
  <c r="X166" i="4"/>
  <c r="Q167" i="4"/>
  <c r="R167" i="4"/>
  <c r="S167" i="4"/>
  <c r="V167" i="4"/>
  <c r="W167" i="4"/>
  <c r="X167" i="4"/>
  <c r="Q168" i="4"/>
  <c r="R168" i="4"/>
  <c r="S168" i="4"/>
  <c r="V168" i="4"/>
  <c r="W168" i="4"/>
  <c r="X168" i="4"/>
  <c r="Q169" i="4"/>
  <c r="R169" i="4"/>
  <c r="S169" i="4"/>
  <c r="V169" i="4"/>
  <c r="W169" i="4"/>
  <c r="X169" i="4"/>
  <c r="Q170" i="4"/>
  <c r="R170" i="4"/>
  <c r="S170" i="4"/>
  <c r="V170" i="4"/>
  <c r="W170" i="4"/>
  <c r="X170" i="4"/>
  <c r="Q171" i="4"/>
  <c r="R171" i="4"/>
  <c r="S171" i="4"/>
  <c r="V171" i="4"/>
  <c r="W171" i="4"/>
  <c r="X171" i="4"/>
  <c r="Q172" i="4"/>
  <c r="R172" i="4"/>
  <c r="S172" i="4"/>
  <c r="V172" i="4"/>
  <c r="W172" i="4"/>
  <c r="X172" i="4"/>
  <c r="Q173" i="4"/>
  <c r="R173" i="4"/>
  <c r="S173" i="4"/>
  <c r="V173" i="4"/>
  <c r="W173" i="4"/>
  <c r="X173" i="4"/>
  <c r="Q174" i="4"/>
  <c r="R174" i="4"/>
  <c r="S174" i="4"/>
  <c r="V174" i="4"/>
  <c r="W174" i="4"/>
  <c r="X174" i="4"/>
  <c r="Q175" i="4"/>
  <c r="R175" i="4"/>
  <c r="S175" i="4"/>
  <c r="U175" i="4"/>
  <c r="V175" i="4"/>
  <c r="W175" i="4"/>
  <c r="X175" i="4"/>
  <c r="P175" i="4"/>
  <c r="J175" i="4"/>
  <c r="O175" i="4" s="1"/>
  <c r="P174" i="4"/>
  <c r="P173" i="4"/>
  <c r="J174" i="4"/>
  <c r="O174" i="4" s="1"/>
  <c r="T174" i="4" s="1"/>
  <c r="J173" i="4"/>
  <c r="U173" i="4" s="1"/>
  <c r="Y173" i="4" s="1"/>
  <c r="O173" i="4"/>
  <c r="G169" i="6"/>
  <c r="G168" i="6"/>
  <c r="G167" i="6"/>
  <c r="P172" i="4"/>
  <c r="P171" i="4"/>
  <c r="J172" i="4"/>
  <c r="U172" i="4" s="1"/>
  <c r="J171" i="4"/>
  <c r="O171" i="4" s="1"/>
  <c r="P170" i="4"/>
  <c r="J170" i="4"/>
  <c r="O170" i="4" s="1"/>
  <c r="G166" i="6"/>
  <c r="G165" i="6"/>
  <c r="G164" i="6"/>
  <c r="P169" i="4"/>
  <c r="P168" i="4"/>
  <c r="J169" i="4"/>
  <c r="U169" i="4" s="1"/>
  <c r="Y169" i="4" s="1"/>
  <c r="J168" i="4"/>
  <c r="U168" i="4" s="1"/>
  <c r="Y168" i="4" s="1"/>
  <c r="P167" i="4"/>
  <c r="J167" i="4"/>
  <c r="U167" i="4" s="1"/>
  <c r="G163" i="6"/>
  <c r="G162" i="6"/>
  <c r="G161" i="6"/>
  <c r="G160" i="6"/>
  <c r="G159" i="6"/>
  <c r="G158" i="6"/>
  <c r="P166" i="4"/>
  <c r="P165" i="4"/>
  <c r="J166" i="4"/>
  <c r="O166" i="4" s="1"/>
  <c r="T166" i="4" s="1"/>
  <c r="J165" i="4"/>
  <c r="O165" i="4" s="1"/>
  <c r="P164" i="4"/>
  <c r="J164" i="4"/>
  <c r="O164" i="4" s="1"/>
  <c r="P163" i="4"/>
  <c r="P162" i="4"/>
  <c r="J163" i="4"/>
  <c r="O163" i="4" s="1"/>
  <c r="J162" i="4"/>
  <c r="U162" i="4" s="1"/>
  <c r="O162" i="4"/>
  <c r="P161" i="4"/>
  <c r="J161" i="4"/>
  <c r="O161" i="4" s="1"/>
  <c r="G157" i="6"/>
  <c r="G156" i="6"/>
  <c r="G155" i="6"/>
  <c r="P160" i="4"/>
  <c r="P159" i="4"/>
  <c r="J160" i="4"/>
  <c r="O160" i="4" s="1"/>
  <c r="J159" i="4"/>
  <c r="U159" i="4" s="1"/>
  <c r="P158" i="4"/>
  <c r="J158" i="4"/>
  <c r="U158" i="4" s="1"/>
  <c r="Y158" i="4" s="1"/>
  <c r="G154" i="6"/>
  <c r="G153" i="6"/>
  <c r="G152" i="6"/>
  <c r="P157" i="4"/>
  <c r="P156" i="4"/>
  <c r="J157" i="4"/>
  <c r="O157" i="4" s="1"/>
  <c r="J156" i="4"/>
  <c r="O156" i="4" s="1"/>
  <c r="P155" i="4"/>
  <c r="J155" i="4"/>
  <c r="O155" i="4" s="1"/>
  <c r="G151" i="6"/>
  <c r="G150" i="6"/>
  <c r="G149" i="6"/>
  <c r="P154" i="4"/>
  <c r="P153" i="4"/>
  <c r="J154" i="4"/>
  <c r="O154" i="4" s="1"/>
  <c r="J153" i="4"/>
  <c r="U153" i="4" s="1"/>
  <c r="Y153" i="4" s="1"/>
  <c r="O153" i="4"/>
  <c r="P152" i="4"/>
  <c r="J152" i="4"/>
  <c r="O152" i="4" s="1"/>
  <c r="G148" i="6"/>
  <c r="G147" i="6"/>
  <c r="G146" i="6"/>
  <c r="P151" i="4"/>
  <c r="P150" i="4"/>
  <c r="J151" i="4"/>
  <c r="O151" i="4" s="1"/>
  <c r="J150" i="4"/>
  <c r="O150" i="4" s="1"/>
  <c r="P149" i="4"/>
  <c r="J149" i="4"/>
  <c r="U149" i="4" s="1"/>
  <c r="G145" i="6"/>
  <c r="G144" i="6"/>
  <c r="G143" i="6"/>
  <c r="P148" i="4"/>
  <c r="P147" i="4"/>
  <c r="J148" i="4"/>
  <c r="O148" i="4" s="1"/>
  <c r="J147" i="4"/>
  <c r="O147" i="4" s="1"/>
  <c r="P146" i="4"/>
  <c r="J146" i="4"/>
  <c r="O146" i="4" s="1"/>
  <c r="G142" i="6"/>
  <c r="G141" i="6"/>
  <c r="G140" i="6"/>
  <c r="P145" i="4"/>
  <c r="P144" i="4"/>
  <c r="J145" i="4"/>
  <c r="O145" i="4" s="1"/>
  <c r="J144" i="4"/>
  <c r="U144" i="4" s="1"/>
  <c r="P143" i="4"/>
  <c r="J143" i="4"/>
  <c r="U143" i="4" s="1"/>
  <c r="G139" i="6"/>
  <c r="G138" i="6"/>
  <c r="G137" i="6"/>
  <c r="P142" i="4"/>
  <c r="P141" i="4"/>
  <c r="J142" i="4"/>
  <c r="U142" i="4" s="1"/>
  <c r="J141" i="4"/>
  <c r="O141" i="4" s="1"/>
  <c r="P140" i="4"/>
  <c r="J140" i="4"/>
  <c r="O140" i="4" s="1"/>
  <c r="G136" i="6"/>
  <c r="G135" i="6"/>
  <c r="G134" i="6"/>
  <c r="P139" i="4"/>
  <c r="P138" i="4"/>
  <c r="J139" i="4"/>
  <c r="O139" i="4" s="1"/>
  <c r="J138" i="4"/>
  <c r="U138" i="4" s="1"/>
  <c r="O138" i="4"/>
  <c r="P137" i="4"/>
  <c r="J137" i="4"/>
  <c r="U137" i="4" s="1"/>
  <c r="Y137" i="4" s="1"/>
  <c r="G133" i="6"/>
  <c r="G132" i="6"/>
  <c r="G131" i="6"/>
  <c r="P136" i="4"/>
  <c r="P135" i="4"/>
  <c r="J136" i="4"/>
  <c r="O136" i="4" s="1"/>
  <c r="J135" i="4"/>
  <c r="O135" i="4" s="1"/>
  <c r="T135" i="4" s="1"/>
  <c r="S134" i="4"/>
  <c r="Q134" i="4"/>
  <c r="W134" i="4"/>
  <c r="R134" i="4"/>
  <c r="X134" i="4"/>
  <c r="P134" i="4"/>
  <c r="V134" i="4"/>
  <c r="J134" i="4"/>
  <c r="O134" i="4" s="1"/>
  <c r="G122" i="6"/>
  <c r="G123" i="6"/>
  <c r="G124" i="6"/>
  <c r="G125" i="6"/>
  <c r="G126" i="6"/>
  <c r="G127" i="6"/>
  <c r="G128" i="6"/>
  <c r="G129" i="6"/>
  <c r="G130" i="6"/>
  <c r="P132" i="4"/>
  <c r="Q132" i="4"/>
  <c r="R132" i="4"/>
  <c r="S132" i="4"/>
  <c r="V132" i="4"/>
  <c r="W132" i="4"/>
  <c r="X132" i="4"/>
  <c r="P133" i="4"/>
  <c r="Q133" i="4"/>
  <c r="R133" i="4"/>
  <c r="S133" i="4"/>
  <c r="V133" i="4"/>
  <c r="W133" i="4"/>
  <c r="X133" i="4"/>
  <c r="J132" i="4"/>
  <c r="O132" i="4" s="1"/>
  <c r="J133" i="4"/>
  <c r="U133" i="4" s="1"/>
  <c r="P117" i="4"/>
  <c r="Q117" i="4"/>
  <c r="R117" i="4"/>
  <c r="S117" i="4"/>
  <c r="V117" i="4"/>
  <c r="W117" i="4"/>
  <c r="X117" i="4"/>
  <c r="P118" i="4"/>
  <c r="Q118" i="4"/>
  <c r="R118" i="4"/>
  <c r="S118" i="4"/>
  <c r="V118" i="4"/>
  <c r="W118" i="4"/>
  <c r="X118" i="4"/>
  <c r="P119" i="4"/>
  <c r="Q119" i="4"/>
  <c r="R119" i="4"/>
  <c r="S119" i="4"/>
  <c r="V119" i="4"/>
  <c r="W119" i="4"/>
  <c r="X119" i="4"/>
  <c r="P120" i="4"/>
  <c r="Q120" i="4"/>
  <c r="R120" i="4"/>
  <c r="S120" i="4"/>
  <c r="V120" i="4"/>
  <c r="W120" i="4"/>
  <c r="X120" i="4"/>
  <c r="P121" i="4"/>
  <c r="Q121" i="4"/>
  <c r="R121" i="4"/>
  <c r="S121" i="4"/>
  <c r="V121" i="4"/>
  <c r="W121" i="4"/>
  <c r="X121" i="4"/>
  <c r="P122" i="4"/>
  <c r="Q122" i="4"/>
  <c r="R122" i="4"/>
  <c r="S122" i="4"/>
  <c r="V122" i="4"/>
  <c r="W122" i="4"/>
  <c r="X122" i="4"/>
  <c r="P123" i="4"/>
  <c r="Q123" i="4"/>
  <c r="R123" i="4"/>
  <c r="S123" i="4"/>
  <c r="V123" i="4"/>
  <c r="W123" i="4"/>
  <c r="X123" i="4"/>
  <c r="P124" i="4"/>
  <c r="Q124" i="4"/>
  <c r="R124" i="4"/>
  <c r="S124" i="4"/>
  <c r="V124" i="4"/>
  <c r="W124" i="4"/>
  <c r="X124" i="4"/>
  <c r="P125" i="4"/>
  <c r="Q125" i="4"/>
  <c r="R125" i="4"/>
  <c r="S125" i="4"/>
  <c r="V125" i="4"/>
  <c r="W125" i="4"/>
  <c r="X125" i="4"/>
  <c r="P126" i="4"/>
  <c r="Q126" i="4"/>
  <c r="R126" i="4"/>
  <c r="S126" i="4"/>
  <c r="V126" i="4"/>
  <c r="W126" i="4"/>
  <c r="X126" i="4"/>
  <c r="P127" i="4"/>
  <c r="Q127" i="4"/>
  <c r="R127" i="4"/>
  <c r="S127" i="4"/>
  <c r="V127" i="4"/>
  <c r="W127" i="4"/>
  <c r="X127" i="4"/>
  <c r="P128" i="4"/>
  <c r="Q128" i="4"/>
  <c r="R128" i="4"/>
  <c r="S128" i="4"/>
  <c r="V128" i="4"/>
  <c r="W128" i="4"/>
  <c r="X128" i="4"/>
  <c r="P129" i="4"/>
  <c r="Q129" i="4"/>
  <c r="R129" i="4"/>
  <c r="S129" i="4"/>
  <c r="V129" i="4"/>
  <c r="W129" i="4"/>
  <c r="X129" i="4"/>
  <c r="P130" i="4"/>
  <c r="Q130" i="4"/>
  <c r="R130" i="4"/>
  <c r="S130" i="4"/>
  <c r="V130" i="4"/>
  <c r="W130" i="4"/>
  <c r="X130" i="4"/>
  <c r="P131" i="4"/>
  <c r="Q131" i="4"/>
  <c r="R131" i="4"/>
  <c r="S131" i="4"/>
  <c r="V131" i="4"/>
  <c r="W131" i="4"/>
  <c r="X131" i="4"/>
  <c r="J126" i="4"/>
  <c r="U126" i="4" s="1"/>
  <c r="Y126" i="4" s="1"/>
  <c r="J127" i="4"/>
  <c r="U127" i="4" s="1"/>
  <c r="Y127" i="4" s="1"/>
  <c r="J128" i="4"/>
  <c r="U128" i="4" s="1"/>
  <c r="Y128" i="4" s="1"/>
  <c r="J129" i="4"/>
  <c r="U129" i="4" s="1"/>
  <c r="Y129" i="4" s="1"/>
  <c r="J130" i="4"/>
  <c r="O130" i="4" s="1"/>
  <c r="T130" i="4" s="1"/>
  <c r="J131" i="4"/>
  <c r="O131" i="4" s="1"/>
  <c r="J125" i="4"/>
  <c r="U125" i="4" s="1"/>
  <c r="G121" i="6"/>
  <c r="G120" i="6"/>
  <c r="G119" i="6"/>
  <c r="J124" i="4"/>
  <c r="O124" i="4" s="1"/>
  <c r="J123" i="4"/>
  <c r="O123" i="4" s="1"/>
  <c r="J122" i="4"/>
  <c r="O122" i="4" s="1"/>
  <c r="G118" i="6"/>
  <c r="G117" i="6"/>
  <c r="G116" i="6"/>
  <c r="J121" i="4"/>
  <c r="U121" i="4" s="1"/>
  <c r="J120" i="4"/>
  <c r="U120" i="4" s="1"/>
  <c r="J119" i="4"/>
  <c r="U119" i="4" s="1"/>
  <c r="G115" i="6"/>
  <c r="G114" i="6"/>
  <c r="G113" i="6"/>
  <c r="J118" i="4"/>
  <c r="O118" i="4" s="1"/>
  <c r="J117" i="4"/>
  <c r="O117" i="4" s="1"/>
  <c r="S116" i="4"/>
  <c r="Q116" i="4"/>
  <c r="W116" i="4"/>
  <c r="R116" i="4"/>
  <c r="X116" i="4"/>
  <c r="P116" i="4"/>
  <c r="V116" i="4"/>
  <c r="J116" i="4"/>
  <c r="O116" i="4" s="1"/>
  <c r="G112" i="6"/>
  <c r="G111" i="6"/>
  <c r="G110" i="6"/>
  <c r="R105" i="4"/>
  <c r="S105" i="4"/>
  <c r="V105" i="4"/>
  <c r="W105" i="4"/>
  <c r="X105" i="4"/>
  <c r="R106" i="4"/>
  <c r="S106" i="4"/>
  <c r="V106" i="4"/>
  <c r="W106" i="4"/>
  <c r="X106" i="4"/>
  <c r="R107" i="4"/>
  <c r="S107" i="4"/>
  <c r="V107" i="4"/>
  <c r="W107" i="4"/>
  <c r="X107" i="4"/>
  <c r="R108" i="4"/>
  <c r="S108" i="4"/>
  <c r="V108" i="4"/>
  <c r="W108" i="4"/>
  <c r="X108" i="4"/>
  <c r="R109" i="4"/>
  <c r="S109" i="4"/>
  <c r="V109" i="4"/>
  <c r="W109" i="4"/>
  <c r="X109" i="4"/>
  <c r="R110" i="4"/>
  <c r="S110" i="4"/>
  <c r="V110" i="4"/>
  <c r="W110" i="4"/>
  <c r="X110" i="4"/>
  <c r="R111" i="4"/>
  <c r="S111" i="4"/>
  <c r="V111" i="4"/>
  <c r="W111" i="4"/>
  <c r="X111" i="4"/>
  <c r="R112" i="4"/>
  <c r="S112" i="4"/>
  <c r="V112" i="4"/>
  <c r="W112" i="4"/>
  <c r="X112" i="4"/>
  <c r="R113" i="4"/>
  <c r="S113" i="4"/>
  <c r="V113" i="4"/>
  <c r="W113" i="4"/>
  <c r="X113" i="4"/>
  <c r="R114" i="4"/>
  <c r="S114" i="4"/>
  <c r="V114" i="4"/>
  <c r="W114" i="4"/>
  <c r="X114" i="4"/>
  <c r="R115" i="4"/>
  <c r="S115" i="4"/>
  <c r="V115" i="4"/>
  <c r="W115" i="4"/>
  <c r="X115" i="4"/>
  <c r="R104" i="4"/>
  <c r="Q115" i="4"/>
  <c r="Q114" i="4"/>
  <c r="P115" i="4"/>
  <c r="P114" i="4"/>
  <c r="J115" i="4"/>
  <c r="O115" i="4" s="1"/>
  <c r="J114" i="4"/>
  <c r="O114" i="4" s="1"/>
  <c r="Q113" i="4"/>
  <c r="P113" i="4"/>
  <c r="J113" i="4"/>
  <c r="O113" i="4" s="1"/>
  <c r="G109" i="6"/>
  <c r="G108" i="6"/>
  <c r="G107" i="6"/>
  <c r="Q112" i="4"/>
  <c r="Q111" i="4"/>
  <c r="P112" i="4"/>
  <c r="P111" i="4"/>
  <c r="J112" i="4"/>
  <c r="O112" i="4" s="1"/>
  <c r="J111" i="4"/>
  <c r="U111" i="4" s="1"/>
  <c r="Q110" i="4"/>
  <c r="P110" i="4"/>
  <c r="J110" i="4"/>
  <c r="O110" i="4" s="1"/>
  <c r="G106" i="6"/>
  <c r="G105" i="6"/>
  <c r="G104" i="6"/>
  <c r="Q109" i="4"/>
  <c r="Q108" i="4"/>
  <c r="P109" i="4"/>
  <c r="P108" i="4"/>
  <c r="J109" i="4"/>
  <c r="O109" i="4" s="1"/>
  <c r="J108" i="4"/>
  <c r="U108" i="4" s="1"/>
  <c r="Q107" i="4"/>
  <c r="P107" i="4"/>
  <c r="J107" i="4"/>
  <c r="O107" i="4" s="1"/>
  <c r="G103" i="6"/>
  <c r="G102" i="6"/>
  <c r="G101" i="6"/>
  <c r="Q106" i="4"/>
  <c r="Q105" i="4"/>
  <c r="P106" i="4"/>
  <c r="P105" i="4"/>
  <c r="J106" i="4"/>
  <c r="O106" i="4" s="1"/>
  <c r="J105" i="4"/>
  <c r="O105" i="4" s="1"/>
  <c r="S104" i="4"/>
  <c r="Q104" i="4"/>
  <c r="W104" i="4"/>
  <c r="X104" i="4"/>
  <c r="P104" i="4"/>
  <c r="V104" i="4"/>
  <c r="J104" i="4"/>
  <c r="U104" i="4" s="1"/>
  <c r="G100" i="6"/>
  <c r="G99" i="6"/>
  <c r="G98" i="6"/>
  <c r="S103" i="4"/>
  <c r="S102" i="4"/>
  <c r="Q103" i="4"/>
  <c r="W103" i="4"/>
  <c r="Q102" i="4"/>
  <c r="W102" i="4"/>
  <c r="R103" i="4"/>
  <c r="X103" i="4"/>
  <c r="R102" i="4"/>
  <c r="X102" i="4"/>
  <c r="P103" i="4"/>
  <c r="V103" i="4"/>
  <c r="P102" i="4"/>
  <c r="V102" i="4"/>
  <c r="J103" i="4"/>
  <c r="O103" i="4" s="1"/>
  <c r="J102" i="4"/>
  <c r="O102" i="4" s="1"/>
  <c r="S101" i="4"/>
  <c r="Q101" i="4"/>
  <c r="W101" i="4"/>
  <c r="R101" i="4"/>
  <c r="X101" i="4"/>
  <c r="P101" i="4"/>
  <c r="V101" i="4"/>
  <c r="J101" i="4"/>
  <c r="O101" i="4" s="1"/>
  <c r="G97" i="6"/>
  <c r="G96" i="6"/>
  <c r="G95" i="6"/>
  <c r="R99" i="4"/>
  <c r="S99" i="4"/>
  <c r="V99" i="4"/>
  <c r="W99" i="4"/>
  <c r="X99" i="4"/>
  <c r="R100" i="4"/>
  <c r="S100" i="4"/>
  <c r="V100" i="4"/>
  <c r="W100" i="4"/>
  <c r="X100" i="4"/>
  <c r="Q100" i="4"/>
  <c r="Q99" i="4"/>
  <c r="P100" i="4"/>
  <c r="P99" i="4"/>
  <c r="J100" i="4"/>
  <c r="O100" i="4" s="1"/>
  <c r="J99" i="4"/>
  <c r="O99" i="4" s="1"/>
  <c r="S98" i="4"/>
  <c r="Q98" i="4"/>
  <c r="W98" i="4"/>
  <c r="R98" i="4"/>
  <c r="X98" i="4"/>
  <c r="P98" i="4"/>
  <c r="V98" i="4"/>
  <c r="J98" i="4"/>
  <c r="O98" i="4" s="1"/>
  <c r="F97" i="3"/>
  <c r="G94" i="6"/>
  <c r="G93" i="6"/>
  <c r="G92" i="6"/>
  <c r="R96" i="4"/>
  <c r="S96" i="4"/>
  <c r="V96" i="4"/>
  <c r="W96" i="4"/>
  <c r="X96" i="4"/>
  <c r="R97" i="4"/>
  <c r="S97" i="4"/>
  <c r="V97" i="4"/>
  <c r="W97" i="4"/>
  <c r="X97" i="4"/>
  <c r="Q97" i="4"/>
  <c r="Q96" i="4"/>
  <c r="P97" i="4"/>
  <c r="P96" i="4"/>
  <c r="J97" i="4"/>
  <c r="O97" i="4" s="1"/>
  <c r="J96" i="4"/>
  <c r="O96" i="4" s="1"/>
  <c r="R93" i="4"/>
  <c r="S93" i="4"/>
  <c r="V93" i="4"/>
  <c r="W93" i="4"/>
  <c r="X93" i="4"/>
  <c r="R94" i="4"/>
  <c r="S94" i="4"/>
  <c r="V94" i="4"/>
  <c r="W94" i="4"/>
  <c r="X94" i="4"/>
  <c r="R95" i="4"/>
  <c r="S95" i="4"/>
  <c r="V95" i="4"/>
  <c r="W95" i="4"/>
  <c r="X95" i="4"/>
  <c r="Q95" i="4"/>
  <c r="P95" i="4"/>
  <c r="J95" i="4"/>
  <c r="U95" i="4" s="1"/>
  <c r="G91" i="6"/>
  <c r="G90" i="6"/>
  <c r="G89" i="6"/>
  <c r="Q94" i="4"/>
  <c r="Q93" i="4"/>
  <c r="P94" i="4"/>
  <c r="P93" i="4"/>
  <c r="J94" i="4"/>
  <c r="U94" i="4" s="1"/>
  <c r="J93" i="4"/>
  <c r="U93" i="4" s="1"/>
  <c r="S92" i="4"/>
  <c r="R92" i="4"/>
  <c r="X92" i="4"/>
  <c r="Q92" i="4"/>
  <c r="W92" i="4"/>
  <c r="P92" i="4"/>
  <c r="V92" i="4"/>
  <c r="J92" i="4"/>
  <c r="O92" i="4" s="1"/>
  <c r="F89" i="3"/>
  <c r="F90" i="3"/>
  <c r="F91" i="3"/>
  <c r="F92" i="3"/>
  <c r="F93" i="3"/>
  <c r="F94" i="3"/>
  <c r="F95" i="3"/>
  <c r="F96" i="3"/>
  <c r="R90" i="4"/>
  <c r="S90" i="4"/>
  <c r="V90" i="4"/>
  <c r="W90" i="4"/>
  <c r="X90" i="4"/>
  <c r="R91" i="4"/>
  <c r="S91" i="4"/>
  <c r="V91" i="4"/>
  <c r="W91" i="4"/>
  <c r="X91" i="4"/>
  <c r="Q91" i="4"/>
  <c r="Q90" i="4"/>
  <c r="P91" i="4"/>
  <c r="P90" i="4"/>
  <c r="J91" i="4"/>
  <c r="U91" i="4" s="1"/>
  <c r="J90" i="4"/>
  <c r="U90" i="4" s="1"/>
  <c r="F88" i="3"/>
  <c r="F87" i="3"/>
  <c r="S89" i="4"/>
  <c r="R89" i="4"/>
  <c r="X89" i="4"/>
  <c r="Q89" i="4"/>
  <c r="W89" i="4"/>
  <c r="P89" i="4"/>
  <c r="V89" i="4"/>
  <c r="J89" i="4"/>
  <c r="U89" i="4" s="1"/>
  <c r="G88" i="6"/>
  <c r="G87" i="6"/>
  <c r="G86" i="6"/>
  <c r="F86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2" i="1"/>
  <c r="V6" i="4"/>
  <c r="W6" i="4"/>
  <c r="X6" i="4"/>
  <c r="V17" i="4"/>
  <c r="W17" i="4"/>
  <c r="X17" i="4"/>
  <c r="V18" i="4"/>
  <c r="W18" i="4"/>
  <c r="X18" i="4"/>
  <c r="V19" i="4"/>
  <c r="W19" i="4"/>
  <c r="X19" i="4"/>
  <c r="V20" i="4"/>
  <c r="W20" i="4"/>
  <c r="X20" i="4"/>
  <c r="V21" i="4"/>
  <c r="W21" i="4"/>
  <c r="X21" i="4"/>
  <c r="V22" i="4"/>
  <c r="W22" i="4"/>
  <c r="X22" i="4"/>
  <c r="V23" i="4"/>
  <c r="W23" i="4"/>
  <c r="X23" i="4"/>
  <c r="V24" i="4"/>
  <c r="W24" i="4"/>
  <c r="X24" i="4"/>
  <c r="V25" i="4"/>
  <c r="W25" i="4"/>
  <c r="X25" i="4"/>
  <c r="V26" i="4"/>
  <c r="W26" i="4"/>
  <c r="X26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V48" i="4"/>
  <c r="W48" i="4"/>
  <c r="X48" i="4"/>
  <c r="V49" i="4"/>
  <c r="W49" i="4"/>
  <c r="X49" i="4"/>
  <c r="V50" i="4"/>
  <c r="W50" i="4"/>
  <c r="X50" i="4"/>
  <c r="V51" i="4"/>
  <c r="W51" i="4"/>
  <c r="X51" i="4"/>
  <c r="V52" i="4"/>
  <c r="W52" i="4"/>
  <c r="X52" i="4"/>
  <c r="V53" i="4"/>
  <c r="W53" i="4"/>
  <c r="X53" i="4"/>
  <c r="V54" i="4"/>
  <c r="W54" i="4"/>
  <c r="X54" i="4"/>
  <c r="V55" i="4"/>
  <c r="W55" i="4"/>
  <c r="X55" i="4"/>
  <c r="V56" i="4"/>
  <c r="W56" i="4"/>
  <c r="X56" i="4"/>
  <c r="V57" i="4"/>
  <c r="W57" i="4"/>
  <c r="X57" i="4"/>
  <c r="V58" i="4"/>
  <c r="W58" i="4"/>
  <c r="X58" i="4"/>
  <c r="V59" i="4"/>
  <c r="W59" i="4"/>
  <c r="X59" i="4"/>
  <c r="V60" i="4"/>
  <c r="W60" i="4"/>
  <c r="X60" i="4"/>
  <c r="V61" i="4"/>
  <c r="W61" i="4"/>
  <c r="X61" i="4"/>
  <c r="V62" i="4"/>
  <c r="W62" i="4"/>
  <c r="X62" i="4"/>
  <c r="V63" i="4"/>
  <c r="W63" i="4"/>
  <c r="X63" i="4"/>
  <c r="V64" i="4"/>
  <c r="W64" i="4"/>
  <c r="X64" i="4"/>
  <c r="V65" i="4"/>
  <c r="W65" i="4"/>
  <c r="X65" i="4"/>
  <c r="V66" i="4"/>
  <c r="W66" i="4"/>
  <c r="X66" i="4"/>
  <c r="V67" i="4"/>
  <c r="W67" i="4"/>
  <c r="X67" i="4"/>
  <c r="V68" i="4"/>
  <c r="W68" i="4"/>
  <c r="X68" i="4"/>
  <c r="V69" i="4"/>
  <c r="W69" i="4"/>
  <c r="X69" i="4"/>
  <c r="V70" i="4"/>
  <c r="W70" i="4"/>
  <c r="X70" i="4"/>
  <c r="V71" i="4"/>
  <c r="W71" i="4"/>
  <c r="X71" i="4"/>
  <c r="V72" i="4"/>
  <c r="W72" i="4"/>
  <c r="X72" i="4"/>
  <c r="V73" i="4"/>
  <c r="W73" i="4"/>
  <c r="X73" i="4"/>
  <c r="V74" i="4"/>
  <c r="W74" i="4"/>
  <c r="X74" i="4"/>
  <c r="V75" i="4"/>
  <c r="W75" i="4"/>
  <c r="X75" i="4"/>
  <c r="V76" i="4"/>
  <c r="W76" i="4"/>
  <c r="X76" i="4"/>
  <c r="V77" i="4"/>
  <c r="W77" i="4"/>
  <c r="X77" i="4"/>
  <c r="V78" i="4"/>
  <c r="W78" i="4"/>
  <c r="X78" i="4"/>
  <c r="V79" i="4"/>
  <c r="W79" i="4"/>
  <c r="X79" i="4"/>
  <c r="V80" i="4"/>
  <c r="W80" i="4"/>
  <c r="X80" i="4"/>
  <c r="V81" i="4"/>
  <c r="W81" i="4"/>
  <c r="X81" i="4"/>
  <c r="V82" i="4"/>
  <c r="W82" i="4"/>
  <c r="X82" i="4"/>
  <c r="V83" i="4"/>
  <c r="W83" i="4"/>
  <c r="X83" i="4"/>
  <c r="V84" i="4"/>
  <c r="W84" i="4"/>
  <c r="X84" i="4"/>
  <c r="V85" i="4"/>
  <c r="W85" i="4"/>
  <c r="X85" i="4"/>
  <c r="V86" i="4"/>
  <c r="W86" i="4"/>
  <c r="X86" i="4"/>
  <c r="V87" i="4"/>
  <c r="W87" i="4"/>
  <c r="X87" i="4"/>
  <c r="V88" i="4"/>
  <c r="W88" i="4"/>
  <c r="X88" i="4"/>
  <c r="X5" i="4"/>
  <c r="W5" i="4"/>
  <c r="V5" i="4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2" i="6"/>
  <c r="I4" i="7"/>
  <c r="H4" i="7"/>
  <c r="G4" i="7"/>
  <c r="I3" i="7"/>
  <c r="H3" i="7"/>
  <c r="G3" i="7"/>
  <c r="F3" i="7"/>
  <c r="E3" i="7"/>
  <c r="F5" i="5"/>
  <c r="G3" i="1" s="1"/>
  <c r="F6" i="5"/>
  <c r="G4" i="1" s="1"/>
  <c r="F7" i="5"/>
  <c r="G5" i="1" s="1"/>
  <c r="F8" i="5"/>
  <c r="G6" i="1" s="1"/>
  <c r="F9" i="5"/>
  <c r="G7" i="1" s="1"/>
  <c r="F10" i="5"/>
  <c r="G8" i="1" s="1"/>
  <c r="F11" i="5"/>
  <c r="G9" i="1" s="1"/>
  <c r="F12" i="5"/>
  <c r="G10" i="1" s="1"/>
  <c r="F13" i="5"/>
  <c r="G11" i="1" s="1"/>
  <c r="F14" i="5"/>
  <c r="G12" i="1" s="1"/>
  <c r="F15" i="5"/>
  <c r="G13" i="1" s="1"/>
  <c r="F16" i="5"/>
  <c r="G14" i="1" s="1"/>
  <c r="F17" i="5"/>
  <c r="G15" i="1" s="1"/>
  <c r="F18" i="5"/>
  <c r="G16" i="1" s="1"/>
  <c r="F19" i="5"/>
  <c r="G17" i="1" s="1"/>
  <c r="F20" i="5"/>
  <c r="G18" i="1" s="1"/>
  <c r="F21" i="5"/>
  <c r="G19" i="1" s="1"/>
  <c r="F22" i="5"/>
  <c r="G20" i="1" s="1"/>
  <c r="F23" i="5"/>
  <c r="G21" i="1" s="1"/>
  <c r="F24" i="5"/>
  <c r="G22" i="1" s="1"/>
  <c r="F25" i="5"/>
  <c r="G23" i="1" s="1"/>
  <c r="F26" i="5"/>
  <c r="G24" i="1" s="1"/>
  <c r="F27" i="5"/>
  <c r="G25" i="1" s="1"/>
  <c r="F28" i="5"/>
  <c r="G26" i="1" s="1"/>
  <c r="F29" i="5"/>
  <c r="G27" i="1" s="1"/>
  <c r="F30" i="5"/>
  <c r="G28" i="1" s="1"/>
  <c r="F31" i="5"/>
  <c r="G29" i="1" s="1"/>
  <c r="F32" i="5"/>
  <c r="G30" i="1" s="1"/>
  <c r="F33" i="5"/>
  <c r="G31" i="1" s="1"/>
  <c r="F34" i="5"/>
  <c r="G32" i="1" s="1"/>
  <c r="F35" i="5"/>
  <c r="G33" i="1" s="1"/>
  <c r="F36" i="5"/>
  <c r="G34" i="1" s="1"/>
  <c r="F37" i="5"/>
  <c r="G35" i="1" s="1"/>
  <c r="F38" i="5"/>
  <c r="G36" i="1" s="1"/>
  <c r="F39" i="5"/>
  <c r="G37" i="1" s="1"/>
  <c r="F40" i="5"/>
  <c r="G38" i="1" s="1"/>
  <c r="F41" i="5"/>
  <c r="G39" i="1" s="1"/>
  <c r="F42" i="5"/>
  <c r="G40" i="1" s="1"/>
  <c r="F43" i="5"/>
  <c r="G41" i="1" s="1"/>
  <c r="F44" i="5"/>
  <c r="G42" i="1" s="1"/>
  <c r="F45" i="5"/>
  <c r="G43" i="1" s="1"/>
  <c r="F46" i="5"/>
  <c r="G44" i="1" s="1"/>
  <c r="F47" i="5"/>
  <c r="G45" i="1" s="1"/>
  <c r="F48" i="5"/>
  <c r="G46" i="1" s="1"/>
  <c r="F49" i="5"/>
  <c r="G47" i="1" s="1"/>
  <c r="F50" i="5"/>
  <c r="G48" i="1" s="1"/>
  <c r="F51" i="5"/>
  <c r="G49" i="1" s="1"/>
  <c r="F52" i="5"/>
  <c r="G50" i="1" s="1"/>
  <c r="F53" i="5"/>
  <c r="G51" i="1" s="1"/>
  <c r="F54" i="5"/>
  <c r="G52" i="1" s="1"/>
  <c r="F55" i="5"/>
  <c r="G53" i="1" s="1"/>
  <c r="F56" i="5"/>
  <c r="G54" i="1" s="1"/>
  <c r="F57" i="5"/>
  <c r="G55" i="1" s="1"/>
  <c r="F58" i="5"/>
  <c r="G56" i="1" s="1"/>
  <c r="F59" i="5"/>
  <c r="G57" i="1" s="1"/>
  <c r="F60" i="5"/>
  <c r="G58" i="1" s="1"/>
  <c r="F61" i="5"/>
  <c r="G59" i="1" s="1"/>
  <c r="F62" i="5"/>
  <c r="G60" i="1" s="1"/>
  <c r="F63" i="5"/>
  <c r="G61" i="1" s="1"/>
  <c r="F64" i="5"/>
  <c r="G62" i="1" s="1"/>
  <c r="F65" i="5"/>
  <c r="G63" i="1" s="1"/>
  <c r="F66" i="5"/>
  <c r="G64" i="1" s="1"/>
  <c r="F67" i="5"/>
  <c r="G65" i="1" s="1"/>
  <c r="F68" i="5"/>
  <c r="G66" i="1" s="1"/>
  <c r="F69" i="5"/>
  <c r="G67" i="1" s="1"/>
  <c r="F70" i="5"/>
  <c r="G68" i="1" s="1"/>
  <c r="F71" i="5"/>
  <c r="G69" i="1" s="1"/>
  <c r="F72" i="5"/>
  <c r="G70" i="1" s="1"/>
  <c r="F73" i="5"/>
  <c r="G71" i="1" s="1"/>
  <c r="F74" i="5"/>
  <c r="G72" i="1" s="1"/>
  <c r="F75" i="5"/>
  <c r="G73" i="1" s="1"/>
  <c r="F76" i="5"/>
  <c r="G74" i="1" s="1"/>
  <c r="F77" i="5"/>
  <c r="G75" i="1" s="1"/>
  <c r="F78" i="5"/>
  <c r="G76" i="1" s="1"/>
  <c r="F79" i="5"/>
  <c r="G77" i="1" s="1"/>
  <c r="F80" i="5"/>
  <c r="G78" i="1" s="1"/>
  <c r="F81" i="5"/>
  <c r="G79" i="1" s="1"/>
  <c r="F82" i="5"/>
  <c r="G80" i="1" s="1"/>
  <c r="F83" i="5"/>
  <c r="G81" i="1" s="1"/>
  <c r="F84" i="5"/>
  <c r="G82" i="1" s="1"/>
  <c r="F85" i="5"/>
  <c r="G83" i="1" s="1"/>
  <c r="F86" i="5"/>
  <c r="G84" i="1" s="1"/>
  <c r="F87" i="5"/>
  <c r="G85" i="1" s="1"/>
  <c r="F4" i="5"/>
  <c r="G2" i="1" s="1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P71" i="4"/>
  <c r="Q71" i="4"/>
  <c r="R71" i="4"/>
  <c r="S71" i="4"/>
  <c r="P72" i="4"/>
  <c r="Q72" i="4"/>
  <c r="R72" i="4"/>
  <c r="S72" i="4"/>
  <c r="P73" i="4"/>
  <c r="Q73" i="4"/>
  <c r="R73" i="4"/>
  <c r="S73" i="4"/>
  <c r="P74" i="4"/>
  <c r="Q74" i="4"/>
  <c r="R74" i="4"/>
  <c r="S74" i="4"/>
  <c r="P75" i="4"/>
  <c r="Q75" i="4"/>
  <c r="R75" i="4"/>
  <c r="S75" i="4"/>
  <c r="P76" i="4"/>
  <c r="Q76" i="4"/>
  <c r="R76" i="4"/>
  <c r="S76" i="4"/>
  <c r="P77" i="4"/>
  <c r="Q77" i="4"/>
  <c r="R77" i="4"/>
  <c r="S77" i="4"/>
  <c r="P78" i="4"/>
  <c r="Q78" i="4"/>
  <c r="R78" i="4"/>
  <c r="S78" i="4"/>
  <c r="P79" i="4"/>
  <c r="Q79" i="4"/>
  <c r="R79" i="4"/>
  <c r="S79" i="4"/>
  <c r="P80" i="4"/>
  <c r="Q80" i="4"/>
  <c r="R80" i="4"/>
  <c r="S80" i="4"/>
  <c r="P81" i="4"/>
  <c r="Q81" i="4"/>
  <c r="R81" i="4"/>
  <c r="S81" i="4"/>
  <c r="P82" i="4"/>
  <c r="Q82" i="4"/>
  <c r="R82" i="4"/>
  <c r="S82" i="4"/>
  <c r="P83" i="4"/>
  <c r="Q83" i="4"/>
  <c r="R83" i="4"/>
  <c r="S83" i="4"/>
  <c r="P84" i="4"/>
  <c r="Q84" i="4"/>
  <c r="R84" i="4"/>
  <c r="S84" i="4"/>
  <c r="P85" i="4"/>
  <c r="Q85" i="4"/>
  <c r="R85" i="4"/>
  <c r="S85" i="4"/>
  <c r="P86" i="4"/>
  <c r="Q86" i="4"/>
  <c r="R86" i="4"/>
  <c r="S86" i="4"/>
  <c r="P87" i="4"/>
  <c r="Q87" i="4"/>
  <c r="R87" i="4"/>
  <c r="S87" i="4"/>
  <c r="P88" i="4"/>
  <c r="Q88" i="4"/>
  <c r="R88" i="4"/>
  <c r="S88" i="4"/>
  <c r="J88" i="4"/>
  <c r="O88" i="4" s="1"/>
  <c r="J87" i="4"/>
  <c r="O87" i="4" s="1"/>
  <c r="J86" i="4"/>
  <c r="O86" i="4" s="1"/>
  <c r="J85" i="4"/>
  <c r="O85" i="4" s="1"/>
  <c r="J84" i="4"/>
  <c r="O84" i="4" s="1"/>
  <c r="J83" i="4"/>
  <c r="O83" i="4" s="1"/>
  <c r="J81" i="4"/>
  <c r="O81" i="4" s="1"/>
  <c r="J82" i="4"/>
  <c r="O82" i="4" s="1"/>
  <c r="J80" i="4"/>
  <c r="O80" i="4" s="1"/>
  <c r="J79" i="4"/>
  <c r="O79" i="4" s="1"/>
  <c r="J78" i="4"/>
  <c r="O78" i="4" s="1"/>
  <c r="J77" i="4"/>
  <c r="O77" i="4" s="1"/>
  <c r="J76" i="4"/>
  <c r="O76" i="4" s="1"/>
  <c r="J75" i="4"/>
  <c r="O75" i="4" s="1"/>
  <c r="J74" i="4"/>
  <c r="O74" i="4" s="1"/>
  <c r="J72" i="4"/>
  <c r="O72" i="4" s="1"/>
  <c r="J73" i="4"/>
  <c r="O73" i="4" s="1"/>
  <c r="J71" i="4"/>
  <c r="O71" i="4" s="1"/>
  <c r="C80" i="3"/>
  <c r="C80" i="6" s="1"/>
  <c r="C82" i="5" s="1"/>
  <c r="C80" i="2" s="1"/>
  <c r="C83" i="4" s="1"/>
  <c r="C81" i="3"/>
  <c r="C81" i="6" s="1"/>
  <c r="C83" i="5" s="1"/>
  <c r="C81" i="2" s="1"/>
  <c r="C84" i="4" s="1"/>
  <c r="C82" i="3"/>
  <c r="C82" i="6" s="1"/>
  <c r="C84" i="5" s="1"/>
  <c r="C82" i="2" s="1"/>
  <c r="C85" i="4" s="1"/>
  <c r="C83" i="3"/>
  <c r="C83" i="6" s="1"/>
  <c r="C85" i="5" s="1"/>
  <c r="C83" i="2" s="1"/>
  <c r="C86" i="4" s="1"/>
  <c r="C84" i="3"/>
  <c r="C84" i="6" s="1"/>
  <c r="C86" i="5" s="1"/>
  <c r="C84" i="2" s="1"/>
  <c r="C87" i="4" s="1"/>
  <c r="C85" i="3"/>
  <c r="C85" i="6" s="1"/>
  <c r="C87" i="5" s="1"/>
  <c r="C85" i="2" s="1"/>
  <c r="C88" i="4" s="1"/>
  <c r="C77" i="3"/>
  <c r="C77" i="6" s="1"/>
  <c r="C79" i="5" s="1"/>
  <c r="C77" i="2" s="1"/>
  <c r="C80" i="4" s="1"/>
  <c r="C78" i="3"/>
  <c r="C78" i="6" s="1"/>
  <c r="C80" i="5" s="1"/>
  <c r="C78" i="2" s="1"/>
  <c r="C81" i="4" s="1"/>
  <c r="C79" i="3"/>
  <c r="C79" i="6" s="1"/>
  <c r="C81" i="5" s="1"/>
  <c r="C79" i="2" s="1"/>
  <c r="C82" i="4" s="1"/>
  <c r="C68" i="3"/>
  <c r="C68" i="6" s="1"/>
  <c r="C70" i="5" s="1"/>
  <c r="C68" i="2" s="1"/>
  <c r="C71" i="4" s="1"/>
  <c r="C69" i="3"/>
  <c r="C69" i="6" s="1"/>
  <c r="C71" i="5" s="1"/>
  <c r="C69" i="2" s="1"/>
  <c r="C72" i="4" s="1"/>
  <c r="C70" i="3"/>
  <c r="C70" i="6" s="1"/>
  <c r="C72" i="5" s="1"/>
  <c r="C70" i="2" s="1"/>
  <c r="C73" i="4" s="1"/>
  <c r="C71" i="3"/>
  <c r="C71" i="6" s="1"/>
  <c r="C73" i="5" s="1"/>
  <c r="C71" i="2" s="1"/>
  <c r="C74" i="4" s="1"/>
  <c r="C72" i="3"/>
  <c r="C72" i="6" s="1"/>
  <c r="C74" i="5" s="1"/>
  <c r="C72" i="2" s="1"/>
  <c r="C75" i="4" s="1"/>
  <c r="C73" i="3"/>
  <c r="C73" i="6" s="1"/>
  <c r="C75" i="5" s="1"/>
  <c r="C73" i="2" s="1"/>
  <c r="C76" i="4" s="1"/>
  <c r="C74" i="3"/>
  <c r="C74" i="6" s="1"/>
  <c r="C76" i="5" s="1"/>
  <c r="C74" i="2" s="1"/>
  <c r="C77" i="4" s="1"/>
  <c r="C75" i="3"/>
  <c r="C75" i="6" s="1"/>
  <c r="C77" i="5" s="1"/>
  <c r="C75" i="2" s="1"/>
  <c r="C78" i="4" s="1"/>
  <c r="C76" i="3"/>
  <c r="C76" i="6" s="1"/>
  <c r="C78" i="5" s="1"/>
  <c r="C76" i="2" s="1"/>
  <c r="C79" i="4" s="1"/>
  <c r="P56" i="4"/>
  <c r="Q56" i="4"/>
  <c r="R56" i="4"/>
  <c r="S56" i="4"/>
  <c r="P57" i="4"/>
  <c r="Q57" i="4"/>
  <c r="R57" i="4"/>
  <c r="S57" i="4"/>
  <c r="P58" i="4"/>
  <c r="Q58" i="4"/>
  <c r="R58" i="4"/>
  <c r="S58" i="4"/>
  <c r="P59" i="4"/>
  <c r="Q59" i="4"/>
  <c r="R59" i="4"/>
  <c r="S59" i="4"/>
  <c r="P60" i="4"/>
  <c r="Q60" i="4"/>
  <c r="R60" i="4"/>
  <c r="S60" i="4"/>
  <c r="P61" i="4"/>
  <c r="Q61" i="4"/>
  <c r="R61" i="4"/>
  <c r="S61" i="4"/>
  <c r="P62" i="4"/>
  <c r="Q62" i="4"/>
  <c r="R62" i="4"/>
  <c r="S62" i="4"/>
  <c r="P63" i="4"/>
  <c r="Q63" i="4"/>
  <c r="R63" i="4"/>
  <c r="S63" i="4"/>
  <c r="P64" i="4"/>
  <c r="Q64" i="4"/>
  <c r="R64" i="4"/>
  <c r="S64" i="4"/>
  <c r="P65" i="4"/>
  <c r="Q65" i="4"/>
  <c r="R65" i="4"/>
  <c r="S65" i="4"/>
  <c r="P66" i="4"/>
  <c r="Q66" i="4"/>
  <c r="R66" i="4"/>
  <c r="S66" i="4"/>
  <c r="P67" i="4"/>
  <c r="Q67" i="4"/>
  <c r="R67" i="4"/>
  <c r="S67" i="4"/>
  <c r="P68" i="4"/>
  <c r="Q68" i="4"/>
  <c r="R68" i="4"/>
  <c r="S68" i="4"/>
  <c r="P69" i="4"/>
  <c r="Q69" i="4"/>
  <c r="R69" i="4"/>
  <c r="S69" i="4"/>
  <c r="P70" i="4"/>
  <c r="Q70" i="4"/>
  <c r="R70" i="4"/>
  <c r="S70" i="4"/>
  <c r="J70" i="4"/>
  <c r="O70" i="4" s="1"/>
  <c r="J69" i="4"/>
  <c r="O69" i="4" s="1"/>
  <c r="J68" i="4"/>
  <c r="O68" i="4" s="1"/>
  <c r="J67" i="4"/>
  <c r="O67" i="4" s="1"/>
  <c r="J66" i="4"/>
  <c r="O66" i="4" s="1"/>
  <c r="J65" i="4"/>
  <c r="O65" i="4" s="1"/>
  <c r="J63" i="4"/>
  <c r="O63" i="4" s="1"/>
  <c r="J64" i="4"/>
  <c r="O64" i="4" s="1"/>
  <c r="J62" i="4"/>
  <c r="O62" i="4" s="1"/>
  <c r="J61" i="4"/>
  <c r="O61" i="4" s="1"/>
  <c r="J60" i="4"/>
  <c r="O60" i="4" s="1"/>
  <c r="J59" i="4"/>
  <c r="O59" i="4" s="1"/>
  <c r="J58" i="4"/>
  <c r="O58" i="4" s="1"/>
  <c r="J57" i="4"/>
  <c r="O57" i="4" s="1"/>
  <c r="J56" i="4"/>
  <c r="O56" i="4" s="1"/>
  <c r="C66" i="3"/>
  <c r="C66" i="6" s="1"/>
  <c r="C68" i="5" s="1"/>
  <c r="C66" i="2" s="1"/>
  <c r="C67" i="3"/>
  <c r="C67" i="6" s="1"/>
  <c r="C69" i="5" s="1"/>
  <c r="C67" i="2" s="1"/>
  <c r="C53" i="3"/>
  <c r="C53" i="6" s="1"/>
  <c r="C55" i="5" s="1"/>
  <c r="C53" i="2" s="1"/>
  <c r="C54" i="3"/>
  <c r="C54" i="6" s="1"/>
  <c r="C56" i="5" s="1"/>
  <c r="C54" i="2" s="1"/>
  <c r="C55" i="3"/>
  <c r="C55" i="6" s="1"/>
  <c r="C57" i="5" s="1"/>
  <c r="C55" i="2" s="1"/>
  <c r="C56" i="3"/>
  <c r="C56" i="6" s="1"/>
  <c r="C58" i="5" s="1"/>
  <c r="C56" i="2" s="1"/>
  <c r="C57" i="3"/>
  <c r="C57" i="6" s="1"/>
  <c r="C59" i="5" s="1"/>
  <c r="C57" i="2" s="1"/>
  <c r="C58" i="3"/>
  <c r="C58" i="6" s="1"/>
  <c r="C60" i="5" s="1"/>
  <c r="C58" i="2" s="1"/>
  <c r="C59" i="3"/>
  <c r="C59" i="6" s="1"/>
  <c r="C61" i="5" s="1"/>
  <c r="C59" i="2" s="1"/>
  <c r="C60" i="3"/>
  <c r="C60" i="6" s="1"/>
  <c r="C62" i="5" s="1"/>
  <c r="C60" i="2" s="1"/>
  <c r="C61" i="3"/>
  <c r="C61" i="6" s="1"/>
  <c r="C63" i="5" s="1"/>
  <c r="C61" i="2" s="1"/>
  <c r="C62" i="3"/>
  <c r="C62" i="6" s="1"/>
  <c r="C64" i="5" s="1"/>
  <c r="C62" i="2" s="1"/>
  <c r="C63" i="3"/>
  <c r="C63" i="6" s="1"/>
  <c r="C65" i="5" s="1"/>
  <c r="C63" i="2" s="1"/>
  <c r="C64" i="3"/>
  <c r="C64" i="6" s="1"/>
  <c r="C66" i="5" s="1"/>
  <c r="C64" i="2" s="1"/>
  <c r="C65" i="3"/>
  <c r="C65" i="6" s="1"/>
  <c r="C67" i="5" s="1"/>
  <c r="C65" i="2" s="1"/>
  <c r="R51" i="4"/>
  <c r="R52" i="4"/>
  <c r="R53" i="4"/>
  <c r="R54" i="4"/>
  <c r="R55" i="4"/>
  <c r="P55" i="4"/>
  <c r="P54" i="4"/>
  <c r="J55" i="4"/>
  <c r="O55" i="4" s="1"/>
  <c r="J54" i="4"/>
  <c r="O54" i="4" s="1"/>
  <c r="Q55" i="4"/>
  <c r="S55" i="4"/>
  <c r="Q54" i="4"/>
  <c r="S54" i="4"/>
  <c r="P53" i="4"/>
  <c r="Q53" i="4"/>
  <c r="S53" i="4"/>
  <c r="J53" i="4"/>
  <c r="O53" i="4" s="1"/>
  <c r="Q50" i="4"/>
  <c r="Q51" i="4"/>
  <c r="Q52" i="4"/>
  <c r="S52" i="4"/>
  <c r="S51" i="4"/>
  <c r="P52" i="4"/>
  <c r="P51" i="4"/>
  <c r="J52" i="4"/>
  <c r="O52" i="4" s="1"/>
  <c r="J51" i="4"/>
  <c r="O51" i="4" s="1"/>
  <c r="S50" i="4"/>
  <c r="R50" i="4"/>
  <c r="P50" i="4"/>
  <c r="J50" i="4"/>
  <c r="O50" i="4" s="1"/>
  <c r="R48" i="4"/>
  <c r="R49" i="4"/>
  <c r="Q49" i="4"/>
  <c r="Q48" i="4"/>
  <c r="Q47" i="4"/>
  <c r="S49" i="4"/>
  <c r="S48" i="4"/>
  <c r="P49" i="4"/>
  <c r="P48" i="4"/>
  <c r="J49" i="4"/>
  <c r="O49" i="4" s="1"/>
  <c r="J48" i="4"/>
  <c r="O48" i="4" s="1"/>
  <c r="S47" i="4"/>
  <c r="R47" i="4"/>
  <c r="P47" i="4"/>
  <c r="J47" i="4"/>
  <c r="O47" i="4" s="1"/>
  <c r="R45" i="4"/>
  <c r="R46" i="4"/>
  <c r="S46" i="4"/>
  <c r="S45" i="4"/>
  <c r="P46" i="4"/>
  <c r="P45" i="4"/>
  <c r="Q46" i="4"/>
  <c r="Q45" i="4"/>
  <c r="Q44" i="4"/>
  <c r="S44" i="4"/>
  <c r="R44" i="4"/>
  <c r="P44" i="4"/>
  <c r="J44" i="4"/>
  <c r="O44" i="4" s="1"/>
  <c r="J45" i="4"/>
  <c r="O45" i="4" s="1"/>
  <c r="J46" i="4"/>
  <c r="O46" i="4" s="1"/>
  <c r="R42" i="4"/>
  <c r="R43" i="4"/>
  <c r="S43" i="4"/>
  <c r="S42" i="4"/>
  <c r="Q43" i="4"/>
  <c r="Q42" i="4"/>
  <c r="P43" i="4"/>
  <c r="P42" i="4"/>
  <c r="J43" i="4"/>
  <c r="O43" i="4" s="1"/>
  <c r="J42" i="4"/>
  <c r="O42" i="4" s="1"/>
  <c r="Q41" i="4"/>
  <c r="S41" i="4"/>
  <c r="R41" i="4"/>
  <c r="P41" i="4"/>
  <c r="J41" i="4"/>
  <c r="O41" i="4" s="1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P38" i="4"/>
  <c r="Q38" i="4"/>
  <c r="R38" i="4"/>
  <c r="S38" i="4"/>
  <c r="P39" i="4"/>
  <c r="Q39" i="4"/>
  <c r="R39" i="4"/>
  <c r="S39" i="4"/>
  <c r="P40" i="4"/>
  <c r="Q40" i="4"/>
  <c r="R40" i="4"/>
  <c r="S40" i="4"/>
  <c r="J40" i="4"/>
  <c r="O40" i="4" s="1"/>
  <c r="J38" i="4"/>
  <c r="O38" i="4" s="1"/>
  <c r="J39" i="4"/>
  <c r="O39" i="4" s="1"/>
  <c r="J36" i="4"/>
  <c r="O36" i="4" s="1"/>
  <c r="J37" i="4"/>
  <c r="O37" i="4" s="1"/>
  <c r="P36" i="4"/>
  <c r="Q36" i="4"/>
  <c r="R36" i="4"/>
  <c r="S36" i="4"/>
  <c r="P37" i="4"/>
  <c r="Q37" i="4"/>
  <c r="R37" i="4"/>
  <c r="S37" i="4"/>
  <c r="P35" i="4"/>
  <c r="Q35" i="4"/>
  <c r="R35" i="4"/>
  <c r="S35" i="4"/>
  <c r="J35" i="4"/>
  <c r="O35" i="4" s="1"/>
  <c r="R33" i="4"/>
  <c r="R34" i="4"/>
  <c r="S34" i="4"/>
  <c r="S33" i="4"/>
  <c r="Q34" i="4"/>
  <c r="Q33" i="4"/>
  <c r="P34" i="4"/>
  <c r="P33" i="4"/>
  <c r="J34" i="4"/>
  <c r="O34" i="4" s="1"/>
  <c r="J33" i="4"/>
  <c r="O33" i="4" s="1"/>
  <c r="F29" i="3"/>
  <c r="F30" i="3"/>
  <c r="F31" i="3"/>
  <c r="Q32" i="4"/>
  <c r="S32" i="4"/>
  <c r="R32" i="4"/>
  <c r="P32" i="4"/>
  <c r="J32" i="4"/>
  <c r="O32" i="4" s="1"/>
  <c r="R30" i="4"/>
  <c r="R31" i="4"/>
  <c r="S31" i="4"/>
  <c r="S30" i="4"/>
  <c r="Q31" i="4"/>
  <c r="Q30" i="4"/>
  <c r="P31" i="4"/>
  <c r="P30" i="4"/>
  <c r="J31" i="4"/>
  <c r="O31" i="4" s="1"/>
  <c r="J30" i="4"/>
  <c r="O30" i="4" s="1"/>
  <c r="F26" i="3"/>
  <c r="F27" i="3"/>
  <c r="F28" i="3"/>
  <c r="Q29" i="4"/>
  <c r="S29" i="4"/>
  <c r="R29" i="4"/>
  <c r="P29" i="4"/>
  <c r="J29" i="4"/>
  <c r="O29" i="4" s="1"/>
  <c r="F23" i="3"/>
  <c r="F24" i="3"/>
  <c r="F25" i="3"/>
  <c r="P27" i="4"/>
  <c r="Q27" i="4"/>
  <c r="R27" i="4"/>
  <c r="S27" i="4"/>
  <c r="P28" i="4"/>
  <c r="Q28" i="4"/>
  <c r="R28" i="4"/>
  <c r="S28" i="4"/>
  <c r="R26" i="4"/>
  <c r="S26" i="4"/>
  <c r="Q26" i="4"/>
  <c r="P26" i="4"/>
  <c r="J27" i="4"/>
  <c r="O27" i="4" s="1"/>
  <c r="J28" i="4"/>
  <c r="O28" i="4" s="1"/>
  <c r="J26" i="4"/>
  <c r="O26" i="4" s="1"/>
  <c r="O172" i="4" l="1"/>
  <c r="Y160" i="4"/>
  <c r="U161" i="4"/>
  <c r="Y161" i="4" s="1"/>
  <c r="Y159" i="4"/>
  <c r="U148" i="4"/>
  <c r="Y148" i="4" s="1"/>
  <c r="T156" i="4"/>
  <c r="Y142" i="4"/>
  <c r="Y167" i="4"/>
  <c r="Y172" i="4"/>
  <c r="U139" i="4"/>
  <c r="Y139" i="4" s="1"/>
  <c r="U164" i="4"/>
  <c r="Y141" i="4"/>
  <c r="U141" i="4"/>
  <c r="U171" i="4"/>
  <c r="Y171" i="4" s="1"/>
  <c r="Y163" i="4"/>
  <c r="U150" i="4"/>
  <c r="Y150" i="4" s="1"/>
  <c r="U140" i="4"/>
  <c r="T157" i="4"/>
  <c r="U151" i="4"/>
  <c r="Y151" i="4" s="1"/>
  <c r="T148" i="4"/>
  <c r="T147" i="4"/>
  <c r="T138" i="4"/>
  <c r="O158" i="4"/>
  <c r="T158" i="4" s="1"/>
  <c r="O167" i="4"/>
  <c r="U174" i="4"/>
  <c r="Y174" i="4" s="1"/>
  <c r="T170" i="4"/>
  <c r="Y164" i="4"/>
  <c r="U163" i="4"/>
  <c r="T160" i="4"/>
  <c r="Y155" i="4"/>
  <c r="U152" i="4"/>
  <c r="Y152" i="4" s="1"/>
  <c r="Y175" i="4"/>
  <c r="T171" i="4"/>
  <c r="U154" i="4"/>
  <c r="Y154" i="4" s="1"/>
  <c r="T150" i="4"/>
  <c r="Y144" i="4"/>
  <c r="Y143" i="4"/>
  <c r="T140" i="4"/>
  <c r="T139" i="4"/>
  <c r="T175" i="4"/>
  <c r="T172" i="4"/>
  <c r="U166" i="4"/>
  <c r="Y166" i="4" s="1"/>
  <c r="U165" i="4"/>
  <c r="Y165" i="4" s="1"/>
  <c r="T162" i="4"/>
  <c r="T161" i="4"/>
  <c r="U155" i="4"/>
  <c r="T152" i="4"/>
  <c r="T151" i="4"/>
  <c r="U145" i="4"/>
  <c r="Y145" i="4" s="1"/>
  <c r="T141" i="4"/>
  <c r="O149" i="4"/>
  <c r="T149" i="4" s="1"/>
  <c r="O159" i="4"/>
  <c r="T159" i="4" s="1"/>
  <c r="O168" i="4"/>
  <c r="T168" i="4" s="1"/>
  <c r="T173" i="4"/>
  <c r="T163" i="4"/>
  <c r="U156" i="4"/>
  <c r="Y156" i="4" s="1"/>
  <c r="U146" i="4"/>
  <c r="Y146" i="4" s="1"/>
  <c r="T145" i="4"/>
  <c r="T142" i="4"/>
  <c r="Y140" i="4"/>
  <c r="U136" i="4"/>
  <c r="Y136" i="4" s="1"/>
  <c r="U135" i="4"/>
  <c r="Y135" i="4" s="1"/>
  <c r="T167" i="4"/>
  <c r="T164" i="4"/>
  <c r="Y162" i="4"/>
  <c r="U157" i="4"/>
  <c r="Y157" i="4" s="1"/>
  <c r="T154" i="4"/>
  <c r="T153" i="4"/>
  <c r="Y149" i="4"/>
  <c r="U147" i="4"/>
  <c r="Y147" i="4" s="1"/>
  <c r="Y138" i="4"/>
  <c r="T136" i="4"/>
  <c r="O169" i="4"/>
  <c r="T169" i="4" s="1"/>
  <c r="U170" i="4"/>
  <c r="Y170" i="4" s="1"/>
  <c r="T165" i="4"/>
  <c r="T155" i="4"/>
  <c r="O108" i="4"/>
  <c r="T108" i="4" s="1"/>
  <c r="Y93" i="4"/>
  <c r="U106" i="4"/>
  <c r="Y106" i="4" s="1"/>
  <c r="Y119" i="4"/>
  <c r="Y125" i="4"/>
  <c r="Y108" i="4"/>
  <c r="T110" i="4"/>
  <c r="T96" i="4"/>
  <c r="O142" i="4"/>
  <c r="T97" i="4"/>
  <c r="Y133" i="4"/>
  <c r="Y111" i="4"/>
  <c r="O137" i="4"/>
  <c r="T137" i="4" s="1"/>
  <c r="Y89" i="4"/>
  <c r="T112" i="4"/>
  <c r="T113" i="4"/>
  <c r="T123" i="4"/>
  <c r="T100" i="4"/>
  <c r="U112" i="4"/>
  <c r="Y112" i="4" s="1"/>
  <c r="U130" i="4"/>
  <c r="Y130" i="4" s="1"/>
  <c r="U113" i="4"/>
  <c r="Y113" i="4" s="1"/>
  <c r="Y90" i="4"/>
  <c r="T92" i="4"/>
  <c r="O93" i="4"/>
  <c r="T93" i="4" s="1"/>
  <c r="U110" i="4"/>
  <c r="Y110" i="4" s="1"/>
  <c r="T132" i="4"/>
  <c r="Y91" i="4"/>
  <c r="T109" i="4"/>
  <c r="T114" i="4"/>
  <c r="U114" i="4"/>
  <c r="Y114" i="4" s="1"/>
  <c r="U107" i="4"/>
  <c r="Y107" i="4" s="1"/>
  <c r="Y121" i="4"/>
  <c r="O129" i="4"/>
  <c r="T129" i="4" s="1"/>
  <c r="O128" i="4"/>
  <c r="T128" i="4" s="1"/>
  <c r="T134" i="4"/>
  <c r="O94" i="4"/>
  <c r="T94" i="4" s="1"/>
  <c r="T98" i="4"/>
  <c r="T115" i="4"/>
  <c r="T116" i="4"/>
  <c r="T117" i="4"/>
  <c r="Y94" i="4"/>
  <c r="Y95" i="4"/>
  <c r="U99" i="4"/>
  <c r="Y99" i="4" s="1"/>
  <c r="T105" i="4"/>
  <c r="U115" i="4"/>
  <c r="Y115" i="4" s="1"/>
  <c r="U132" i="4"/>
  <c r="Y132" i="4" s="1"/>
  <c r="U100" i="4"/>
  <c r="Y100" i="4" s="1"/>
  <c r="Y104" i="4"/>
  <c r="T106" i="4"/>
  <c r="T107" i="4"/>
  <c r="T131" i="4"/>
  <c r="U124" i="4"/>
  <c r="Y124" i="4" s="1"/>
  <c r="U118" i="4"/>
  <c r="Y118" i="4" s="1"/>
  <c r="O143" i="4"/>
  <c r="T143" i="4" s="1"/>
  <c r="O95" i="4"/>
  <c r="T95" i="4" s="1"/>
  <c r="U123" i="4"/>
  <c r="Y123" i="4" s="1"/>
  <c r="O121" i="4"/>
  <c r="T121" i="4" s="1"/>
  <c r="U117" i="4"/>
  <c r="Y117" i="4" s="1"/>
  <c r="U92" i="4"/>
  <c r="Y92" i="4" s="1"/>
  <c r="T102" i="4"/>
  <c r="U131" i="4"/>
  <c r="Y131" i="4" s="1"/>
  <c r="O127" i="4"/>
  <c r="T127" i="4" s="1"/>
  <c r="U122" i="4"/>
  <c r="Y122" i="4" s="1"/>
  <c r="O120" i="4"/>
  <c r="T120" i="4" s="1"/>
  <c r="T103" i="4"/>
  <c r="U116" i="4"/>
  <c r="Y116" i="4" s="1"/>
  <c r="O126" i="4"/>
  <c r="T126" i="4" s="1"/>
  <c r="T118" i="4"/>
  <c r="O133" i="4"/>
  <c r="T133" i="4" s="1"/>
  <c r="O90" i="4"/>
  <c r="T90" i="4" s="1"/>
  <c r="O111" i="4"/>
  <c r="T111" i="4" s="1"/>
  <c r="U105" i="4"/>
  <c r="Y105" i="4" s="1"/>
  <c r="O125" i="4"/>
  <c r="T125" i="4" s="1"/>
  <c r="T124" i="4"/>
  <c r="Y120" i="4"/>
  <c r="O119" i="4"/>
  <c r="T119" i="4" s="1"/>
  <c r="U109" i="4"/>
  <c r="Y109" i="4" s="1"/>
  <c r="O89" i="4"/>
  <c r="T89" i="4" s="1"/>
  <c r="O91" i="4"/>
  <c r="T91" i="4" s="1"/>
  <c r="U96" i="4"/>
  <c r="Y96" i="4" s="1"/>
  <c r="U98" i="4"/>
  <c r="Y98" i="4" s="1"/>
  <c r="T99" i="4"/>
  <c r="T122" i="4"/>
  <c r="U97" i="4"/>
  <c r="Y97" i="4" s="1"/>
  <c r="O104" i="4"/>
  <c r="T104" i="4" s="1"/>
  <c r="O144" i="4"/>
  <c r="T144" i="4" s="1"/>
  <c r="U134" i="4"/>
  <c r="Y134" i="4" s="1"/>
  <c r="T101" i="4"/>
  <c r="U103" i="4"/>
  <c r="Y103" i="4" s="1"/>
  <c r="U102" i="4"/>
  <c r="Y102" i="4" s="1"/>
  <c r="U101" i="4"/>
  <c r="Y101" i="4" s="1"/>
  <c r="U88" i="4"/>
  <c r="Y88" i="4" s="1"/>
  <c r="U76" i="4"/>
  <c r="Y76" i="4" s="1"/>
  <c r="U80" i="4"/>
  <c r="Y80" i="4" s="1"/>
  <c r="U82" i="4"/>
  <c r="Y82" i="4" s="1"/>
  <c r="U84" i="4"/>
  <c r="Y84" i="4" s="1"/>
  <c r="U72" i="4"/>
  <c r="Y72" i="4" s="1"/>
  <c r="U86" i="4"/>
  <c r="Y86" i="4" s="1"/>
  <c r="U78" i="4"/>
  <c r="Y78" i="4" s="1"/>
  <c r="U74" i="4"/>
  <c r="Y74" i="4" s="1"/>
  <c r="U70" i="4"/>
  <c r="Y70" i="4" s="1"/>
  <c r="U68" i="4"/>
  <c r="Y68" i="4" s="1"/>
  <c r="U66" i="4"/>
  <c r="Y66" i="4" s="1"/>
  <c r="U64" i="4"/>
  <c r="Y64" i="4" s="1"/>
  <c r="U62" i="4"/>
  <c r="Y62" i="4" s="1"/>
  <c r="U60" i="4"/>
  <c r="Y60" i="4" s="1"/>
  <c r="U58" i="4"/>
  <c r="Y58" i="4" s="1"/>
  <c r="U56" i="4"/>
  <c r="Y56" i="4" s="1"/>
  <c r="U54" i="4"/>
  <c r="Y54" i="4" s="1"/>
  <c r="U52" i="4"/>
  <c r="Y52" i="4" s="1"/>
  <c r="U50" i="4"/>
  <c r="Y50" i="4" s="1"/>
  <c r="U48" i="4"/>
  <c r="Y48" i="4" s="1"/>
  <c r="U46" i="4"/>
  <c r="Y46" i="4" s="1"/>
  <c r="U44" i="4"/>
  <c r="Y44" i="4" s="1"/>
  <c r="U42" i="4"/>
  <c r="Y42" i="4" s="1"/>
  <c r="U40" i="4"/>
  <c r="Y40" i="4" s="1"/>
  <c r="U38" i="4"/>
  <c r="Y38" i="4" s="1"/>
  <c r="U36" i="4"/>
  <c r="Y36" i="4" s="1"/>
  <c r="U34" i="4"/>
  <c r="Y34" i="4" s="1"/>
  <c r="U32" i="4"/>
  <c r="Y32" i="4" s="1"/>
  <c r="U30" i="4"/>
  <c r="Y30" i="4" s="1"/>
  <c r="U28" i="4"/>
  <c r="Y28" i="4" s="1"/>
  <c r="U26" i="4"/>
  <c r="Y26" i="4" s="1"/>
  <c r="U87" i="4"/>
  <c r="Y87" i="4" s="1"/>
  <c r="U85" i="4"/>
  <c r="Y85" i="4" s="1"/>
  <c r="U83" i="4"/>
  <c r="Y83" i="4" s="1"/>
  <c r="U81" i="4"/>
  <c r="Y81" i="4" s="1"/>
  <c r="U79" i="4"/>
  <c r="Y79" i="4" s="1"/>
  <c r="U77" i="4"/>
  <c r="Y77" i="4" s="1"/>
  <c r="U75" i="4"/>
  <c r="Y75" i="4" s="1"/>
  <c r="U73" i="4"/>
  <c r="Y73" i="4" s="1"/>
  <c r="U71" i="4"/>
  <c r="Y71" i="4" s="1"/>
  <c r="U69" i="4"/>
  <c r="Y69" i="4" s="1"/>
  <c r="U67" i="4"/>
  <c r="Y67" i="4" s="1"/>
  <c r="U65" i="4"/>
  <c r="Y65" i="4" s="1"/>
  <c r="U63" i="4"/>
  <c r="Y63" i="4" s="1"/>
  <c r="U61" i="4"/>
  <c r="Y61" i="4" s="1"/>
  <c r="U59" i="4"/>
  <c r="Y59" i="4" s="1"/>
  <c r="U57" i="4"/>
  <c r="Y57" i="4" s="1"/>
  <c r="U55" i="4"/>
  <c r="Y55" i="4" s="1"/>
  <c r="U53" i="4"/>
  <c r="Y53" i="4" s="1"/>
  <c r="U51" i="4"/>
  <c r="Y51" i="4" s="1"/>
  <c r="U49" i="4"/>
  <c r="Y49" i="4" s="1"/>
  <c r="U47" i="4"/>
  <c r="Y47" i="4" s="1"/>
  <c r="U45" i="4"/>
  <c r="Y45" i="4" s="1"/>
  <c r="U43" i="4"/>
  <c r="Y43" i="4" s="1"/>
  <c r="U41" i="4"/>
  <c r="Y41" i="4" s="1"/>
  <c r="U39" i="4"/>
  <c r="Y39" i="4" s="1"/>
  <c r="U37" i="4"/>
  <c r="Y37" i="4" s="1"/>
  <c r="U35" i="4"/>
  <c r="Y35" i="4" s="1"/>
  <c r="U33" i="4"/>
  <c r="Y33" i="4" s="1"/>
  <c r="U31" i="4"/>
  <c r="Y31" i="4" s="1"/>
  <c r="U29" i="4"/>
  <c r="Y29" i="4" s="1"/>
  <c r="U27" i="4"/>
  <c r="Y27" i="4" s="1"/>
  <c r="T71" i="4"/>
  <c r="T73" i="4"/>
  <c r="T82" i="4"/>
  <c r="T77" i="4"/>
  <c r="T78" i="4"/>
  <c r="T72" i="4"/>
  <c r="T83" i="4"/>
  <c r="T86" i="4"/>
  <c r="T76" i="4"/>
  <c r="T74" i="4"/>
  <c r="T81" i="4"/>
  <c r="T80" i="4"/>
  <c r="T87" i="4"/>
  <c r="T84" i="4"/>
  <c r="T85" i="4"/>
  <c r="T75" i="4"/>
  <c r="T88" i="4"/>
  <c r="T79" i="4"/>
  <c r="T62" i="4"/>
  <c r="T58" i="4"/>
  <c r="T66" i="4"/>
  <c r="T57" i="4"/>
  <c r="T64" i="4"/>
  <c r="T60" i="4"/>
  <c r="T63" i="4"/>
  <c r="T69" i="4"/>
  <c r="T65" i="4"/>
  <c r="T68" i="4"/>
  <c r="T61" i="4"/>
  <c r="T67" i="4"/>
  <c r="T59" i="4"/>
  <c r="T70" i="4"/>
  <c r="T56" i="4"/>
  <c r="T35" i="4"/>
  <c r="T40" i="4"/>
  <c r="T51" i="4"/>
  <c r="T42" i="4"/>
  <c r="T55" i="4"/>
  <c r="T31" i="4"/>
  <c r="L3" i="7" s="1"/>
  <c r="T43" i="4"/>
  <c r="T50" i="4"/>
  <c r="T47" i="4"/>
  <c r="T54" i="4"/>
  <c r="T44" i="4"/>
  <c r="T34" i="4"/>
  <c r="L4" i="7" s="1"/>
  <c r="T32" i="4"/>
  <c r="J4" i="7" s="1"/>
  <c r="T29" i="4"/>
  <c r="J3" i="7" s="1"/>
  <c r="T30" i="4"/>
  <c r="K3" i="7" s="1"/>
  <c r="T33" i="4"/>
  <c r="K4" i="7" s="1"/>
  <c r="T48" i="4"/>
  <c r="T52" i="4"/>
  <c r="T53" i="4"/>
  <c r="T41" i="4"/>
  <c r="T46" i="4"/>
  <c r="T49" i="4"/>
  <c r="T28" i="4"/>
  <c r="T39" i="4"/>
  <c r="T26" i="4"/>
  <c r="T38" i="4"/>
  <c r="T27" i="4"/>
  <c r="T45" i="4"/>
  <c r="T37" i="4"/>
  <c r="T36" i="4"/>
  <c r="S25" i="4"/>
  <c r="S24" i="4"/>
  <c r="Q25" i="4"/>
  <c r="Q24" i="4"/>
  <c r="P25" i="4"/>
  <c r="P24" i="4"/>
  <c r="R25" i="4"/>
  <c r="R24" i="4"/>
  <c r="F20" i="3"/>
  <c r="F21" i="3"/>
  <c r="F22" i="3"/>
  <c r="S23" i="4"/>
  <c r="Q23" i="4"/>
  <c r="R23" i="4"/>
  <c r="P23" i="4"/>
  <c r="J23" i="4"/>
  <c r="J24" i="4"/>
  <c r="J25" i="4"/>
  <c r="P20" i="4"/>
  <c r="Q20" i="4"/>
  <c r="R20" i="4"/>
  <c r="S20" i="4"/>
  <c r="P21" i="4"/>
  <c r="Q21" i="4"/>
  <c r="R21" i="4"/>
  <c r="S21" i="4"/>
  <c r="P22" i="4"/>
  <c r="Q22" i="4"/>
  <c r="R22" i="4"/>
  <c r="S22" i="4"/>
  <c r="F17" i="3"/>
  <c r="F18" i="3"/>
  <c r="F19" i="3"/>
  <c r="J20" i="4"/>
  <c r="J21" i="4"/>
  <c r="J22" i="4"/>
  <c r="P17" i="4"/>
  <c r="Q17" i="4"/>
  <c r="R17" i="4"/>
  <c r="S17" i="4"/>
  <c r="P18" i="4"/>
  <c r="Q18" i="4"/>
  <c r="R18" i="4"/>
  <c r="S18" i="4"/>
  <c r="P19" i="4"/>
  <c r="Q19" i="4"/>
  <c r="R19" i="4"/>
  <c r="S19" i="4"/>
  <c r="F14" i="3"/>
  <c r="F15" i="3"/>
  <c r="F16" i="3"/>
  <c r="J17" i="4"/>
  <c r="J18" i="4"/>
  <c r="J19" i="4"/>
  <c r="J11" i="4"/>
  <c r="J12" i="4"/>
  <c r="J13" i="4"/>
  <c r="J14" i="4"/>
  <c r="J15" i="4"/>
  <c r="J16" i="4"/>
  <c r="I16" i="4"/>
  <c r="I15" i="4"/>
  <c r="I14" i="4"/>
  <c r="I13" i="4"/>
  <c r="I12" i="4"/>
  <c r="I11" i="4"/>
  <c r="J8" i="4"/>
  <c r="J9" i="4"/>
  <c r="J10" i="4"/>
  <c r="I8" i="4"/>
  <c r="I9" i="4"/>
  <c r="I10" i="4"/>
  <c r="J7" i="4"/>
  <c r="I7" i="4"/>
  <c r="Q6" i="4"/>
  <c r="R6" i="4"/>
  <c r="S6" i="4"/>
  <c r="P6" i="4"/>
  <c r="J6" i="4"/>
  <c r="S5" i="4"/>
  <c r="R5" i="4"/>
  <c r="Q5" i="4"/>
  <c r="P5" i="4"/>
  <c r="J5" i="4"/>
  <c r="F16" i="4"/>
  <c r="F13" i="1" s="1"/>
  <c r="F15" i="4"/>
  <c r="F12" i="1" s="1"/>
  <c r="F14" i="4"/>
  <c r="F11" i="1" s="1"/>
  <c r="F11" i="3"/>
  <c r="F12" i="3"/>
  <c r="F13" i="3"/>
  <c r="F11" i="4"/>
  <c r="F8" i="1" s="1"/>
  <c r="F12" i="4"/>
  <c r="F9" i="1" s="1"/>
  <c r="F13" i="4"/>
  <c r="F10" i="1" s="1"/>
  <c r="F10" i="3"/>
  <c r="F9" i="3"/>
  <c r="F8" i="3"/>
  <c r="F10" i="4"/>
  <c r="F7" i="1" s="1"/>
  <c r="F9" i="4"/>
  <c r="F6" i="1" s="1"/>
  <c r="F7" i="3"/>
  <c r="F6" i="3"/>
  <c r="F8" i="4"/>
  <c r="F5" i="1" s="1"/>
  <c r="F5" i="3"/>
  <c r="F6" i="4"/>
  <c r="F3" i="1" s="1"/>
  <c r="F7" i="4"/>
  <c r="F4" i="1" s="1"/>
  <c r="F2" i="3"/>
  <c r="F3" i="3"/>
  <c r="F4" i="3"/>
  <c r="F5" i="4"/>
  <c r="F2" i="1" s="1"/>
  <c r="U10" i="4" l="1"/>
  <c r="U13" i="4"/>
  <c r="U14" i="4"/>
  <c r="U9" i="4"/>
  <c r="U16" i="4"/>
  <c r="U8" i="4"/>
  <c r="O20" i="4"/>
  <c r="T20" i="4" s="1"/>
  <c r="U20" i="4"/>
  <c r="Y20" i="4" s="1"/>
  <c r="Q12" i="4"/>
  <c r="V12" i="4"/>
  <c r="W12" i="4"/>
  <c r="X12" i="4"/>
  <c r="R10" i="4"/>
  <c r="V10" i="4"/>
  <c r="W10" i="4"/>
  <c r="X10" i="4"/>
  <c r="R13" i="4"/>
  <c r="V13" i="4"/>
  <c r="W13" i="4"/>
  <c r="X13" i="4"/>
  <c r="O6" i="4"/>
  <c r="T6" i="4" s="1"/>
  <c r="U6" i="4"/>
  <c r="Y6" i="4" s="1"/>
  <c r="P9" i="4"/>
  <c r="V9" i="4"/>
  <c r="W9" i="4"/>
  <c r="X9" i="4"/>
  <c r="R14" i="4"/>
  <c r="V14" i="4"/>
  <c r="W14" i="4"/>
  <c r="X14" i="4"/>
  <c r="U11" i="4"/>
  <c r="O17" i="4"/>
  <c r="T17" i="4" s="1"/>
  <c r="U17" i="4"/>
  <c r="Y17" i="4" s="1"/>
  <c r="P11" i="4"/>
  <c r="V11" i="4"/>
  <c r="W11" i="4"/>
  <c r="X11" i="4"/>
  <c r="U12" i="4"/>
  <c r="O23" i="4"/>
  <c r="T23" i="4" s="1"/>
  <c r="U23" i="4"/>
  <c r="Y23" i="4" s="1"/>
  <c r="P8" i="4"/>
  <c r="V8" i="4"/>
  <c r="W8" i="4"/>
  <c r="X8" i="4"/>
  <c r="Q15" i="4"/>
  <c r="V15" i="4"/>
  <c r="W15" i="4"/>
  <c r="X15" i="4"/>
  <c r="O19" i="4"/>
  <c r="T19" i="4" s="1"/>
  <c r="U19" i="4"/>
  <c r="Y19" i="4" s="1"/>
  <c r="O22" i="4"/>
  <c r="T22" i="4" s="1"/>
  <c r="U22" i="4"/>
  <c r="Y22" i="4" s="1"/>
  <c r="P7" i="4"/>
  <c r="V7" i="4"/>
  <c r="W7" i="4"/>
  <c r="X7" i="4"/>
  <c r="Q16" i="4"/>
  <c r="V16" i="4"/>
  <c r="W16" i="4"/>
  <c r="X16" i="4"/>
  <c r="O18" i="4"/>
  <c r="T18" i="4" s="1"/>
  <c r="U18" i="4"/>
  <c r="Y18" i="4" s="1"/>
  <c r="U15" i="4"/>
  <c r="O21" i="4"/>
  <c r="T21" i="4" s="1"/>
  <c r="U21" i="4"/>
  <c r="Y21" i="4" s="1"/>
  <c r="O5" i="4"/>
  <c r="T5" i="4" s="1"/>
  <c r="U5" i="4"/>
  <c r="Y5" i="4" s="1"/>
  <c r="O25" i="4"/>
  <c r="T25" i="4" s="1"/>
  <c r="U25" i="4"/>
  <c r="Y25" i="4" s="1"/>
  <c r="U7" i="4"/>
  <c r="O24" i="4"/>
  <c r="T24" i="4" s="1"/>
  <c r="U24" i="4"/>
  <c r="Y24" i="4" s="1"/>
  <c r="O13" i="4"/>
  <c r="P12" i="4"/>
  <c r="O7" i="4"/>
  <c r="Q13" i="4"/>
  <c r="P13" i="4"/>
  <c r="R8" i="4"/>
  <c r="O15" i="4"/>
  <c r="R15" i="4"/>
  <c r="P15" i="4"/>
  <c r="O9" i="4"/>
  <c r="S11" i="4"/>
  <c r="R11" i="4"/>
  <c r="O11" i="4"/>
  <c r="Q11" i="4"/>
  <c r="S13" i="4"/>
  <c r="S9" i="4"/>
  <c r="P16" i="4"/>
  <c r="Q10" i="4"/>
  <c r="P10" i="4"/>
  <c r="S8" i="4"/>
  <c r="S15" i="4"/>
  <c r="P14" i="4"/>
  <c r="O10" i="4"/>
  <c r="S7" i="4"/>
  <c r="Q8" i="4"/>
  <c r="O16" i="4"/>
  <c r="R7" i="4"/>
  <c r="Q7" i="4"/>
  <c r="O8" i="4"/>
  <c r="R9" i="4"/>
  <c r="O14" i="4"/>
  <c r="S12" i="4"/>
  <c r="S16" i="4"/>
  <c r="Q14" i="4"/>
  <c r="S10" i="4"/>
  <c r="Q9" i="4"/>
  <c r="R12" i="4"/>
  <c r="R16" i="4"/>
  <c r="S14" i="4"/>
  <c r="O12" i="4"/>
  <c r="Y9" i="4" l="1"/>
  <c r="Y10" i="4"/>
  <c r="Y16" i="4"/>
  <c r="Y8" i="4"/>
  <c r="Y13" i="4"/>
  <c r="Y15" i="4"/>
  <c r="Y14" i="4"/>
  <c r="Y7" i="4"/>
  <c r="Y12" i="4"/>
  <c r="Y11" i="4"/>
  <c r="T7" i="4"/>
  <c r="T13" i="4"/>
  <c r="T11" i="4"/>
  <c r="T16" i="4"/>
  <c r="T15" i="4"/>
  <c r="T8" i="4"/>
  <c r="T10" i="4"/>
  <c r="T9" i="4"/>
  <c r="T12" i="4"/>
  <c r="T14" i="4"/>
  <c r="B78" i="4"/>
  <c r="B75" i="2"/>
  <c r="B77" i="5"/>
  <c r="B75" i="6"/>
  <c r="B75" i="3"/>
  <c r="B75" i="1"/>
  <c r="B68" i="4"/>
  <c r="B65" i="2"/>
  <c r="B67" i="5"/>
  <c r="B65" i="6"/>
  <c r="B65" i="3"/>
  <c r="B65" i="1"/>
  <c r="B75" i="4"/>
  <c r="B72" i="2"/>
  <c r="B74" i="5"/>
  <c r="B72" i="6"/>
  <c r="B72" i="3"/>
  <c r="B72" i="1"/>
  <c r="B56" i="4"/>
  <c r="B53" i="2"/>
  <c r="B55" i="5"/>
  <c r="B53" i="6"/>
  <c r="B53" i="3"/>
  <c r="B53" i="1"/>
  <c r="B73" i="4"/>
  <c r="B70" i="2"/>
  <c r="B72" i="5"/>
  <c r="B70" i="6"/>
  <c r="B70" i="3"/>
  <c r="B70" i="1"/>
  <c r="B87" i="4"/>
  <c r="B84" i="2"/>
  <c r="B86" i="5"/>
  <c r="B84" i="6"/>
  <c r="B84" i="3"/>
  <c r="B84" i="1"/>
  <c r="B86" i="4"/>
  <c r="B83" i="2"/>
  <c r="B85" i="5"/>
  <c r="B83" i="6"/>
  <c r="B83" i="3"/>
  <c r="B83" i="1"/>
  <c r="B68" i="1"/>
  <c r="B68" i="3"/>
  <c r="B68" i="6"/>
  <c r="B70" i="5"/>
  <c r="B68" i="2"/>
  <c r="B71" i="4"/>
  <c r="B85" i="1"/>
  <c r="B85" i="3"/>
  <c r="B85" i="6"/>
  <c r="B87" i="5"/>
  <c r="B85" i="2"/>
  <c r="B88" i="4"/>
  <c r="B62" i="1"/>
  <c r="B62" i="3"/>
  <c r="B62" i="6"/>
  <c r="B64" i="5"/>
  <c r="B62" i="2"/>
  <c r="B65" i="4"/>
  <c r="B71" i="1"/>
  <c r="B71" i="3"/>
  <c r="B71" i="6"/>
  <c r="B73" i="5"/>
  <c r="B71" i="2"/>
  <c r="B74" i="4"/>
  <c r="B70" i="4"/>
  <c r="B67" i="2"/>
  <c r="B69" i="5"/>
  <c r="B67" i="6"/>
  <c r="B67" i="3"/>
  <c r="B67" i="1"/>
  <c r="B72" i="4"/>
  <c r="B69" i="2"/>
  <c r="B71" i="5"/>
  <c r="B69" i="6"/>
  <c r="B69" i="3"/>
  <c r="B69" i="1"/>
  <c r="B63" i="1"/>
  <c r="B63" i="3"/>
  <c r="B63" i="6"/>
  <c r="B65" i="5"/>
  <c r="B63" i="2"/>
  <c r="B66" i="4"/>
  <c r="B80" i="4"/>
  <c r="B77" i="2"/>
  <c r="B79" i="5"/>
  <c r="B77" i="6"/>
  <c r="B77" i="3"/>
  <c r="B77" i="1"/>
  <c r="B63" i="4"/>
  <c r="B60" i="2"/>
  <c r="B62" i="5"/>
  <c r="B60" i="6"/>
  <c r="B60" i="3"/>
  <c r="B60" i="1"/>
  <c r="B82" i="1"/>
  <c r="B82" i="3"/>
  <c r="B82" i="6"/>
  <c r="B84" i="5"/>
  <c r="B82" i="2"/>
  <c r="B85" i="4"/>
  <c r="B81" i="1"/>
  <c r="B81" i="3"/>
  <c r="B81" i="6"/>
  <c r="B83" i="5"/>
  <c r="B81" i="2"/>
  <c r="B84" i="4"/>
  <c r="B54" i="1"/>
  <c r="B54" i="3"/>
  <c r="B54" i="6"/>
  <c r="B56" i="5"/>
  <c r="B54" i="2"/>
  <c r="B57" i="4"/>
  <c r="B64" i="1"/>
  <c r="B64" i="3"/>
  <c r="B64" i="6"/>
  <c r="B66" i="5"/>
  <c r="B64" i="2"/>
  <c r="B67" i="4"/>
  <c r="B83" i="4"/>
  <c r="B80" i="2"/>
  <c r="B82" i="5"/>
  <c r="B80" i="1"/>
  <c r="B80" i="3"/>
  <c r="B80" i="6"/>
  <c r="B61" i="4"/>
  <c r="B58" i="2"/>
  <c r="B60" i="5"/>
  <c r="B58" i="1"/>
  <c r="B58" i="3"/>
  <c r="B58" i="6"/>
  <c r="B69" i="4"/>
  <c r="B66" i="2"/>
  <c r="B68" i="5"/>
  <c r="B66" i="1"/>
  <c r="B66" i="3"/>
  <c r="B66" i="6"/>
  <c r="B55" i="1"/>
  <c r="B55" i="3"/>
  <c r="B55" i="6"/>
  <c r="B57" i="5"/>
  <c r="B55" i="2"/>
  <c r="B58" i="4"/>
  <c r="B61" i="1"/>
  <c r="B61" i="3"/>
  <c r="B61" i="6"/>
  <c r="B63" i="5"/>
  <c r="B61" i="2"/>
  <c r="B64" i="4"/>
  <c r="B77" i="4"/>
  <c r="B74" i="1"/>
  <c r="B74" i="3"/>
  <c r="B74" i="6"/>
  <c r="B76" i="5"/>
  <c r="B74" i="2"/>
  <c r="B79" i="4"/>
  <c r="B76" i="1"/>
  <c r="B76" i="3"/>
  <c r="B76" i="6"/>
  <c r="B78" i="5"/>
  <c r="B76" i="2"/>
  <c r="B81" i="4"/>
  <c r="B78" i="1"/>
  <c r="B78" i="3"/>
  <c r="B78" i="6"/>
  <c r="B80" i="5"/>
  <c r="B78" i="2"/>
  <c r="B76" i="4"/>
  <c r="B73" i="1"/>
  <c r="B73" i="3"/>
  <c r="B73" i="6"/>
  <c r="B75" i="5"/>
  <c r="B73" i="2"/>
  <c r="B79" i="1"/>
  <c r="B79" i="3"/>
  <c r="B79" i="6"/>
  <c r="B81" i="5"/>
  <c r="B79" i="2"/>
  <c r="B82" i="4"/>
  <c r="B56" i="1"/>
  <c r="B56" i="3"/>
  <c r="B56" i="6"/>
  <c r="B58" i="5"/>
  <c r="B56" i="2"/>
  <c r="B59" i="4"/>
  <c r="B57" i="1"/>
  <c r="B57" i="3"/>
  <c r="B57" i="6"/>
  <c r="B59" i="5"/>
  <c r="B57" i="2"/>
  <c r="B60" i="4"/>
  <c r="B59" i="1"/>
  <c r="B59" i="3"/>
  <c r="B59" i="6"/>
  <c r="B61" i="5"/>
  <c r="B59" i="2"/>
  <c r="B62" i="4"/>
</calcChain>
</file>

<file path=xl/sharedStrings.xml><?xml version="1.0" encoding="utf-8"?>
<sst xmlns="http://schemas.openxmlformats.org/spreadsheetml/2006/main" count="1553" uniqueCount="194">
  <si>
    <t>No.</t>
  </si>
  <si>
    <t>Nama Perusahaan</t>
  </si>
  <si>
    <t>Tahun</t>
  </si>
  <si>
    <t>X1</t>
  </si>
  <si>
    <t>X2</t>
  </si>
  <si>
    <t>X3</t>
  </si>
  <si>
    <t>Z</t>
  </si>
  <si>
    <t>Y</t>
  </si>
  <si>
    <t>Adaro Energi Indonesia Tbk</t>
  </si>
  <si>
    <t>Dian Swastatika Indonesia Tbk</t>
  </si>
  <si>
    <t>Humpuss Intermoda Transportasi Tbk</t>
  </si>
  <si>
    <t>Indika Energy Tbk</t>
  </si>
  <si>
    <t>Resource Alam Indonesia Tbk</t>
  </si>
  <si>
    <t>PT Logindo Samudramakmur Tbk</t>
  </si>
  <si>
    <t>Mitrabahtera Segara Sejati Tbk</t>
  </si>
  <si>
    <t>Saminda Resources Tbk</t>
  </si>
  <si>
    <t>PT Perusahaan Gas Negara Tbk</t>
  </si>
  <si>
    <t>Bukit Asam Tbk</t>
  </si>
  <si>
    <t>Indo Straits Tbk</t>
  </si>
  <si>
    <t>Petrosea Tbk</t>
  </si>
  <si>
    <t>Rukun Raharja Tbk</t>
  </si>
  <si>
    <t>PT Soechi Lines Tbk</t>
  </si>
  <si>
    <t>PT TBS Energi Utama Tbk</t>
  </si>
  <si>
    <t>Wintermar Offshore Marine Tbk</t>
  </si>
  <si>
    <t>Tanggal Laporan Keuangan</t>
  </si>
  <si>
    <t>Audit Delay</t>
  </si>
  <si>
    <t>Tanggal Laporan Audit</t>
  </si>
  <si>
    <t>Finansial Distress</t>
  </si>
  <si>
    <t>Total Hutang</t>
  </si>
  <si>
    <t>Total Aset</t>
  </si>
  <si>
    <t>DAR</t>
  </si>
  <si>
    <t>Nama KAP</t>
  </si>
  <si>
    <t>Tanudiredja, Wibisiana, Rintis, dan Rekan</t>
  </si>
  <si>
    <t>Afiliasi Big Four</t>
  </si>
  <si>
    <t>Ya</t>
  </si>
  <si>
    <t>Pergantian Auditor</t>
  </si>
  <si>
    <t>Tidak</t>
  </si>
  <si>
    <t>Opini</t>
  </si>
  <si>
    <t>WTP</t>
  </si>
  <si>
    <t>Yelly Warsono</t>
  </si>
  <si>
    <t>YA</t>
  </si>
  <si>
    <t>Maria Leckzinska</t>
  </si>
  <si>
    <t>Purwantono, Sungkoro, dan Surja</t>
  </si>
  <si>
    <t>Pergantian KAP</t>
  </si>
  <si>
    <t>Imelda dan Rekan</t>
  </si>
  <si>
    <t>TIdak</t>
  </si>
  <si>
    <t>Working Capital</t>
  </si>
  <si>
    <t>Retrained Earning</t>
  </si>
  <si>
    <t>EBIT</t>
  </si>
  <si>
    <t>Sales</t>
  </si>
  <si>
    <t>Rumus Altman Zscore Z = 1,2T1 + 1,4T2 + 3,3T3 + 0,6T4 + 0,99T5</t>
  </si>
  <si>
    <t>Noted :</t>
  </si>
  <si>
    <t>T1</t>
  </si>
  <si>
    <t>T2</t>
  </si>
  <si>
    <t>T3</t>
  </si>
  <si>
    <t>T4</t>
  </si>
  <si>
    <t>T5</t>
  </si>
  <si>
    <t>Working Capital/Total Aset</t>
  </si>
  <si>
    <t>Retrained Earning/Total Aset</t>
  </si>
  <si>
    <t>EBIT/Total Aset</t>
  </si>
  <si>
    <t>Market Value of equity/ Total Aset</t>
  </si>
  <si>
    <t>Sales/Total Aset</t>
  </si>
  <si>
    <t>Working capital</t>
  </si>
  <si>
    <t>Aset Lancar -Kewajiban Lancar</t>
  </si>
  <si>
    <t>Laba Bersih</t>
  </si>
  <si>
    <t>Market Value Of Equity</t>
  </si>
  <si>
    <t>Common Stock</t>
  </si>
  <si>
    <t>Penjualan</t>
  </si>
  <si>
    <t>Aset Lancar</t>
  </si>
  <si>
    <t>Kewajiban Lancar</t>
  </si>
  <si>
    <t>Zscore</t>
  </si>
  <si>
    <t>Johan, Molanda, Mustika &amp; Rekan</t>
  </si>
  <si>
    <t>Medco Energi Internasional Tbk</t>
  </si>
  <si>
    <t>Amir Abadi Jusuf, Aryanto, Mawar &amp; Rekan</t>
  </si>
  <si>
    <t>Husni, Mucharam &amp; Rekan</t>
  </si>
  <si>
    <t>Paul Hadiwinata, Hidjat, Arsono, Retno, Palilingan &amp; Rekan</t>
  </si>
  <si>
    <t>Kosasih, Nurdiyaman, Tjahjo &amp; Rekan</t>
  </si>
  <si>
    <t>Apexindo Pratama Duta Tbk.</t>
  </si>
  <si>
    <t>Bumi Resources Tbk.</t>
  </si>
  <si>
    <t>Bayan Resources Tbk.</t>
  </si>
  <si>
    <t>Darma Henwa Tbk</t>
  </si>
  <si>
    <t>Delta Dunia Makmur Tbk.</t>
  </si>
  <si>
    <t>Aria Kanaka &amp;Rekan</t>
  </si>
  <si>
    <t>Energi Mega Persada Tbk.</t>
  </si>
  <si>
    <t>Golden Energy Mines Tbk.</t>
  </si>
  <si>
    <t>Harum Energy Tbk.</t>
  </si>
  <si>
    <t>Sillo Maritime Perdana Tbk.</t>
  </si>
  <si>
    <t>Pelita Samudera Shipping Tbk.</t>
  </si>
  <si>
    <t>Dana Brata Luhur Tbk.</t>
  </si>
  <si>
    <t>Y. Santosa</t>
  </si>
  <si>
    <t>Mirawati Sensi Idris</t>
  </si>
  <si>
    <t>Adaro Energy Indonesia Tbk.</t>
  </si>
  <si>
    <t>KODE</t>
  </si>
  <si>
    <t>ADRO</t>
  </si>
  <si>
    <t>APEX</t>
  </si>
  <si>
    <t>BUMI</t>
  </si>
  <si>
    <t>BYAN</t>
  </si>
  <si>
    <t>DEWA</t>
  </si>
  <si>
    <t>DOID</t>
  </si>
  <si>
    <t>DSSA</t>
  </si>
  <si>
    <t>Dian Swastatika Sentosa Tbk</t>
  </si>
  <si>
    <t>ENRG</t>
  </si>
  <si>
    <t>GEMS</t>
  </si>
  <si>
    <t>HITS</t>
  </si>
  <si>
    <t>Humpuss Intermoda Transportasi</t>
  </si>
  <si>
    <t>HRUM</t>
  </si>
  <si>
    <t>INDY</t>
  </si>
  <si>
    <t>Indika Energy Tbk.</t>
  </si>
  <si>
    <t>KKGI</t>
  </si>
  <si>
    <t>Resource Alam Indonesia Tbk.</t>
  </si>
  <si>
    <t>LEAD</t>
  </si>
  <si>
    <t>Logindo Samudramakmur Tbk.</t>
  </si>
  <si>
    <t>MBSS</t>
  </si>
  <si>
    <t>MEDC</t>
  </si>
  <si>
    <t>PGAS</t>
  </si>
  <si>
    <t>Perusahaan Gas Negara Tbk.</t>
  </si>
  <si>
    <t>PTIS</t>
  </si>
  <si>
    <t>Indo Straits Tbk.</t>
  </si>
  <si>
    <t>PTRO</t>
  </si>
  <si>
    <t>Petrosea Tbk.</t>
  </si>
  <si>
    <t>RAJA</t>
  </si>
  <si>
    <t>Rukun Raharja Tbk.</t>
  </si>
  <si>
    <t>SOCI</t>
  </si>
  <si>
    <t>Soechi Lines Tbk.</t>
  </si>
  <si>
    <t>TOBA</t>
  </si>
  <si>
    <t>TBS Energi Utama Tbk.</t>
  </si>
  <si>
    <t>WINS</t>
  </si>
  <si>
    <t>Wintermar Offshore Marine Tbk.</t>
  </si>
  <si>
    <t>SHIP</t>
  </si>
  <si>
    <t>PSSI</t>
  </si>
  <si>
    <t>TEBE</t>
  </si>
  <si>
    <t>MYOH</t>
  </si>
  <si>
    <t>PTBA</t>
  </si>
  <si>
    <t>ya</t>
  </si>
  <si>
    <t>METODE ALTMAN ZSCORE MODIFIKASI Z = 6,56X1 + 3,26X2 + 6,72X3 + 1,05X4</t>
  </si>
  <si>
    <t>Akbar Indo Makmur Stimec Tbk</t>
  </si>
  <si>
    <t>Abdul Ghonie &amp; Rekan</t>
  </si>
  <si>
    <t xml:space="preserve">Adi Nuroni </t>
  </si>
  <si>
    <t>Atlas Resources Tbk.</t>
  </si>
  <si>
    <t>AIMS</t>
  </si>
  <si>
    <t>ARII</t>
  </si>
  <si>
    <t>Astrindo Nusantara Infrastrukt</t>
  </si>
  <si>
    <t>Hilda Ong</t>
  </si>
  <si>
    <t>Tjiendradjadja Yamin</t>
  </si>
  <si>
    <t>Baramulti Suksessarana Tbk.</t>
  </si>
  <si>
    <t>Buana Lintas Lautan Tbk.</t>
  </si>
  <si>
    <t>WDP</t>
  </si>
  <si>
    <t>Tanubrata Sutanto Fahmi Bambang dan Rekan</t>
  </si>
  <si>
    <t>Capitol Nusantara Indonesia Tb</t>
  </si>
  <si>
    <t>Rama Wendra</t>
  </si>
  <si>
    <t>Irwanto, Hary dan Usman</t>
  </si>
  <si>
    <t>Exploitasi Energi Indonesia Tb</t>
  </si>
  <si>
    <t>KAP Suharli, Sugiharto, Dan Rekan</t>
  </si>
  <si>
    <t>Eterindo Wahanatama Tbk</t>
  </si>
  <si>
    <t>Tjahjo, Machdjud Modoporp &amp; Rekan</t>
  </si>
  <si>
    <t>Garda Tujuh Buana Tbk</t>
  </si>
  <si>
    <t>Erly Noorlisyanti &amp; Rekan</t>
  </si>
  <si>
    <t>Anton Sillalahi</t>
  </si>
  <si>
    <t>MNC Energy Investments Tbk.</t>
  </si>
  <si>
    <t>Soejatna, Mulyana &amp; Rekan</t>
  </si>
  <si>
    <t>Noorsalim, Nursehan, &amp; Sinaraharadja</t>
  </si>
  <si>
    <t>Mitra Energi Persada Tbk.</t>
  </si>
  <si>
    <t>Mitrabara Adiperdana Tbk.</t>
  </si>
  <si>
    <t>Mitra Investindo Tbk.</t>
  </si>
  <si>
    <t>Capitalinc Investment Tbk.</t>
  </si>
  <si>
    <t>Perdana Karya Perkasa Tbk</t>
  </si>
  <si>
    <t>Herman, Dody Tanumihardja &amp; Rekan</t>
  </si>
  <si>
    <t>Rig Tenders Indonesia Tbk.</t>
  </si>
  <si>
    <t>Sidharta Widjaja</t>
  </si>
  <si>
    <t>Radiant Utama Interinsco Tbk.</t>
  </si>
  <si>
    <t>Hendrawinata, Hanny, Erwin &amp; Rekan</t>
  </si>
  <si>
    <t>Johanes Juara &amp; Rekan</t>
  </si>
  <si>
    <t>Golden Eagle Energy Tbk.</t>
  </si>
  <si>
    <t>SMR Utama Tbk.</t>
  </si>
  <si>
    <t>Kanaka Puradireja, Sehartono</t>
  </si>
  <si>
    <t>Trans Power Marine Tbk.</t>
  </si>
  <si>
    <t>Teramihardja, Pradhono, &amp; Chandra</t>
  </si>
  <si>
    <t>Pelayaran Tamarin Samudra Tbk.</t>
  </si>
  <si>
    <t>Alfa Energi Investama Tbk.</t>
  </si>
  <si>
    <t>Tanubrata Sutanto Fahmi Bambang &amp; Rekan</t>
  </si>
  <si>
    <t>Paul Hadiwinata, Hidajat, Arsono, Retno, Palilingan, &amp; Rekan</t>
  </si>
  <si>
    <t>Dwi Guna Laksana Tbk.</t>
  </si>
  <si>
    <t>Borneo Olah Sarana Sukses Tbk.</t>
  </si>
  <si>
    <t>Jamaludin, Ardi, Sukimto &amp; Rekan</t>
  </si>
  <si>
    <t>Sky Energy Indonesia Tbk.</t>
  </si>
  <si>
    <t>Indah Prakasa Sentosa Tbk.</t>
  </si>
  <si>
    <t>Morhan &amp; Rekan</t>
  </si>
  <si>
    <t>Transcoal Pacific Tbk.</t>
  </si>
  <si>
    <t>Super Energy Tbk.</t>
  </si>
  <si>
    <t>Mirawati sensi idris</t>
  </si>
  <si>
    <t>Ginting Jaya Energi Tbk.</t>
  </si>
  <si>
    <t>KAP Ayub &amp; Elvi</t>
  </si>
  <si>
    <t>Doli, Bambang, Sulistyanto, Dadang &amp; Ali</t>
  </si>
  <si>
    <t>Bharata, Arifin, Mumajad &amp; Sayuti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</si>
</sst>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p&quot;* #,##0.00_-;\-&quot;Rp&quot;* #,##0.00_-;_-&quot;Rp&quot;* &quot;-&quot;??_-;_-@_-"/>
    <numFmt numFmtId="164" formatCode="_-&quot;Rp&quot;* #,##0_-;\-&quot;Rp&quot;* #,##0_-;_-&quot;Rp&quot;* &quot;-&quot;??_-;_-@_-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11"/>
      <name val="Calibri"/>
      <family val="2"/>
      <charset val="1"/>
      <scheme val="minor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14" fontId="0" fillId="0" borderId="0" xfId="0" applyNumberFormat="1"/>
    <xf numFmtId="164" fontId="0" fillId="0" borderId="0" xfId="0" applyNumberFormat="1"/>
    <xf numFmtId="9" fontId="0" fillId="0" borderId="0" xfId="1" applyFont="1"/>
    <xf numFmtId="164" fontId="0" fillId="0" borderId="0" xfId="2" applyNumberFormat="1" applyFont="1"/>
    <xf numFmtId="2" fontId="0" fillId="0" borderId="0" xfId="2" applyNumberFormat="1" applyFont="1"/>
    <xf numFmtId="2" fontId="3" fillId="0" borderId="0" xfId="2" applyNumberFormat="1" applyFont="1"/>
    <xf numFmtId="0" fontId="3" fillId="0" borderId="0" xfId="0" applyFont="1"/>
    <xf numFmtId="164" fontId="3" fillId="0" borderId="0" xfId="0" applyNumberFormat="1" applyFont="1"/>
    <xf numFmtId="9" fontId="3" fillId="0" borderId="0" xfId="1" applyFont="1"/>
    <xf numFmtId="164" fontId="3" fillId="0" borderId="0" xfId="2" applyNumberFormat="1" applyFont="1"/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4" fontId="0" fillId="0" borderId="1" xfId="0" applyNumberFormat="1" applyBorder="1"/>
    <xf numFmtId="0" fontId="3" fillId="2" borderId="0" xfId="0" applyFont="1" applyFill="1"/>
    <xf numFmtId="2" fontId="3" fillId="2" borderId="0" xfId="2" applyNumberFormat="1" applyFont="1" applyFill="1"/>
    <xf numFmtId="2" fontId="3" fillId="2" borderId="0" xfId="0" applyNumberFormat="1" applyFont="1" applyFill="1"/>
    <xf numFmtId="0" fontId="0" fillId="2" borderId="0" xfId="0" applyFill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Border="1"/>
    <xf numFmtId="2" fontId="5" fillId="0" borderId="1" xfId="0" applyNumberFormat="1" applyFont="1" applyBorder="1" applyAlignment="1">
      <alignment horizontal="center"/>
    </xf>
    <xf numFmtId="2" fontId="0" fillId="2" borderId="0" xfId="0" applyNumberFormat="1" applyFill="1"/>
    <xf numFmtId="2" fontId="0" fillId="0" borderId="1" xfId="0" applyNumberFormat="1" applyBorder="1"/>
    <xf numFmtId="0" fontId="0" fillId="0" borderId="2" xfId="0" applyBorder="1"/>
    <xf numFmtId="0" fontId="5" fillId="0" borderId="1" xfId="0" applyFont="1" applyBorder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9B248-C97C-4480-B354-93E5A6350640}">
  <dimension ref="A1:H180"/>
  <sheetViews>
    <sheetView tabSelected="1" workbookViewId="0">
      <selection activeCell="E106" sqref="E106"/>
    </sheetView>
  </sheetViews>
  <sheetFormatPr defaultRowHeight="14.5" x14ac:dyDescent="0.35"/>
  <cols>
    <col min="1" max="1" width="3.7265625" bestFit="1" customWidth="1"/>
    <col min="2" max="2" width="31.6328125" customWidth="1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35">
      <c r="A2" s="1">
        <v>1</v>
      </c>
      <c r="B2" s="2" t="s">
        <v>8</v>
      </c>
      <c r="C2" s="1">
        <v>2019</v>
      </c>
      <c r="D2" s="1">
        <f>'X1'!E2</f>
        <v>1</v>
      </c>
      <c r="E2" s="1">
        <f>'X2'!F2</f>
        <v>59</v>
      </c>
      <c r="F2" s="27">
        <f>'X3'!F5</f>
        <v>0.44806193064947786</v>
      </c>
      <c r="G2" s="1">
        <f>Z!F4</f>
        <v>1</v>
      </c>
      <c r="H2" s="1">
        <f>Y!G2</f>
        <v>1</v>
      </c>
    </row>
    <row r="3" spans="1:8" x14ac:dyDescent="0.35">
      <c r="A3" s="1">
        <v>2</v>
      </c>
      <c r="B3" s="2" t="s">
        <v>8</v>
      </c>
      <c r="C3" s="1">
        <v>2020</v>
      </c>
      <c r="D3" s="1">
        <f>'X1'!E3</f>
        <v>1</v>
      </c>
      <c r="E3" s="1">
        <f>'X2'!F3</f>
        <v>57</v>
      </c>
      <c r="F3" s="27">
        <f>'X3'!F6</f>
        <v>0.38076108591527535</v>
      </c>
      <c r="G3" s="1">
        <f>Z!F5</f>
        <v>1</v>
      </c>
      <c r="H3" s="1">
        <f>Y!G3</f>
        <v>0</v>
      </c>
    </row>
    <row r="4" spans="1:8" x14ac:dyDescent="0.35">
      <c r="A4" s="1">
        <v>3</v>
      </c>
      <c r="B4" s="2" t="s">
        <v>8</v>
      </c>
      <c r="C4" s="1">
        <v>2021</v>
      </c>
      <c r="D4" s="1">
        <f>'X1'!E4</f>
        <v>1</v>
      </c>
      <c r="E4" s="1">
        <f>'X2'!F4</f>
        <v>60</v>
      </c>
      <c r="F4" s="27">
        <f>'X3'!F7</f>
        <v>0.41236949936047962</v>
      </c>
      <c r="G4" s="1">
        <f>Z!F6</f>
        <v>1</v>
      </c>
      <c r="H4" s="1">
        <f>Y!G4</f>
        <v>0</v>
      </c>
    </row>
    <row r="5" spans="1:8" x14ac:dyDescent="0.35">
      <c r="A5" s="1">
        <v>4</v>
      </c>
      <c r="B5" s="2" t="s">
        <v>9</v>
      </c>
      <c r="C5" s="1">
        <v>2019</v>
      </c>
      <c r="D5" s="1">
        <f>'X1'!E5</f>
        <v>1</v>
      </c>
      <c r="E5" s="1">
        <f>'X2'!F5</f>
        <v>86</v>
      </c>
      <c r="F5" s="27">
        <f>'X3'!F8</f>
        <v>0.55952660753124506</v>
      </c>
      <c r="G5" s="1">
        <f>Z!F7</f>
        <v>0</v>
      </c>
      <c r="H5" s="1">
        <f>Y!G5</f>
        <v>1</v>
      </c>
    </row>
    <row r="6" spans="1:8" x14ac:dyDescent="0.35">
      <c r="A6" s="1">
        <v>5</v>
      </c>
      <c r="B6" s="2" t="s">
        <v>9</v>
      </c>
      <c r="C6" s="1">
        <v>2020</v>
      </c>
      <c r="D6" s="1">
        <f>'X1'!E6</f>
        <v>1</v>
      </c>
      <c r="E6" s="1">
        <f>'X2'!F6</f>
        <v>102</v>
      </c>
      <c r="F6" s="27">
        <f>'X3'!F9</f>
        <v>0.45214345716262838</v>
      </c>
      <c r="G6" s="1">
        <f>Z!F8</f>
        <v>0</v>
      </c>
      <c r="H6" s="1">
        <f>Y!G6</f>
        <v>0</v>
      </c>
    </row>
    <row r="7" spans="1:8" x14ac:dyDescent="0.35">
      <c r="A7" s="1">
        <v>6</v>
      </c>
      <c r="B7" s="2" t="s">
        <v>9</v>
      </c>
      <c r="C7" s="1">
        <v>2021</v>
      </c>
      <c r="D7" s="1">
        <f>'X1'!E7</f>
        <v>1</v>
      </c>
      <c r="E7" s="1">
        <f>'X2'!F7</f>
        <v>69</v>
      </c>
      <c r="F7" s="27">
        <f>'X3'!F10</f>
        <v>0.41854917280708759</v>
      </c>
      <c r="G7" s="1">
        <f>Z!F9</f>
        <v>0</v>
      </c>
      <c r="H7" s="1">
        <f>Y!G7</f>
        <v>1</v>
      </c>
    </row>
    <row r="8" spans="1:8" x14ac:dyDescent="0.35">
      <c r="A8" s="1">
        <v>7</v>
      </c>
      <c r="B8" s="2" t="s">
        <v>10</v>
      </c>
      <c r="C8" s="1">
        <v>2019</v>
      </c>
      <c r="D8" s="1">
        <f>'X1'!E8</f>
        <v>1</v>
      </c>
      <c r="E8" s="1">
        <f>'X2'!F8</f>
        <v>150</v>
      </c>
      <c r="F8" s="27">
        <f>'X3'!F11</f>
        <v>0.69125388749638472</v>
      </c>
      <c r="G8" s="1">
        <f>Z!F10</f>
        <v>1</v>
      </c>
      <c r="H8" s="1">
        <f>Y!G8</f>
        <v>1</v>
      </c>
    </row>
    <row r="9" spans="1:8" x14ac:dyDescent="0.35">
      <c r="A9" s="1">
        <v>8</v>
      </c>
      <c r="B9" s="2" t="s">
        <v>10</v>
      </c>
      <c r="C9" s="1">
        <v>2020</v>
      </c>
      <c r="D9" s="1">
        <f>'X1'!E9</f>
        <v>1</v>
      </c>
      <c r="E9" s="1">
        <f>'X2'!F9</f>
        <v>139</v>
      </c>
      <c r="F9" s="27">
        <f>'X3'!F12</f>
        <v>0.69498909945504095</v>
      </c>
      <c r="G9" s="1">
        <f>Z!F11</f>
        <v>1</v>
      </c>
      <c r="H9" s="1">
        <f>Y!G9</f>
        <v>0</v>
      </c>
    </row>
    <row r="10" spans="1:8" x14ac:dyDescent="0.35">
      <c r="A10" s="1">
        <v>9</v>
      </c>
      <c r="B10" s="2" t="s">
        <v>10</v>
      </c>
      <c r="C10" s="1">
        <v>2021</v>
      </c>
      <c r="D10" s="1">
        <f>'X1'!E10</f>
        <v>1</v>
      </c>
      <c r="E10" s="1">
        <f>'X2'!F10</f>
        <v>117</v>
      </c>
      <c r="F10" s="27">
        <f>'X3'!F13</f>
        <v>0.71585388431068275</v>
      </c>
      <c r="G10" s="1">
        <f>Z!F12</f>
        <v>1</v>
      </c>
      <c r="H10" s="1">
        <f>Y!G10</f>
        <v>0</v>
      </c>
    </row>
    <row r="11" spans="1:8" x14ac:dyDescent="0.35">
      <c r="A11" s="1">
        <v>10</v>
      </c>
      <c r="B11" s="2" t="s">
        <v>11</v>
      </c>
      <c r="C11" s="1">
        <v>2019</v>
      </c>
      <c r="D11" s="1">
        <f>'X1'!E11</f>
        <v>1</v>
      </c>
      <c r="E11" s="1">
        <f>'X2'!F11</f>
        <v>83</v>
      </c>
      <c r="F11" s="27">
        <f>'X3'!F14</f>
        <v>0.71080556954917073</v>
      </c>
      <c r="G11" s="1">
        <f>Z!F13</f>
        <v>1</v>
      </c>
      <c r="H11" s="1">
        <f>Y!G11</f>
        <v>1</v>
      </c>
    </row>
    <row r="12" spans="1:8" x14ac:dyDescent="0.35">
      <c r="A12" s="1">
        <v>11</v>
      </c>
      <c r="B12" s="2" t="s">
        <v>11</v>
      </c>
      <c r="C12" s="1">
        <v>2020</v>
      </c>
      <c r="D12" s="1">
        <f>'X1'!E12</f>
        <v>1</v>
      </c>
      <c r="E12" s="1">
        <f>'X2'!F12</f>
        <v>90</v>
      </c>
      <c r="F12" s="27">
        <f>'X3'!F15</f>
        <v>0.75175410459928538</v>
      </c>
      <c r="G12" s="1">
        <f>Z!F14</f>
        <v>1</v>
      </c>
      <c r="H12" s="1">
        <f>Y!G12</f>
        <v>0</v>
      </c>
    </row>
    <row r="13" spans="1:8" x14ac:dyDescent="0.35">
      <c r="A13" s="1">
        <v>12</v>
      </c>
      <c r="B13" s="2" t="s">
        <v>11</v>
      </c>
      <c r="C13" s="1">
        <v>2021</v>
      </c>
      <c r="D13" s="1">
        <f>'X1'!E13</f>
        <v>1</v>
      </c>
      <c r="E13" s="1">
        <f>'X2'!F13</f>
        <v>89</v>
      </c>
      <c r="F13" s="27">
        <f>'X3'!F16</f>
        <v>0.76060703051344758</v>
      </c>
      <c r="G13" s="1">
        <f>Z!F15</f>
        <v>1</v>
      </c>
      <c r="H13" s="1">
        <f>Y!G13</f>
        <v>0</v>
      </c>
    </row>
    <row r="14" spans="1:8" x14ac:dyDescent="0.35">
      <c r="A14" s="1">
        <v>13</v>
      </c>
      <c r="B14" s="2" t="s">
        <v>12</v>
      </c>
      <c r="C14" s="1">
        <v>2019</v>
      </c>
      <c r="D14" s="1">
        <f>'X1'!E14</f>
        <v>1</v>
      </c>
      <c r="E14" s="1">
        <f>'X2'!F14</f>
        <v>136</v>
      </c>
      <c r="F14" s="27">
        <f>'X3'!F17</f>
        <v>0.26094403717375025</v>
      </c>
      <c r="G14" s="1">
        <f>Z!F16</f>
        <v>0</v>
      </c>
      <c r="H14" s="1">
        <f>Y!G14</f>
        <v>0</v>
      </c>
    </row>
    <row r="15" spans="1:8" x14ac:dyDescent="0.35">
      <c r="A15" s="1">
        <v>14</v>
      </c>
      <c r="B15" s="2" t="s">
        <v>12</v>
      </c>
      <c r="C15" s="1">
        <v>2020</v>
      </c>
      <c r="D15" s="1">
        <f>'X1'!E15</f>
        <v>1</v>
      </c>
      <c r="E15" s="1">
        <f>'X2'!F15</f>
        <v>127</v>
      </c>
      <c r="F15" s="27">
        <f>'X3'!F18</f>
        <v>0.22484233190067046</v>
      </c>
      <c r="G15" s="1">
        <f>Z!F17</f>
        <v>0</v>
      </c>
      <c r="H15" s="1">
        <f>Y!G15</f>
        <v>1</v>
      </c>
    </row>
    <row r="16" spans="1:8" x14ac:dyDescent="0.35">
      <c r="A16" s="1">
        <v>15</v>
      </c>
      <c r="B16" s="2" t="s">
        <v>12</v>
      </c>
      <c r="C16" s="1">
        <v>2021</v>
      </c>
      <c r="D16" s="1">
        <f>'X1'!E16</f>
        <v>1</v>
      </c>
      <c r="E16" s="1">
        <f>'X2'!F16</f>
        <v>87</v>
      </c>
      <c r="F16" s="27">
        <f>'X3'!F19</f>
        <v>0.25163466847344401</v>
      </c>
      <c r="G16" s="1">
        <f>Z!F18</f>
        <v>0</v>
      </c>
      <c r="H16" s="1">
        <f>Y!G16</f>
        <v>0</v>
      </c>
    </row>
    <row r="17" spans="1:8" x14ac:dyDescent="0.35">
      <c r="A17" s="1">
        <v>16</v>
      </c>
      <c r="B17" s="2" t="s">
        <v>13</v>
      </c>
      <c r="C17" s="1">
        <v>2019</v>
      </c>
      <c r="D17" s="1">
        <f>'X1'!E17</f>
        <v>1</v>
      </c>
      <c r="E17" s="1">
        <f>'X2'!F17</f>
        <v>132</v>
      </c>
      <c r="F17" s="27">
        <f>'X3'!F20</f>
        <v>0.73152757727324835</v>
      </c>
      <c r="G17" s="1">
        <f>Z!F19</f>
        <v>1</v>
      </c>
      <c r="H17" s="1">
        <f>Y!G17</f>
        <v>1</v>
      </c>
    </row>
    <row r="18" spans="1:8" x14ac:dyDescent="0.35">
      <c r="A18" s="1">
        <v>17</v>
      </c>
      <c r="B18" s="2" t="s">
        <v>13</v>
      </c>
      <c r="C18" s="1">
        <v>2020</v>
      </c>
      <c r="D18" s="1">
        <f>'X1'!E18</f>
        <v>1</v>
      </c>
      <c r="E18" s="1">
        <f>'X2'!F18</f>
        <v>112</v>
      </c>
      <c r="F18" s="27">
        <f>'X3'!F21</f>
        <v>0.73249088620700176</v>
      </c>
      <c r="G18" s="1">
        <f>Z!F20</f>
        <v>1</v>
      </c>
      <c r="H18" s="1">
        <f>Y!G18</f>
        <v>0</v>
      </c>
    </row>
    <row r="19" spans="1:8" x14ac:dyDescent="0.35">
      <c r="A19" s="1">
        <v>18</v>
      </c>
      <c r="B19" s="2" t="s">
        <v>13</v>
      </c>
      <c r="C19" s="1">
        <v>2021</v>
      </c>
      <c r="D19" s="1">
        <f>'X1'!E19</f>
        <v>1</v>
      </c>
      <c r="E19" s="1">
        <f>'X2'!F19</f>
        <v>103</v>
      </c>
      <c r="F19" s="27">
        <f>'X3'!F22</f>
        <v>0.74240119596691412</v>
      </c>
      <c r="G19" s="1">
        <f>Z!F21</f>
        <v>1</v>
      </c>
      <c r="H19" s="1">
        <f>Y!G19</f>
        <v>0</v>
      </c>
    </row>
    <row r="20" spans="1:8" x14ac:dyDescent="0.35">
      <c r="A20" s="1">
        <v>19</v>
      </c>
      <c r="B20" s="2" t="s">
        <v>14</v>
      </c>
      <c r="C20" s="1">
        <v>2019</v>
      </c>
      <c r="D20" s="1">
        <f>'X1'!E20</f>
        <v>1</v>
      </c>
      <c r="E20" s="1">
        <f>'X2'!F20</f>
        <v>83</v>
      </c>
      <c r="F20" s="27">
        <f>'X3'!F23</f>
        <v>0.21204538391585448</v>
      </c>
      <c r="G20" s="1">
        <f>Z!F22</f>
        <v>1</v>
      </c>
      <c r="H20" s="1">
        <f>Y!G20</f>
        <v>1</v>
      </c>
    </row>
    <row r="21" spans="1:8" x14ac:dyDescent="0.35">
      <c r="A21" s="1">
        <v>20</v>
      </c>
      <c r="B21" s="2" t="s">
        <v>14</v>
      </c>
      <c r="C21" s="1">
        <v>2020</v>
      </c>
      <c r="D21" s="1">
        <f>'X1'!E21</f>
        <v>1</v>
      </c>
      <c r="E21" s="1">
        <f>'X2'!F21</f>
        <v>90</v>
      </c>
      <c r="F21" s="27">
        <f>'X3'!F24</f>
        <v>0.19528881541356097</v>
      </c>
      <c r="G21" s="1">
        <f>Z!F23</f>
        <v>1</v>
      </c>
      <c r="H21" s="1">
        <f>Y!G21</f>
        <v>0</v>
      </c>
    </row>
    <row r="22" spans="1:8" x14ac:dyDescent="0.35">
      <c r="A22" s="1">
        <v>21</v>
      </c>
      <c r="B22" s="2" t="s">
        <v>14</v>
      </c>
      <c r="C22" s="1">
        <v>2021</v>
      </c>
      <c r="D22" s="1">
        <f>'X1'!E22</f>
        <v>1</v>
      </c>
      <c r="E22" s="1">
        <f>'X2'!F22</f>
        <v>94</v>
      </c>
      <c r="F22" s="27">
        <f>'X3'!F25</f>
        <v>6.4060551978950067E-2</v>
      </c>
      <c r="G22" s="1">
        <f>Z!F24</f>
        <v>1</v>
      </c>
      <c r="H22" s="1">
        <f>Y!G22</f>
        <v>0</v>
      </c>
    </row>
    <row r="23" spans="1:8" x14ac:dyDescent="0.35">
      <c r="A23" s="1">
        <v>22</v>
      </c>
      <c r="B23" s="14" t="s">
        <v>72</v>
      </c>
      <c r="C23" s="1">
        <v>2019</v>
      </c>
      <c r="D23" s="1">
        <f>'X1'!E23</f>
        <v>1</v>
      </c>
      <c r="E23" s="1">
        <f>'X2'!F23</f>
        <v>198</v>
      </c>
      <c r="F23" s="27">
        <f>'X3'!F26</f>
        <v>0.92932374598250111</v>
      </c>
      <c r="G23" s="1">
        <f>Z!F25</f>
        <v>1</v>
      </c>
      <c r="H23" s="1">
        <f>Y!G23</f>
        <v>1</v>
      </c>
    </row>
    <row r="24" spans="1:8" x14ac:dyDescent="0.35">
      <c r="A24" s="1">
        <v>23</v>
      </c>
      <c r="B24" s="14" t="s">
        <v>72</v>
      </c>
      <c r="C24" s="1">
        <v>2020</v>
      </c>
      <c r="D24" s="1">
        <f>'X1'!E24</f>
        <v>1</v>
      </c>
      <c r="E24" s="1">
        <f>'X2'!F24</f>
        <v>151</v>
      </c>
      <c r="F24" s="27">
        <f>'X3'!F27</f>
        <v>0.79681162368672909</v>
      </c>
      <c r="G24" s="1">
        <f>Z!F26</f>
        <v>1</v>
      </c>
      <c r="H24" s="1">
        <f>Y!G24</f>
        <v>0</v>
      </c>
    </row>
    <row r="25" spans="1:8" x14ac:dyDescent="0.35">
      <c r="A25" s="1">
        <v>24</v>
      </c>
      <c r="B25" s="14" t="s">
        <v>72</v>
      </c>
      <c r="C25" s="1">
        <v>2021</v>
      </c>
      <c r="D25" s="1">
        <f>'X1'!E25</f>
        <v>1</v>
      </c>
      <c r="E25" s="1">
        <f>'X2'!F25</f>
        <v>160</v>
      </c>
      <c r="F25" s="27">
        <f>'X3'!F28</f>
        <v>0.7837154257658242</v>
      </c>
      <c r="G25" s="1">
        <f>Z!F27</f>
        <v>1</v>
      </c>
      <c r="H25" s="1">
        <f>Y!G25</f>
        <v>0</v>
      </c>
    </row>
    <row r="26" spans="1:8" x14ac:dyDescent="0.35">
      <c r="A26" s="1">
        <v>25</v>
      </c>
      <c r="B26" s="2" t="s">
        <v>15</v>
      </c>
      <c r="C26" s="1">
        <v>2019</v>
      </c>
      <c r="D26" s="1">
        <f>'X1'!E26</f>
        <v>1</v>
      </c>
      <c r="E26" s="1">
        <f>'X2'!F26</f>
        <v>80</v>
      </c>
      <c r="F26" s="27">
        <f>'X3'!F29</f>
        <v>0.23649881133773118</v>
      </c>
      <c r="G26" s="1">
        <f>Z!F28</f>
        <v>1</v>
      </c>
      <c r="H26" s="1">
        <f>Y!G26</f>
        <v>1</v>
      </c>
    </row>
    <row r="27" spans="1:8" x14ac:dyDescent="0.35">
      <c r="A27" s="1">
        <v>26</v>
      </c>
      <c r="B27" s="2" t="s">
        <v>15</v>
      </c>
      <c r="C27" s="1">
        <v>2020</v>
      </c>
      <c r="D27" s="1">
        <f>'X1'!E27</f>
        <v>1</v>
      </c>
      <c r="E27" s="1">
        <f>'X2'!F27</f>
        <v>82</v>
      </c>
      <c r="F27" s="27">
        <f>'X3'!F30</f>
        <v>0.14599499424451348</v>
      </c>
      <c r="G27" s="1">
        <f>Z!F29</f>
        <v>1</v>
      </c>
      <c r="H27" s="1">
        <f>Y!G27</f>
        <v>0</v>
      </c>
    </row>
    <row r="28" spans="1:8" x14ac:dyDescent="0.35">
      <c r="A28" s="1">
        <v>27</v>
      </c>
      <c r="B28" s="2" t="s">
        <v>15</v>
      </c>
      <c r="C28" s="1">
        <v>2021</v>
      </c>
      <c r="D28" s="1">
        <f>'X1'!E28</f>
        <v>1</v>
      </c>
      <c r="E28" s="1">
        <f>'X2'!F28</f>
        <v>73</v>
      </c>
      <c r="F28" s="27">
        <f>'X3'!F31</f>
        <v>0.14245944015858161</v>
      </c>
      <c r="G28" s="1">
        <f>Z!F30</f>
        <v>1</v>
      </c>
      <c r="H28" s="1">
        <f>Y!G28</f>
        <v>0</v>
      </c>
    </row>
    <row r="29" spans="1:8" x14ac:dyDescent="0.35">
      <c r="A29" s="1">
        <v>28</v>
      </c>
      <c r="B29" s="2" t="s">
        <v>16</v>
      </c>
      <c r="C29" s="1">
        <v>2019</v>
      </c>
      <c r="D29" s="1">
        <f>'X1'!E29</f>
        <v>1</v>
      </c>
      <c r="E29" s="1">
        <f>'X2'!F29</f>
        <v>78</v>
      </c>
      <c r="F29" s="27">
        <f>'X3'!F32</f>
        <v>0.56137419335762406</v>
      </c>
      <c r="G29" s="1">
        <f>Z!F31</f>
        <v>1</v>
      </c>
      <c r="H29" s="1">
        <f>Y!G29</f>
        <v>1</v>
      </c>
    </row>
    <row r="30" spans="1:8" x14ac:dyDescent="0.35">
      <c r="A30" s="1">
        <v>29</v>
      </c>
      <c r="B30" s="2" t="s">
        <v>16</v>
      </c>
      <c r="C30" s="1">
        <v>2020</v>
      </c>
      <c r="D30" s="1">
        <f>'X1'!E30</f>
        <v>1</v>
      </c>
      <c r="E30" s="1">
        <f>'X2'!F30</f>
        <v>90</v>
      </c>
      <c r="F30" s="27">
        <f>'X3'!F33</f>
        <v>0.60771911441711601</v>
      </c>
      <c r="G30" s="1">
        <f>Z!F32</f>
        <v>1</v>
      </c>
      <c r="H30" s="1">
        <f>Y!G30</f>
        <v>1</v>
      </c>
    </row>
    <row r="31" spans="1:8" x14ac:dyDescent="0.35">
      <c r="A31" s="1">
        <v>30</v>
      </c>
      <c r="B31" s="2" t="s">
        <v>16</v>
      </c>
      <c r="C31" s="1">
        <v>2021</v>
      </c>
      <c r="D31" s="1">
        <f>'X1'!E31</f>
        <v>1</v>
      </c>
      <c r="E31" s="1">
        <f>'X2'!F31</f>
        <v>73</v>
      </c>
      <c r="F31" s="27">
        <f>'X3'!F34</f>
        <v>0.5626485280541188</v>
      </c>
      <c r="G31" s="1">
        <f>Z!F33</f>
        <v>1</v>
      </c>
      <c r="H31" s="1">
        <f>Y!G31</f>
        <v>1</v>
      </c>
    </row>
    <row r="32" spans="1:8" x14ac:dyDescent="0.35">
      <c r="A32" s="1">
        <v>31</v>
      </c>
      <c r="B32" s="2" t="s">
        <v>17</v>
      </c>
      <c r="C32" s="1">
        <v>2019</v>
      </c>
      <c r="D32" s="1">
        <f>'X1'!E32</f>
        <v>1</v>
      </c>
      <c r="E32" s="1">
        <f>'X2'!F32</f>
        <v>63</v>
      </c>
      <c r="F32" s="27">
        <f>'X3'!F35</f>
        <v>0.29409191153424019</v>
      </c>
      <c r="G32" s="1">
        <f>Z!F34</f>
        <v>1</v>
      </c>
      <c r="H32" s="1">
        <f>Y!G32</f>
        <v>1</v>
      </c>
    </row>
    <row r="33" spans="1:8" x14ac:dyDescent="0.35">
      <c r="A33" s="1">
        <v>32</v>
      </c>
      <c r="B33" s="2" t="s">
        <v>17</v>
      </c>
      <c r="C33" s="1">
        <v>2020</v>
      </c>
      <c r="D33" s="1">
        <f>'X1'!E33</f>
        <v>1</v>
      </c>
      <c r="E33" s="1">
        <f>'X2'!F33</f>
        <v>67</v>
      </c>
      <c r="F33" s="27">
        <f>'X3'!F36</f>
        <v>0.295865298540888</v>
      </c>
      <c r="G33" s="1">
        <f>Z!F35</f>
        <v>1</v>
      </c>
      <c r="H33" s="1">
        <f>Y!G33</f>
        <v>0</v>
      </c>
    </row>
    <row r="34" spans="1:8" x14ac:dyDescent="0.35">
      <c r="A34" s="1">
        <v>33</v>
      </c>
      <c r="B34" s="2" t="s">
        <v>17</v>
      </c>
      <c r="C34" s="1">
        <v>2021</v>
      </c>
      <c r="D34" s="1">
        <f>'X1'!E34</f>
        <v>1</v>
      </c>
      <c r="E34" s="1">
        <f>'X2'!F34</f>
        <v>56</v>
      </c>
      <c r="F34" s="27">
        <f>'X3'!F37</f>
        <v>0.32859253105917741</v>
      </c>
      <c r="G34" s="1">
        <f>Z!F36</f>
        <v>1</v>
      </c>
      <c r="H34" s="1">
        <f>Y!G34</f>
        <v>0</v>
      </c>
    </row>
    <row r="35" spans="1:8" x14ac:dyDescent="0.35">
      <c r="A35" s="1">
        <v>34</v>
      </c>
      <c r="B35" s="2" t="s">
        <v>18</v>
      </c>
      <c r="C35" s="1">
        <v>2019</v>
      </c>
      <c r="D35" s="1">
        <f>'X1'!E35</f>
        <v>1</v>
      </c>
      <c r="E35" s="1">
        <f>'X2'!F35</f>
        <v>107</v>
      </c>
      <c r="F35" s="27">
        <f>'X3'!F38</f>
        <v>0.53984180503741808</v>
      </c>
      <c r="G35" s="1">
        <f>Z!F37</f>
        <v>0</v>
      </c>
      <c r="H35" s="1">
        <f>Y!G35</f>
        <v>0</v>
      </c>
    </row>
    <row r="36" spans="1:8" x14ac:dyDescent="0.35">
      <c r="A36" s="1">
        <v>35</v>
      </c>
      <c r="B36" s="2" t="s">
        <v>18</v>
      </c>
      <c r="C36" s="1">
        <v>2020</v>
      </c>
      <c r="D36" s="1">
        <f>'X1'!E36</f>
        <v>1</v>
      </c>
      <c r="E36" s="1">
        <f>'X2'!F36</f>
        <v>88</v>
      </c>
      <c r="F36" s="27">
        <f>'X3'!F39</f>
        <v>0.52919224939256504</v>
      </c>
      <c r="G36" s="1">
        <f>Z!F38</f>
        <v>0</v>
      </c>
      <c r="H36" s="1">
        <f>Y!G36</f>
        <v>0</v>
      </c>
    </row>
    <row r="37" spans="1:8" x14ac:dyDescent="0.35">
      <c r="A37" s="1">
        <v>36</v>
      </c>
      <c r="B37" s="2" t="s">
        <v>18</v>
      </c>
      <c r="C37" s="1">
        <v>2021</v>
      </c>
      <c r="D37" s="1">
        <f>'X1'!E37</f>
        <v>1</v>
      </c>
      <c r="E37" s="1">
        <f>'X2'!F37</f>
        <v>101</v>
      </c>
      <c r="F37" s="27">
        <f>'X3'!F40</f>
        <v>0.54359214454949301</v>
      </c>
      <c r="G37" s="1">
        <f>Z!F39</f>
        <v>0</v>
      </c>
      <c r="H37" s="1">
        <f>Y!G37</f>
        <v>1</v>
      </c>
    </row>
    <row r="38" spans="1:8" x14ac:dyDescent="0.35">
      <c r="A38" s="1">
        <v>37</v>
      </c>
      <c r="B38" s="2" t="s">
        <v>19</v>
      </c>
      <c r="C38" s="1">
        <v>2019</v>
      </c>
      <c r="D38" s="1">
        <f>'X1'!E38</f>
        <v>1</v>
      </c>
      <c r="E38" s="1">
        <f>'X2'!F38</f>
        <v>79</v>
      </c>
      <c r="F38" s="27">
        <f>'X3'!F41</f>
        <v>0.61443550787232959</v>
      </c>
      <c r="G38" s="1">
        <f>Z!F40</f>
        <v>1</v>
      </c>
      <c r="H38" s="1">
        <f>Y!G38</f>
        <v>1</v>
      </c>
    </row>
    <row r="39" spans="1:8" x14ac:dyDescent="0.35">
      <c r="A39" s="1">
        <v>38</v>
      </c>
      <c r="B39" s="2" t="s">
        <v>19</v>
      </c>
      <c r="C39" s="1">
        <v>2020</v>
      </c>
      <c r="D39" s="1">
        <f>'X1'!E39</f>
        <v>1</v>
      </c>
      <c r="E39" s="1">
        <f>'X2'!F39</f>
        <v>85</v>
      </c>
      <c r="F39" s="27">
        <f>'X3'!F42</f>
        <v>0.56306353929105435</v>
      </c>
      <c r="G39" s="1">
        <f>Z!F41</f>
        <v>1</v>
      </c>
      <c r="H39" s="1">
        <f>Y!G39</f>
        <v>1</v>
      </c>
    </row>
    <row r="40" spans="1:8" x14ac:dyDescent="0.35">
      <c r="A40" s="1">
        <v>39</v>
      </c>
      <c r="B40" s="2" t="s">
        <v>19</v>
      </c>
      <c r="C40" s="1">
        <v>2021</v>
      </c>
      <c r="D40" s="1">
        <f>'X1'!E40</f>
        <v>1</v>
      </c>
      <c r="E40" s="1">
        <f>'X2'!F40</f>
        <v>78</v>
      </c>
      <c r="F40" s="27">
        <f>'X3'!F43</f>
        <v>0.51716610103315719</v>
      </c>
      <c r="G40" s="1">
        <f>Z!F42</f>
        <v>1</v>
      </c>
      <c r="H40" s="1">
        <f>Y!G40</f>
        <v>0</v>
      </c>
    </row>
    <row r="41" spans="1:8" x14ac:dyDescent="0.35">
      <c r="A41" s="1">
        <v>40</v>
      </c>
      <c r="B41" s="2" t="s">
        <v>20</v>
      </c>
      <c r="C41" s="1">
        <v>2019</v>
      </c>
      <c r="D41" s="1">
        <f>'X1'!E41</f>
        <v>1</v>
      </c>
      <c r="E41" s="1">
        <f>'X2'!F41</f>
        <v>79</v>
      </c>
      <c r="F41" s="27">
        <f>'X3'!F44</f>
        <v>0.31998870982575739</v>
      </c>
      <c r="G41" s="1">
        <f>Z!F43</f>
        <v>0</v>
      </c>
      <c r="H41" s="1">
        <f>Y!G41</f>
        <v>1</v>
      </c>
    </row>
    <row r="42" spans="1:8" x14ac:dyDescent="0.35">
      <c r="A42" s="1">
        <v>41</v>
      </c>
      <c r="B42" s="2" t="s">
        <v>20</v>
      </c>
      <c r="C42" s="1">
        <v>2020</v>
      </c>
      <c r="D42" s="1">
        <f>'X1'!E42</f>
        <v>1</v>
      </c>
      <c r="E42" s="1">
        <f>'X2'!F42</f>
        <v>85</v>
      </c>
      <c r="F42" s="27">
        <f>'X3'!F45</f>
        <v>0.23251454729028098</v>
      </c>
      <c r="G42" s="1">
        <f>Z!F44</f>
        <v>0</v>
      </c>
      <c r="H42" s="1">
        <f>Y!G42</f>
        <v>0</v>
      </c>
    </row>
    <row r="43" spans="1:8" x14ac:dyDescent="0.35">
      <c r="A43" s="1">
        <v>42</v>
      </c>
      <c r="B43" s="2" t="s">
        <v>20</v>
      </c>
      <c r="C43" s="1">
        <v>2021</v>
      </c>
      <c r="D43" s="1">
        <f>'X1'!E43</f>
        <v>1</v>
      </c>
      <c r="E43" s="1">
        <f>'X2'!F43</f>
        <v>87</v>
      </c>
      <c r="F43" s="27">
        <f>'X3'!F46</f>
        <v>0.49053619277360555</v>
      </c>
      <c r="G43" s="1">
        <f>Z!F45</f>
        <v>0</v>
      </c>
      <c r="H43" s="1">
        <f>Y!G43</f>
        <v>1</v>
      </c>
    </row>
    <row r="44" spans="1:8" x14ac:dyDescent="0.35">
      <c r="A44" s="1">
        <v>43</v>
      </c>
      <c r="B44" s="2" t="s">
        <v>21</v>
      </c>
      <c r="C44" s="1">
        <v>2019</v>
      </c>
      <c r="D44" s="1">
        <f>'X1'!E44</f>
        <v>1</v>
      </c>
      <c r="E44" s="1">
        <f>'X2'!F44</f>
        <v>139</v>
      </c>
      <c r="F44" s="27">
        <f>'X3'!F47</f>
        <v>0.51249940661779936</v>
      </c>
      <c r="G44" s="1">
        <f>Z!F46</f>
        <v>0</v>
      </c>
      <c r="H44" s="1">
        <f>Y!G44</f>
        <v>1</v>
      </c>
    </row>
    <row r="45" spans="1:8" x14ac:dyDescent="0.35">
      <c r="A45" s="1">
        <v>44</v>
      </c>
      <c r="B45" s="2" t="s">
        <v>21</v>
      </c>
      <c r="C45" s="1">
        <v>2020</v>
      </c>
      <c r="D45" s="1">
        <f>'X1'!E45</f>
        <v>1</v>
      </c>
      <c r="E45" s="1">
        <f>'X2'!F45</f>
        <v>123</v>
      </c>
      <c r="F45" s="27">
        <f>'X3'!F48</f>
        <v>0.45277320955545391</v>
      </c>
      <c r="G45" s="1">
        <f>Z!F47</f>
        <v>0</v>
      </c>
      <c r="H45" s="1">
        <f>Y!G45</f>
        <v>0</v>
      </c>
    </row>
    <row r="46" spans="1:8" x14ac:dyDescent="0.35">
      <c r="A46" s="1">
        <v>45</v>
      </c>
      <c r="B46" s="2" t="s">
        <v>21</v>
      </c>
      <c r="C46" s="1">
        <v>2021</v>
      </c>
      <c r="D46" s="1">
        <f>'X1'!E46</f>
        <v>1</v>
      </c>
      <c r="E46" s="1">
        <f>'X2'!F46</f>
        <v>116</v>
      </c>
      <c r="F46" s="27">
        <f>'X3'!F49</f>
        <v>0.41601761296839129</v>
      </c>
      <c r="G46" s="1">
        <f>Z!F48</f>
        <v>0</v>
      </c>
      <c r="H46" s="1">
        <f>Y!G46</f>
        <v>0</v>
      </c>
    </row>
    <row r="47" spans="1:8" x14ac:dyDescent="0.35">
      <c r="A47" s="1">
        <v>46</v>
      </c>
      <c r="B47" s="2" t="s">
        <v>22</v>
      </c>
      <c r="C47" s="1">
        <v>2019</v>
      </c>
      <c r="D47" s="1">
        <f>'X1'!E47</f>
        <v>1</v>
      </c>
      <c r="E47" s="1">
        <f>'X2'!F47</f>
        <v>121</v>
      </c>
      <c r="F47" s="27">
        <f>'X3'!F50</f>
        <v>0.58379601473121345</v>
      </c>
      <c r="G47" s="1">
        <f>Z!F49</f>
        <v>1</v>
      </c>
      <c r="H47" s="1">
        <f>Y!G47</f>
        <v>0</v>
      </c>
    </row>
    <row r="48" spans="1:8" x14ac:dyDescent="0.35">
      <c r="A48" s="1">
        <v>47</v>
      </c>
      <c r="B48" s="2" t="s">
        <v>22</v>
      </c>
      <c r="C48" s="1">
        <v>2020</v>
      </c>
      <c r="D48" s="1">
        <f>'X1'!E48</f>
        <v>1</v>
      </c>
      <c r="E48" s="1">
        <f>'X2'!F48</f>
        <v>120</v>
      </c>
      <c r="F48" s="27">
        <f>'X3'!F51</f>
        <v>0.62310559227629858</v>
      </c>
      <c r="G48" s="1">
        <f>Z!F50</f>
        <v>1</v>
      </c>
      <c r="H48" s="1">
        <f>Y!G48</f>
        <v>1</v>
      </c>
    </row>
    <row r="49" spans="1:8" x14ac:dyDescent="0.35">
      <c r="A49" s="1">
        <v>48</v>
      </c>
      <c r="B49" s="2" t="s">
        <v>22</v>
      </c>
      <c r="C49" s="1">
        <v>2021</v>
      </c>
      <c r="D49" s="1">
        <f>'X1'!E49</f>
        <v>1</v>
      </c>
      <c r="E49" s="1">
        <f>'X2'!F49</f>
        <v>111</v>
      </c>
      <c r="F49" s="27">
        <f>'X3'!F52</f>
        <v>0.58719898696784589</v>
      </c>
      <c r="G49" s="1">
        <f>Z!F51</f>
        <v>1</v>
      </c>
      <c r="H49" s="1">
        <f>Y!G49</f>
        <v>0</v>
      </c>
    </row>
    <row r="50" spans="1:8" x14ac:dyDescent="0.35">
      <c r="A50" s="1">
        <v>49</v>
      </c>
      <c r="B50" s="2" t="s">
        <v>23</v>
      </c>
      <c r="C50" s="1">
        <v>2019</v>
      </c>
      <c r="D50" s="1">
        <f>'X1'!E50</f>
        <v>1</v>
      </c>
      <c r="E50" s="1">
        <f>'X2'!F50</f>
        <v>69</v>
      </c>
      <c r="F50" s="27">
        <f>'X3'!F53</f>
        <v>0.37339006265446278</v>
      </c>
      <c r="G50" s="1">
        <f>Z!F52</f>
        <v>0</v>
      </c>
      <c r="H50" s="1">
        <f>Y!G50</f>
        <v>1</v>
      </c>
    </row>
    <row r="51" spans="1:8" x14ac:dyDescent="0.35">
      <c r="A51" s="1">
        <v>50</v>
      </c>
      <c r="B51" s="2" t="s">
        <v>23</v>
      </c>
      <c r="C51" s="1">
        <v>2020</v>
      </c>
      <c r="D51" s="1">
        <f>'X1'!E51</f>
        <v>1</v>
      </c>
      <c r="E51" s="1">
        <f>'X2'!F51</f>
        <v>113</v>
      </c>
      <c r="F51" s="27">
        <f>'X3'!F54</f>
        <v>0.36261541797346042</v>
      </c>
      <c r="G51" s="1">
        <f>Z!F53</f>
        <v>0</v>
      </c>
      <c r="H51" s="1">
        <f>Y!G51</f>
        <v>0</v>
      </c>
    </row>
    <row r="52" spans="1:8" x14ac:dyDescent="0.35">
      <c r="A52" s="1">
        <v>51</v>
      </c>
      <c r="B52" s="2" t="s">
        <v>23</v>
      </c>
      <c r="C52" s="1">
        <v>2021</v>
      </c>
      <c r="D52" s="1">
        <f>'X1'!E52</f>
        <v>1</v>
      </c>
      <c r="E52" s="1">
        <f>'X2'!F52</f>
        <v>97</v>
      </c>
      <c r="F52" s="27">
        <f>'X3'!F55</f>
        <v>0.21478615557011504</v>
      </c>
      <c r="G52" s="1">
        <f>Z!F54</f>
        <v>0</v>
      </c>
      <c r="H52" s="1">
        <f>Y!G52</f>
        <v>0</v>
      </c>
    </row>
    <row r="53" spans="1:8" x14ac:dyDescent="0.35">
      <c r="A53" s="1">
        <v>52</v>
      </c>
      <c r="B53" s="1" t="str">
        <f ca="1">'X2'!B53</f>
        <v>Apexindo Pratama Duta Tbk.</v>
      </c>
      <c r="C53" s="1">
        <v>2019</v>
      </c>
      <c r="D53" s="1">
        <f>'X1'!E53</f>
        <v>1</v>
      </c>
      <c r="E53" s="1">
        <f>'X2'!F53</f>
        <v>150</v>
      </c>
      <c r="F53" s="27">
        <f>'X3'!F56</f>
        <v>0.88757282824212402</v>
      </c>
      <c r="G53" s="1">
        <f>Z!F55</f>
        <v>0</v>
      </c>
      <c r="H53" s="1">
        <f>Y!G53</f>
        <v>1</v>
      </c>
    </row>
    <row r="54" spans="1:8" x14ac:dyDescent="0.35">
      <c r="A54" s="1">
        <v>53</v>
      </c>
      <c r="B54" s="1" t="str">
        <f ca="1">'X2'!B54</f>
        <v>Apexindo Pratama Duta Tbk.</v>
      </c>
      <c r="C54" s="1">
        <v>2020</v>
      </c>
      <c r="D54" s="1">
        <f>'X1'!E54</f>
        <v>1</v>
      </c>
      <c r="E54" s="1">
        <f>'X2'!F54</f>
        <v>74</v>
      </c>
      <c r="F54" s="27">
        <f>'X3'!F57</f>
        <v>0.62319104892625643</v>
      </c>
      <c r="G54" s="1">
        <f>Z!F56</f>
        <v>0</v>
      </c>
      <c r="H54" s="1">
        <f>Y!G54</f>
        <v>0</v>
      </c>
    </row>
    <row r="55" spans="1:8" x14ac:dyDescent="0.35">
      <c r="A55" s="1">
        <v>54</v>
      </c>
      <c r="B55" s="1" t="str">
        <f ca="1">'X2'!B55</f>
        <v>Apexindo Pratama Duta Tbk.</v>
      </c>
      <c r="C55" s="1">
        <v>2021</v>
      </c>
      <c r="D55" s="1">
        <f>'X1'!E55</f>
        <v>1</v>
      </c>
      <c r="E55" s="1">
        <f>'X2'!F55</f>
        <v>96</v>
      </c>
      <c r="F55" s="27">
        <f>'X3'!F58</f>
        <v>0.63320666245786106</v>
      </c>
      <c r="G55" s="1">
        <f>Z!F57</f>
        <v>0</v>
      </c>
      <c r="H55" s="1">
        <f>Y!G55</f>
        <v>0</v>
      </c>
    </row>
    <row r="56" spans="1:8" x14ac:dyDescent="0.35">
      <c r="A56" s="1">
        <v>55</v>
      </c>
      <c r="B56" s="1" t="str">
        <f ca="1">'X2'!B56</f>
        <v>Bumi Resources Tbk.</v>
      </c>
      <c r="C56" s="1">
        <v>2019</v>
      </c>
      <c r="D56" s="1">
        <f>'X1'!E56</f>
        <v>1</v>
      </c>
      <c r="E56" s="1">
        <f>'X2'!F56</f>
        <v>83</v>
      </c>
      <c r="F56" s="27">
        <f>'X3'!F59</f>
        <v>0.86228397880608476</v>
      </c>
      <c r="G56" s="1">
        <f>Z!F58</f>
        <v>0</v>
      </c>
      <c r="H56" s="1">
        <f>Y!G56</f>
        <v>1</v>
      </c>
    </row>
    <row r="57" spans="1:8" x14ac:dyDescent="0.35">
      <c r="A57" s="1">
        <v>56</v>
      </c>
      <c r="B57" s="1" t="str">
        <f ca="1">'X2'!B57</f>
        <v>Bumi Resources Tbk.</v>
      </c>
      <c r="C57" s="1">
        <v>2020</v>
      </c>
      <c r="D57" s="1">
        <f>'X1'!E57</f>
        <v>1</v>
      </c>
      <c r="E57" s="1">
        <f>'X2'!F57</f>
        <v>90</v>
      </c>
      <c r="F57" s="27">
        <f>'X3'!F60</f>
        <v>0.96131367010848023</v>
      </c>
      <c r="G57" s="1">
        <f>Z!F59</f>
        <v>0</v>
      </c>
      <c r="H57" s="1">
        <f>Y!G57</f>
        <v>1</v>
      </c>
    </row>
    <row r="58" spans="1:8" x14ac:dyDescent="0.35">
      <c r="A58" s="1">
        <v>57</v>
      </c>
      <c r="B58" s="1" t="str">
        <f ca="1">'X2'!B58</f>
        <v>Bumi Resources Tbk.</v>
      </c>
      <c r="C58" s="1">
        <v>2021</v>
      </c>
      <c r="D58" s="1">
        <f>'X1'!E58</f>
        <v>1</v>
      </c>
      <c r="E58" s="1">
        <f>'X2'!F58</f>
        <v>90</v>
      </c>
      <c r="F58" s="27">
        <f>'X3'!F61</f>
        <v>0.84695093686590539</v>
      </c>
      <c r="G58" s="1">
        <f>Z!F60</f>
        <v>0</v>
      </c>
      <c r="H58" s="1">
        <f>Y!G58</f>
        <v>1</v>
      </c>
    </row>
    <row r="59" spans="1:8" x14ac:dyDescent="0.35">
      <c r="A59" s="1">
        <v>58</v>
      </c>
      <c r="B59" s="1" t="str">
        <f ca="1">'X2'!B59</f>
        <v>Bayan Resources Tbk.</v>
      </c>
      <c r="C59" s="1">
        <v>2019</v>
      </c>
      <c r="D59" s="1">
        <f>'X1'!E59</f>
        <v>1</v>
      </c>
      <c r="E59" s="1">
        <f>'X2'!F59</f>
        <v>90</v>
      </c>
      <c r="F59" s="27">
        <f>'X3'!F62</f>
        <v>0.51560193466633442</v>
      </c>
      <c r="G59" s="1">
        <f>Z!F61</f>
        <v>1</v>
      </c>
      <c r="H59" s="1">
        <f>Y!G59</f>
        <v>1</v>
      </c>
    </row>
    <row r="60" spans="1:8" x14ac:dyDescent="0.35">
      <c r="A60" s="1">
        <v>59</v>
      </c>
      <c r="B60" s="1" t="str">
        <f ca="1">'X2'!B60</f>
        <v>Bayan Resources Tbk.</v>
      </c>
      <c r="C60" s="1">
        <v>2020</v>
      </c>
      <c r="D60" s="1">
        <f>'X1'!E60</f>
        <v>1</v>
      </c>
      <c r="E60" s="1">
        <f>'X2'!F60</f>
        <v>89</v>
      </c>
      <c r="F60" s="27">
        <f>'X3'!F63</f>
        <v>0.4680863959635736</v>
      </c>
      <c r="G60" s="1">
        <f>Z!F62</f>
        <v>1</v>
      </c>
      <c r="H60" s="1">
        <f>Y!G60</f>
        <v>1</v>
      </c>
    </row>
    <row r="61" spans="1:8" x14ac:dyDescent="0.35">
      <c r="A61" s="1">
        <v>60</v>
      </c>
      <c r="B61" s="1" t="str">
        <f ca="1">'X2'!B61</f>
        <v>Bayan Resources Tbk.</v>
      </c>
      <c r="C61" s="1">
        <v>2021</v>
      </c>
      <c r="D61" s="1">
        <f>'X1'!E61</f>
        <v>1</v>
      </c>
      <c r="E61" s="1">
        <f>'X2'!F61</f>
        <v>89</v>
      </c>
      <c r="F61" s="27">
        <f>'X3'!F64</f>
        <v>0.23454121613511694</v>
      </c>
      <c r="G61" s="1">
        <f>Z!F63</f>
        <v>1</v>
      </c>
      <c r="H61" s="1">
        <f>Y!G61</f>
        <v>1</v>
      </c>
    </row>
    <row r="62" spans="1:8" x14ac:dyDescent="0.35">
      <c r="A62" s="1">
        <v>61</v>
      </c>
      <c r="B62" s="1" t="str">
        <f ca="1">'X2'!B62</f>
        <v>Darma Henwa Tbk</v>
      </c>
      <c r="C62" s="1">
        <v>2019</v>
      </c>
      <c r="D62" s="1">
        <f>'X1'!E62</f>
        <v>1</v>
      </c>
      <c r="E62" s="1">
        <f>'X2'!F62</f>
        <v>83</v>
      </c>
      <c r="F62" s="27">
        <f>'X3'!F65</f>
        <v>0.57369407463383815</v>
      </c>
      <c r="G62" s="1">
        <f>Z!F64</f>
        <v>0</v>
      </c>
      <c r="H62" s="1">
        <f>Y!G62</f>
        <v>0</v>
      </c>
    </row>
    <row r="63" spans="1:8" x14ac:dyDescent="0.35">
      <c r="A63" s="1">
        <v>62</v>
      </c>
      <c r="B63" s="1" t="str">
        <f ca="1">'X2'!B63</f>
        <v>Darma Henwa Tbk</v>
      </c>
      <c r="C63" s="1">
        <v>2020</v>
      </c>
      <c r="D63" s="1">
        <f>'X1'!E63</f>
        <v>1</v>
      </c>
      <c r="E63" s="1">
        <f>'X2'!F63</f>
        <v>151</v>
      </c>
      <c r="F63" s="27">
        <f>'X3'!F66</f>
        <v>0.51075023370460171</v>
      </c>
      <c r="G63" s="1">
        <f>Z!F65</f>
        <v>0</v>
      </c>
      <c r="H63" s="1">
        <f>Y!G63</f>
        <v>1</v>
      </c>
    </row>
    <row r="64" spans="1:8" x14ac:dyDescent="0.35">
      <c r="A64" s="1">
        <v>63</v>
      </c>
      <c r="B64" s="1" t="str">
        <f ca="1">'X2'!B64</f>
        <v>Darma Henwa Tbk</v>
      </c>
      <c r="C64" s="1">
        <v>2021</v>
      </c>
      <c r="D64" s="1">
        <f>'X1'!E64</f>
        <v>1</v>
      </c>
      <c r="E64" s="1">
        <f>'X2'!F64</f>
        <v>80</v>
      </c>
      <c r="F64" s="27">
        <f>'X3'!F67</f>
        <v>0.51933567307889938</v>
      </c>
      <c r="G64" s="1">
        <f>Z!F66</f>
        <v>0</v>
      </c>
      <c r="H64" s="1">
        <f>Y!G64</f>
        <v>1</v>
      </c>
    </row>
    <row r="65" spans="1:8" x14ac:dyDescent="0.35">
      <c r="A65" s="1">
        <v>64</v>
      </c>
      <c r="B65" s="1" t="str">
        <f ca="1">'X2'!B65</f>
        <v>Delta Dunia Makmur Tbk.</v>
      </c>
      <c r="C65" s="1">
        <v>2019</v>
      </c>
      <c r="D65" s="1">
        <f>'X1'!E65</f>
        <v>1</v>
      </c>
      <c r="E65" s="1">
        <f>'X2'!F65</f>
        <v>49</v>
      </c>
      <c r="F65" s="27">
        <f>'X3'!F68</f>
        <v>0.76261246941691752</v>
      </c>
      <c r="G65" s="1">
        <f>Z!F67</f>
        <v>0</v>
      </c>
      <c r="H65" s="1">
        <f>Y!G65</f>
        <v>0</v>
      </c>
    </row>
    <row r="66" spans="1:8" x14ac:dyDescent="0.35">
      <c r="A66" s="1">
        <v>65</v>
      </c>
      <c r="B66" s="1" t="str">
        <f ca="1">'X2'!B66</f>
        <v>Delta Dunia Makmur Tbk.</v>
      </c>
      <c r="C66" s="1">
        <v>2020</v>
      </c>
      <c r="D66" s="1">
        <f>'X1'!E66</f>
        <v>1</v>
      </c>
      <c r="E66" s="1">
        <f>'X2'!F66</f>
        <v>151</v>
      </c>
      <c r="F66" s="27">
        <f>'X3'!F69</f>
        <v>0.72935349597240851</v>
      </c>
      <c r="G66" s="1">
        <f>Z!F68</f>
        <v>0</v>
      </c>
      <c r="H66" s="1">
        <f>Y!G66</f>
        <v>0</v>
      </c>
    </row>
    <row r="67" spans="1:8" ht="15" customHeight="1" x14ac:dyDescent="0.35">
      <c r="A67" s="1">
        <v>66</v>
      </c>
      <c r="B67" s="1" t="str">
        <f ca="1">'X2'!B67</f>
        <v>Delta Dunia Makmur Tbk.</v>
      </c>
      <c r="C67" s="1">
        <v>2021</v>
      </c>
      <c r="D67" s="1">
        <f>'X1'!E67</f>
        <v>1</v>
      </c>
      <c r="E67" s="1">
        <f>'X2'!F67</f>
        <v>110</v>
      </c>
      <c r="F67" s="27">
        <f>'X3'!F70</f>
        <v>0.83761432802822644</v>
      </c>
      <c r="G67" s="1">
        <f>Z!F69</f>
        <v>0</v>
      </c>
      <c r="H67" s="1">
        <f>Y!G67</f>
        <v>1</v>
      </c>
    </row>
    <row r="68" spans="1:8" x14ac:dyDescent="0.35">
      <c r="A68" s="1">
        <v>67</v>
      </c>
      <c r="B68" s="1" t="str">
        <f ca="1">'X2'!B68</f>
        <v>Energi Mega Persada Tbk.</v>
      </c>
      <c r="C68" s="1">
        <v>2019</v>
      </c>
      <c r="D68" s="1">
        <f>'X1'!E68</f>
        <v>1</v>
      </c>
      <c r="E68" s="1">
        <f>'X2'!F68</f>
        <v>91</v>
      </c>
      <c r="F68" s="27">
        <f>'X3'!F71</f>
        <v>0.84382291298059109</v>
      </c>
      <c r="G68" s="1">
        <f>Z!F70</f>
        <v>0</v>
      </c>
      <c r="H68" s="1">
        <f>Y!G68</f>
        <v>1</v>
      </c>
    </row>
    <row r="69" spans="1:8" x14ac:dyDescent="0.35">
      <c r="A69" s="1">
        <v>68</v>
      </c>
      <c r="B69" s="1" t="str">
        <f ca="1">'X2'!B69</f>
        <v>Energi Mega Persada Tbk.</v>
      </c>
      <c r="C69" s="1">
        <v>2020</v>
      </c>
      <c r="D69" s="1">
        <f>'X1'!E69</f>
        <v>1</v>
      </c>
      <c r="E69" s="1">
        <f>'X2'!F69</f>
        <v>89</v>
      </c>
      <c r="F69" s="27">
        <f>'X3'!F72</f>
        <v>0.7487923961005577</v>
      </c>
      <c r="G69" s="1">
        <f>Z!F71</f>
        <v>0</v>
      </c>
      <c r="H69" s="1">
        <f>Y!G69</f>
        <v>0</v>
      </c>
    </row>
    <row r="70" spans="1:8" x14ac:dyDescent="0.35">
      <c r="A70" s="1">
        <v>69</v>
      </c>
      <c r="B70" s="1" t="str">
        <f ca="1">'X2'!B70</f>
        <v>Energi Mega Persada Tbk.</v>
      </c>
      <c r="C70" s="1">
        <v>2021</v>
      </c>
      <c r="D70" s="1">
        <f>'X1'!E70</f>
        <v>1</v>
      </c>
      <c r="E70" s="1">
        <f>'X2'!F70</f>
        <v>90</v>
      </c>
      <c r="F70" s="27">
        <f>'X3'!F73</f>
        <v>0.57787027749630671</v>
      </c>
      <c r="G70" s="1">
        <f>Z!F72</f>
        <v>0</v>
      </c>
      <c r="H70" s="1">
        <f>Y!G70</f>
        <v>0</v>
      </c>
    </row>
    <row r="71" spans="1:8" x14ac:dyDescent="0.35">
      <c r="A71" s="1">
        <v>70</v>
      </c>
      <c r="B71" s="1" t="str">
        <f ca="1">'X2'!B71</f>
        <v>Golden Energy Mines Tbk.</v>
      </c>
      <c r="C71" s="1">
        <v>2019</v>
      </c>
      <c r="D71" s="1">
        <f>'X1'!E71</f>
        <v>1</v>
      </c>
      <c r="E71" s="1">
        <f>'X2'!F71</f>
        <v>59</v>
      </c>
      <c r="F71" s="27">
        <f>'X3'!F74</f>
        <v>0.54106351232491223</v>
      </c>
      <c r="G71" s="1">
        <f>Z!F73</f>
        <v>1</v>
      </c>
      <c r="H71" s="1">
        <f>Y!G71</f>
        <v>1</v>
      </c>
    </row>
    <row r="72" spans="1:8" x14ac:dyDescent="0.35">
      <c r="A72" s="1">
        <v>71</v>
      </c>
      <c r="B72" s="1" t="str">
        <f ca="1">'X2'!B72</f>
        <v>Golden Energy Mines Tbk.</v>
      </c>
      <c r="C72" s="1">
        <v>2020</v>
      </c>
      <c r="D72" s="1">
        <f>'X1'!E72</f>
        <v>1</v>
      </c>
      <c r="E72" s="1">
        <f>'X2'!F72</f>
        <v>57</v>
      </c>
      <c r="F72" s="27">
        <f>'X3'!F75</f>
        <v>0.57057033896759035</v>
      </c>
      <c r="G72" s="1">
        <f>Z!F74</f>
        <v>1</v>
      </c>
      <c r="H72" s="1">
        <f>Y!G72</f>
        <v>1</v>
      </c>
    </row>
    <row r="73" spans="1:8" x14ac:dyDescent="0.35">
      <c r="A73" s="1">
        <v>72</v>
      </c>
      <c r="B73" s="1" t="str">
        <f ca="1">'X2'!B73</f>
        <v>Golden Energy Mines Tbk.</v>
      </c>
      <c r="C73" s="1">
        <v>2021</v>
      </c>
      <c r="D73" s="1">
        <f>'X1'!E73</f>
        <v>1</v>
      </c>
      <c r="E73" s="1">
        <f>'X2'!F73</f>
        <v>66</v>
      </c>
      <c r="F73" s="27">
        <f>'X3'!F76</f>
        <v>0.61843936682602629</v>
      </c>
      <c r="G73" s="1">
        <f>Z!F75</f>
        <v>1</v>
      </c>
      <c r="H73" s="1">
        <f>Y!G73</f>
        <v>1</v>
      </c>
    </row>
    <row r="74" spans="1:8" x14ac:dyDescent="0.35">
      <c r="A74" s="1">
        <v>73</v>
      </c>
      <c r="B74" s="1" t="str">
        <f ca="1">'X2'!B74</f>
        <v>Harum Energy Tbk.</v>
      </c>
      <c r="C74" s="1">
        <v>2019</v>
      </c>
      <c r="D74" s="1">
        <f>'X1'!E74</f>
        <v>1</v>
      </c>
      <c r="E74" s="1">
        <f>'X2'!F74</f>
        <v>91</v>
      </c>
      <c r="F74" s="27">
        <f>'X3'!F77</f>
        <v>0.10608105977093782</v>
      </c>
      <c r="G74" s="1">
        <f>Z!F76</f>
        <v>1</v>
      </c>
      <c r="H74" s="1">
        <f>Y!G74</f>
        <v>0</v>
      </c>
    </row>
    <row r="75" spans="1:8" x14ac:dyDescent="0.35">
      <c r="A75" s="1">
        <v>74</v>
      </c>
      <c r="B75" s="1" t="str">
        <f ca="1">'X2'!B75</f>
        <v>Harum Energy Tbk.</v>
      </c>
      <c r="C75" s="1">
        <v>2020</v>
      </c>
      <c r="D75" s="1">
        <f>'X1'!E75</f>
        <v>1</v>
      </c>
      <c r="E75" s="1">
        <f>'X2'!F75</f>
        <v>90</v>
      </c>
      <c r="F75" s="27">
        <f>'X3'!F78</f>
        <v>8.8039709051543499E-2</v>
      </c>
      <c r="G75" s="1">
        <f>Z!F77</f>
        <v>1</v>
      </c>
      <c r="H75" s="1">
        <f>Y!G75</f>
        <v>1</v>
      </c>
    </row>
    <row r="76" spans="1:8" x14ac:dyDescent="0.35">
      <c r="A76" s="1">
        <v>75</v>
      </c>
      <c r="B76" s="1" t="str">
        <f ca="1">'X2'!B76</f>
        <v>Harum Energy Tbk.</v>
      </c>
      <c r="C76" s="1">
        <v>2021</v>
      </c>
      <c r="D76" s="1">
        <f>'X1'!E76</f>
        <v>1</v>
      </c>
      <c r="E76" s="1">
        <f>'X2'!F76</f>
        <v>89</v>
      </c>
      <c r="F76" s="27">
        <f>'X3'!F79</f>
        <v>0.25605455691473267</v>
      </c>
      <c r="G76" s="1">
        <f>Z!F78</f>
        <v>1</v>
      </c>
      <c r="H76" s="1">
        <f>Y!G76</f>
        <v>0</v>
      </c>
    </row>
    <row r="77" spans="1:8" x14ac:dyDescent="0.35">
      <c r="A77" s="1">
        <v>76</v>
      </c>
      <c r="B77" s="1" t="str">
        <f ca="1">'X2'!B77</f>
        <v>Sillo Maritime Perdana Tbk.</v>
      </c>
      <c r="C77" s="1">
        <v>2019</v>
      </c>
      <c r="D77" s="1">
        <f>'X1'!E77</f>
        <v>1</v>
      </c>
      <c r="E77" s="1">
        <f>'X2'!F77</f>
        <v>77</v>
      </c>
      <c r="F77" s="27">
        <f>'X3'!F80</f>
        <v>0.52330586398069356</v>
      </c>
      <c r="G77" s="1">
        <f>Z!F79</f>
        <v>0</v>
      </c>
      <c r="H77" s="1">
        <f>Y!G77</f>
        <v>1</v>
      </c>
    </row>
    <row r="78" spans="1:8" x14ac:dyDescent="0.35">
      <c r="A78" s="1">
        <v>77</v>
      </c>
      <c r="B78" s="1" t="str">
        <f ca="1">'X2'!B78</f>
        <v>Sillo Maritime Perdana Tbk.</v>
      </c>
      <c r="C78" s="1">
        <v>2020</v>
      </c>
      <c r="D78" s="1">
        <f>'X1'!E78</f>
        <v>1</v>
      </c>
      <c r="E78" s="1">
        <f>'X2'!F78</f>
        <v>147</v>
      </c>
      <c r="F78" s="27">
        <f>'X3'!F81</f>
        <v>0.54199172178238331</v>
      </c>
      <c r="G78" s="1">
        <f>Z!F80</f>
        <v>0</v>
      </c>
      <c r="H78" s="1">
        <f>Y!G78</f>
        <v>0</v>
      </c>
    </row>
    <row r="79" spans="1:8" x14ac:dyDescent="0.35">
      <c r="A79" s="1">
        <v>78</v>
      </c>
      <c r="B79" s="1" t="str">
        <f ca="1">'X2'!B79</f>
        <v>Sillo Maritime Perdana Tbk.</v>
      </c>
      <c r="C79" s="1">
        <v>2021</v>
      </c>
      <c r="D79" s="1">
        <f>'X1'!E79</f>
        <v>1</v>
      </c>
      <c r="E79" s="1">
        <f>'X2'!F79</f>
        <v>118</v>
      </c>
      <c r="F79" s="27">
        <f>'X3'!F82</f>
        <v>0.53648912930563353</v>
      </c>
      <c r="G79" s="1">
        <f>Z!F81</f>
        <v>0</v>
      </c>
      <c r="H79" s="1">
        <f>Y!G79</f>
        <v>0</v>
      </c>
    </row>
    <row r="80" spans="1:8" x14ac:dyDescent="0.35">
      <c r="A80" s="1">
        <v>79</v>
      </c>
      <c r="B80" s="1" t="str">
        <f ca="1">'X2'!B80</f>
        <v>Pelita Samudera Shipping Tbk.</v>
      </c>
      <c r="C80" s="1">
        <v>2019</v>
      </c>
      <c r="D80" s="1">
        <f>'X1'!E80</f>
        <v>1</v>
      </c>
      <c r="E80" s="1">
        <f>'X2'!F80</f>
        <v>77</v>
      </c>
      <c r="F80" s="27">
        <f>'X3'!F83</f>
        <v>0.38153360830868288</v>
      </c>
      <c r="G80" s="1">
        <f>Z!F82</f>
        <v>1</v>
      </c>
      <c r="H80" s="1">
        <f>Y!G80</f>
        <v>0</v>
      </c>
    </row>
    <row r="81" spans="1:8" x14ac:dyDescent="0.35">
      <c r="A81" s="1">
        <v>80</v>
      </c>
      <c r="B81" s="1" t="str">
        <f ca="1">'X2'!B81</f>
        <v>Pelita Samudera Shipping Tbk.</v>
      </c>
      <c r="C81" s="1">
        <v>2020</v>
      </c>
      <c r="D81" s="1">
        <f>'X1'!E81</f>
        <v>1</v>
      </c>
      <c r="E81" s="1">
        <f>'X2'!F81</f>
        <v>111</v>
      </c>
      <c r="F81" s="27">
        <f>'X3'!F84</f>
        <v>0.35621397419498785</v>
      </c>
      <c r="G81" s="1">
        <f>Z!F83</f>
        <v>1</v>
      </c>
      <c r="H81" s="1">
        <f>Y!G81</f>
        <v>1</v>
      </c>
    </row>
    <row r="82" spans="1:8" x14ac:dyDescent="0.35">
      <c r="A82" s="1">
        <v>81</v>
      </c>
      <c r="B82" s="1" t="str">
        <f ca="1">'X2'!B82</f>
        <v>Pelita Samudera Shipping Tbk.</v>
      </c>
      <c r="C82" s="1">
        <v>2021</v>
      </c>
      <c r="D82" s="1">
        <f>'X1'!E82</f>
        <v>1</v>
      </c>
      <c r="E82" s="1">
        <f>'X2'!F82</f>
        <v>89</v>
      </c>
      <c r="F82" s="27">
        <f>'X3'!F85</f>
        <v>0.28889466165000838</v>
      </c>
      <c r="G82" s="1">
        <f>Z!F84</f>
        <v>1</v>
      </c>
      <c r="H82" s="1">
        <f>Y!G82</f>
        <v>0</v>
      </c>
    </row>
    <row r="83" spans="1:8" x14ac:dyDescent="0.35">
      <c r="A83" s="1">
        <v>82</v>
      </c>
      <c r="B83" s="1" t="str">
        <f ca="1">'X2'!B83</f>
        <v>Dana Brata Luhur Tbk.</v>
      </c>
      <c r="C83" s="1">
        <v>2019</v>
      </c>
      <c r="D83" s="1">
        <f>'X1'!E83</f>
        <v>1</v>
      </c>
      <c r="E83" s="1">
        <f>'X2'!F83</f>
        <v>111</v>
      </c>
      <c r="F83" s="27">
        <f>'X3'!F86</f>
        <v>0.26624959149312954</v>
      </c>
      <c r="G83" s="1">
        <f>Z!F85</f>
        <v>0</v>
      </c>
      <c r="H83" s="1">
        <f>Y!G83</f>
        <v>0</v>
      </c>
    </row>
    <row r="84" spans="1:8" x14ac:dyDescent="0.35">
      <c r="A84" s="1">
        <v>83</v>
      </c>
      <c r="B84" s="1" t="str">
        <f ca="1">'X2'!B84</f>
        <v>Dana Brata Luhur Tbk.</v>
      </c>
      <c r="C84" s="1">
        <v>2020</v>
      </c>
      <c r="D84" s="1">
        <f>'X1'!E84</f>
        <v>1</v>
      </c>
      <c r="E84" s="1">
        <f>'X2'!F84</f>
        <v>130</v>
      </c>
      <c r="F84" s="27">
        <f>'X3'!F87</f>
        <v>0.21421056234528338</v>
      </c>
      <c r="G84" s="1">
        <f>Z!F86</f>
        <v>0</v>
      </c>
      <c r="H84" s="1">
        <f>Y!G84</f>
        <v>1</v>
      </c>
    </row>
    <row r="85" spans="1:8" x14ac:dyDescent="0.35">
      <c r="A85" s="1">
        <v>84</v>
      </c>
      <c r="B85" s="1" t="str">
        <f ca="1">'X2'!B85</f>
        <v>Dana Brata Luhur Tbk.</v>
      </c>
      <c r="C85" s="1">
        <v>2021</v>
      </c>
      <c r="D85" s="1">
        <f>'X1'!E85</f>
        <v>1</v>
      </c>
      <c r="E85" s="1">
        <f>'X2'!F85</f>
        <v>89</v>
      </c>
      <c r="F85" s="27">
        <f>'X3'!F88</f>
        <v>0.18857377095513028</v>
      </c>
      <c r="G85" s="1">
        <f>Z!F87</f>
        <v>0</v>
      </c>
      <c r="H85" s="1">
        <f>Y!G85</f>
        <v>0</v>
      </c>
    </row>
    <row r="86" spans="1:8" x14ac:dyDescent="0.35">
      <c r="A86" s="1">
        <v>85</v>
      </c>
      <c r="B86" t="s">
        <v>135</v>
      </c>
      <c r="C86" s="1">
        <v>2019</v>
      </c>
      <c r="D86" s="1">
        <f>'X1'!E86</f>
        <v>1</v>
      </c>
      <c r="E86" s="1">
        <f>'X2'!F86</f>
        <v>141</v>
      </c>
      <c r="F86" s="27">
        <f>'X3'!F89</f>
        <v>0.22205343915661363</v>
      </c>
      <c r="G86" s="1">
        <f>Z!F88</f>
        <v>0</v>
      </c>
      <c r="H86" s="1">
        <f>Y!G86</f>
        <v>0</v>
      </c>
    </row>
    <row r="87" spans="1:8" x14ac:dyDescent="0.35">
      <c r="A87" s="1">
        <v>86</v>
      </c>
      <c r="B87" t="s">
        <v>135</v>
      </c>
      <c r="C87" s="1">
        <v>2020</v>
      </c>
      <c r="D87" s="1">
        <f>'X1'!E87</f>
        <v>1</v>
      </c>
      <c r="E87" s="1">
        <f>'X2'!F87</f>
        <v>67</v>
      </c>
      <c r="F87" s="27">
        <f>'X3'!F90</f>
        <v>0.38526328864097192</v>
      </c>
      <c r="G87" s="1">
        <f>Z!F89</f>
        <v>0</v>
      </c>
      <c r="H87" s="1">
        <f>Y!G87</f>
        <v>0</v>
      </c>
    </row>
    <row r="88" spans="1:8" x14ac:dyDescent="0.35">
      <c r="A88" s="1">
        <v>87</v>
      </c>
      <c r="B88" t="s">
        <v>135</v>
      </c>
      <c r="C88" s="1">
        <v>2021</v>
      </c>
      <c r="D88" s="1">
        <f>'X1'!E88</f>
        <v>1</v>
      </c>
      <c r="E88" s="1">
        <f>'X2'!F88</f>
        <v>80</v>
      </c>
      <c r="F88" s="27">
        <f>'X3'!F91</f>
        <v>0.34626768987051437</v>
      </c>
      <c r="G88" s="1">
        <f>Z!F90</f>
        <v>0</v>
      </c>
      <c r="H88" s="1">
        <f>Y!G88</f>
        <v>1</v>
      </c>
    </row>
    <row r="89" spans="1:8" x14ac:dyDescent="0.35">
      <c r="A89" s="1">
        <v>88</v>
      </c>
      <c r="B89" t="s">
        <v>138</v>
      </c>
      <c r="C89" s="1">
        <v>2019</v>
      </c>
      <c r="D89" s="1">
        <f>'X1'!E89</f>
        <v>1</v>
      </c>
      <c r="E89" s="1">
        <f>'X2'!F89</f>
        <v>150</v>
      </c>
      <c r="F89" s="27">
        <f>'X3'!F92</f>
        <v>0.87345034510045283</v>
      </c>
      <c r="G89" s="1">
        <f>Z!F91</f>
        <v>0</v>
      </c>
      <c r="H89" s="1">
        <f>Y!G89</f>
        <v>1</v>
      </c>
    </row>
    <row r="90" spans="1:8" x14ac:dyDescent="0.35">
      <c r="A90" s="1">
        <v>89</v>
      </c>
      <c r="B90" t="s">
        <v>138</v>
      </c>
      <c r="C90" s="1">
        <v>2020</v>
      </c>
      <c r="D90" s="1">
        <f>'X1'!E90</f>
        <v>1</v>
      </c>
      <c r="E90" s="1">
        <f>'X2'!F90</f>
        <v>148</v>
      </c>
      <c r="F90" s="27">
        <f>'X3'!F93</f>
        <v>0.92180198557657667</v>
      </c>
      <c r="G90" s="1">
        <f>Z!F92</f>
        <v>0</v>
      </c>
      <c r="H90" s="1">
        <f>Y!G90</f>
        <v>0</v>
      </c>
    </row>
    <row r="91" spans="1:8" x14ac:dyDescent="0.35">
      <c r="A91" s="1">
        <v>90</v>
      </c>
      <c r="B91" t="s">
        <v>138</v>
      </c>
      <c r="C91" s="1">
        <v>2021</v>
      </c>
      <c r="D91" s="1">
        <f>'X1'!E91</f>
        <v>1</v>
      </c>
      <c r="E91" s="1">
        <f>'X2'!F91</f>
        <v>129</v>
      </c>
      <c r="F91" s="27">
        <f>'X3'!F94</f>
        <v>0.89421874577096927</v>
      </c>
      <c r="G91" s="1">
        <f>Z!F93</f>
        <v>0</v>
      </c>
      <c r="H91" s="1">
        <f>Y!G91</f>
        <v>0</v>
      </c>
    </row>
    <row r="92" spans="1:8" x14ac:dyDescent="0.35">
      <c r="A92" s="1">
        <v>91</v>
      </c>
      <c r="B92" t="s">
        <v>141</v>
      </c>
      <c r="C92" s="1">
        <v>2019</v>
      </c>
      <c r="D92" s="1">
        <f>'X1'!E92</f>
        <v>1</v>
      </c>
      <c r="E92" s="1">
        <f>'X2'!F92</f>
        <v>148</v>
      </c>
      <c r="F92" s="27">
        <f>'X3'!F95</f>
        <v>0.71004659324673391</v>
      </c>
      <c r="G92" s="1">
        <f>Z!F94</f>
        <v>0</v>
      </c>
      <c r="H92" s="1">
        <f>Y!G92</f>
        <v>0</v>
      </c>
    </row>
    <row r="93" spans="1:8" x14ac:dyDescent="0.35">
      <c r="A93" s="1">
        <v>92</v>
      </c>
      <c r="B93" t="s">
        <v>141</v>
      </c>
      <c r="C93" s="1">
        <v>2020</v>
      </c>
      <c r="D93" s="1">
        <f>'X1'!E93</f>
        <v>1</v>
      </c>
      <c r="E93" s="1">
        <f>'X2'!F93</f>
        <v>202</v>
      </c>
      <c r="F93" s="27">
        <f>'X3'!F96</f>
        <v>0.71305239271759879</v>
      </c>
      <c r="G93" s="1">
        <f>Z!F95</f>
        <v>0</v>
      </c>
      <c r="H93" s="1">
        <f>Y!G93</f>
        <v>1</v>
      </c>
    </row>
    <row r="94" spans="1:8" x14ac:dyDescent="0.35">
      <c r="A94" s="1">
        <v>93</v>
      </c>
      <c r="B94" t="s">
        <v>141</v>
      </c>
      <c r="C94" s="1">
        <v>2021</v>
      </c>
      <c r="D94" s="1">
        <f>'X1'!E94</f>
        <v>1</v>
      </c>
      <c r="E94" s="1">
        <f>'X2'!F94</f>
        <v>118</v>
      </c>
      <c r="F94" s="27">
        <f>'X3'!F97</f>
        <v>0.57465247386935459</v>
      </c>
      <c r="G94" s="1">
        <f>Z!F96</f>
        <v>0</v>
      </c>
      <c r="H94" s="1">
        <f>Y!G94</f>
        <v>1</v>
      </c>
    </row>
    <row r="95" spans="1:8" x14ac:dyDescent="0.35">
      <c r="A95" s="1">
        <v>94</v>
      </c>
      <c r="B95" t="s">
        <v>144</v>
      </c>
      <c r="C95" s="1">
        <v>2019</v>
      </c>
      <c r="D95" s="1">
        <f>'X1'!E95</f>
        <v>1</v>
      </c>
      <c r="E95" s="1">
        <f>'X2'!F95</f>
        <v>50</v>
      </c>
      <c r="F95" s="27">
        <f>'X3'!F98</f>
        <v>0.32057825393837464</v>
      </c>
      <c r="G95" s="1">
        <f>Z!F97</f>
        <v>0</v>
      </c>
      <c r="H95" s="1">
        <f>Y!G95</f>
        <v>0</v>
      </c>
    </row>
    <row r="96" spans="1:8" x14ac:dyDescent="0.35">
      <c r="A96" s="1">
        <v>95</v>
      </c>
      <c r="B96" t="s">
        <v>144</v>
      </c>
      <c r="C96" s="1">
        <v>2020</v>
      </c>
      <c r="D96" s="1">
        <f>'X1'!E96</f>
        <v>1</v>
      </c>
      <c r="E96" s="1">
        <f>'X2'!F96</f>
        <v>82</v>
      </c>
      <c r="F96" s="27">
        <f>'X3'!F99</f>
        <v>0.27708163953969095</v>
      </c>
      <c r="G96" s="1">
        <f>Z!F98</f>
        <v>0</v>
      </c>
      <c r="H96" s="1">
        <f>Y!G96</f>
        <v>0</v>
      </c>
    </row>
    <row r="97" spans="1:8" x14ac:dyDescent="0.35">
      <c r="A97" s="1">
        <v>96</v>
      </c>
      <c r="B97" t="s">
        <v>144</v>
      </c>
      <c r="C97" s="1">
        <v>2021</v>
      </c>
      <c r="D97" s="1">
        <f>'X1'!E97</f>
        <v>1</v>
      </c>
      <c r="E97" s="1">
        <f>'X2'!F97</f>
        <v>74</v>
      </c>
      <c r="F97" s="27">
        <f>'X3'!F100</f>
        <v>0.41970456240863302</v>
      </c>
      <c r="G97" s="1">
        <f>Z!F99</f>
        <v>0</v>
      </c>
      <c r="H97" s="1">
        <f>Y!G97</f>
        <v>1</v>
      </c>
    </row>
    <row r="98" spans="1:8" x14ac:dyDescent="0.35">
      <c r="A98" s="1">
        <v>97</v>
      </c>
      <c r="B98" t="s">
        <v>145</v>
      </c>
      <c r="C98" s="1">
        <v>2019</v>
      </c>
      <c r="D98" s="1">
        <f>'X1'!E98</f>
        <v>1</v>
      </c>
      <c r="E98" s="1">
        <f>'X2'!F98</f>
        <v>91</v>
      </c>
      <c r="F98" s="27">
        <f>'X3'!F101</f>
        <v>0.48625477299483022</v>
      </c>
      <c r="G98" s="1">
        <f>Z!F100</f>
        <v>1</v>
      </c>
      <c r="H98" s="1">
        <f>Y!G98</f>
        <v>1</v>
      </c>
    </row>
    <row r="99" spans="1:8" x14ac:dyDescent="0.35">
      <c r="A99" s="1">
        <v>98</v>
      </c>
      <c r="B99" t="s">
        <v>145</v>
      </c>
      <c r="C99" s="1">
        <v>2020</v>
      </c>
      <c r="D99" s="1">
        <f>'X1'!E99</f>
        <v>1</v>
      </c>
      <c r="E99" s="1">
        <f>'X2'!F99</f>
        <v>155</v>
      </c>
      <c r="F99" s="27">
        <f>'X3'!F102</f>
        <v>0.57725810961891844</v>
      </c>
      <c r="G99" s="1">
        <f>Z!F101</f>
        <v>1</v>
      </c>
      <c r="H99" s="1">
        <f>Y!G99</f>
        <v>0</v>
      </c>
    </row>
    <row r="100" spans="1:8" x14ac:dyDescent="0.35">
      <c r="A100" s="1">
        <v>99</v>
      </c>
      <c r="B100" t="s">
        <v>145</v>
      </c>
      <c r="C100" s="1">
        <v>2021</v>
      </c>
      <c r="D100" s="1">
        <f>'X1'!E100</f>
        <v>0</v>
      </c>
      <c r="E100" s="1">
        <f>'X2'!F100</f>
        <v>212</v>
      </c>
      <c r="F100" s="27">
        <f>'X3'!F103</f>
        <v>0.81531040025495338</v>
      </c>
      <c r="G100" s="1">
        <f>Z!F102</f>
        <v>1</v>
      </c>
      <c r="H100" s="1">
        <f>Y!G100</f>
        <v>0</v>
      </c>
    </row>
    <row r="101" spans="1:8" x14ac:dyDescent="0.35">
      <c r="A101" s="1">
        <v>100</v>
      </c>
      <c r="B101" t="s">
        <v>148</v>
      </c>
      <c r="C101" s="1">
        <v>2019</v>
      </c>
      <c r="D101" s="1">
        <f>'X1'!E101</f>
        <v>1</v>
      </c>
      <c r="E101" s="1">
        <f>'X2'!F101</f>
        <v>363</v>
      </c>
      <c r="F101" s="27">
        <f>'X3'!F104</f>
        <v>1.7735806392807145</v>
      </c>
      <c r="G101" s="1">
        <f>Z!F103</f>
        <v>0</v>
      </c>
      <c r="H101" s="1">
        <f>Y!G101</f>
        <v>0</v>
      </c>
    </row>
    <row r="102" spans="1:8" x14ac:dyDescent="0.35">
      <c r="A102" s="1">
        <v>101</v>
      </c>
      <c r="B102" t="s">
        <v>148</v>
      </c>
      <c r="C102" s="1">
        <v>2020</v>
      </c>
      <c r="D102" s="1">
        <f>'X1'!E102</f>
        <v>1</v>
      </c>
      <c r="E102" s="1">
        <f>'X2'!F102</f>
        <v>293</v>
      </c>
      <c r="F102" s="27">
        <f>'X3'!F105</f>
        <v>2.0069377960361972</v>
      </c>
      <c r="G102" s="1">
        <f>Z!F104</f>
        <v>0</v>
      </c>
      <c r="H102" s="1">
        <f>Y!G102</f>
        <v>0</v>
      </c>
    </row>
    <row r="103" spans="1:8" x14ac:dyDescent="0.35">
      <c r="A103" s="1">
        <v>102</v>
      </c>
      <c r="B103" t="s">
        <v>148</v>
      </c>
      <c r="C103" s="1">
        <v>2021</v>
      </c>
      <c r="D103" s="1">
        <f>'X1'!E103</f>
        <v>1</v>
      </c>
      <c r="E103" s="1">
        <f>'X2'!F103</f>
        <v>287</v>
      </c>
      <c r="F103" s="27">
        <f>'X3'!F106</f>
        <v>2.3142805636679453</v>
      </c>
      <c r="G103" s="1">
        <f>Z!F105</f>
        <v>0</v>
      </c>
      <c r="H103" s="1">
        <f>Y!G103</f>
        <v>1</v>
      </c>
    </row>
    <row r="104" spans="1:8" x14ac:dyDescent="0.35">
      <c r="A104" s="1">
        <v>103</v>
      </c>
      <c r="B104" t="s">
        <v>151</v>
      </c>
      <c r="C104" s="1">
        <v>2019</v>
      </c>
      <c r="D104" s="1">
        <f>'X1'!E104</f>
        <v>1</v>
      </c>
      <c r="E104" s="1">
        <f>'X2'!F104</f>
        <v>545</v>
      </c>
      <c r="F104" s="27">
        <f>'X3'!F107</f>
        <v>1.4157648933809697</v>
      </c>
      <c r="G104" s="1">
        <f>Z!F106</f>
        <v>0</v>
      </c>
      <c r="H104" s="1">
        <f>Y!G104</f>
        <v>1</v>
      </c>
    </row>
    <row r="105" spans="1:8" x14ac:dyDescent="0.35">
      <c r="A105" s="1">
        <v>104</v>
      </c>
      <c r="B105" t="s">
        <v>151</v>
      </c>
      <c r="C105" s="1">
        <v>2020</v>
      </c>
      <c r="D105" s="1">
        <f>'X1'!E105</f>
        <v>1</v>
      </c>
      <c r="E105" s="1">
        <f>'X2'!F105</f>
        <v>210</v>
      </c>
      <c r="F105" s="27">
        <f>'X3'!F108</f>
        <v>2.0357931670856311</v>
      </c>
      <c r="G105" s="1">
        <f>Z!F107</f>
        <v>0</v>
      </c>
      <c r="H105" s="1">
        <f>Y!G105</f>
        <v>0</v>
      </c>
    </row>
    <row r="106" spans="1:8" x14ac:dyDescent="0.35">
      <c r="A106" s="1">
        <v>105</v>
      </c>
      <c r="B106" t="s">
        <v>151</v>
      </c>
      <c r="C106" s="1">
        <v>2021</v>
      </c>
      <c r="D106" s="1">
        <f>'X1'!E106</f>
        <v>1</v>
      </c>
      <c r="E106" s="1">
        <f>'X2'!F106</f>
        <v>101</v>
      </c>
      <c r="F106" s="27">
        <f>'X3'!F109</f>
        <v>2.0148832709950759</v>
      </c>
      <c r="G106" s="1">
        <f>Z!F108</f>
        <v>0</v>
      </c>
      <c r="H106" s="1">
        <f>Y!G106</f>
        <v>0</v>
      </c>
    </row>
    <row r="107" spans="1:8" x14ac:dyDescent="0.35">
      <c r="A107" s="1">
        <v>106</v>
      </c>
      <c r="B107" t="s">
        <v>153</v>
      </c>
      <c r="C107" s="1">
        <v>2019</v>
      </c>
      <c r="D107" s="1">
        <f>'X1'!E107</f>
        <v>1</v>
      </c>
      <c r="E107" s="1">
        <f>'X2'!F107</f>
        <v>318</v>
      </c>
      <c r="F107" s="27">
        <f>'X3'!F110</f>
        <v>1.3078510112084738</v>
      </c>
      <c r="G107" s="1">
        <f>Z!F109</f>
        <v>0</v>
      </c>
      <c r="H107" s="1">
        <f>Y!G107</f>
        <v>1</v>
      </c>
    </row>
    <row r="108" spans="1:8" x14ac:dyDescent="0.35">
      <c r="A108" s="1">
        <v>107</v>
      </c>
      <c r="B108" t="s">
        <v>153</v>
      </c>
      <c r="C108" s="1">
        <v>2020</v>
      </c>
      <c r="D108" s="1">
        <f>'X1'!E108</f>
        <v>1</v>
      </c>
      <c r="E108" s="1">
        <f>'X2'!F108</f>
        <v>236</v>
      </c>
      <c r="F108" s="27">
        <f>'X3'!F111</f>
        <v>1.2540275849345912</v>
      </c>
      <c r="G108" s="1">
        <f>Z!F110</f>
        <v>0</v>
      </c>
      <c r="H108" s="1">
        <f>Y!G108</f>
        <v>0</v>
      </c>
    </row>
    <row r="109" spans="1:8" x14ac:dyDescent="0.35">
      <c r="A109" s="1">
        <v>108</v>
      </c>
      <c r="B109" t="s">
        <v>153</v>
      </c>
      <c r="C109" s="1">
        <v>2021</v>
      </c>
      <c r="D109" s="1">
        <f>'X1'!E109</f>
        <v>1</v>
      </c>
      <c r="E109" s="1">
        <f>'X2'!F109</f>
        <v>115</v>
      </c>
      <c r="F109" s="27">
        <f>'X3'!F112</f>
        <v>1.1089799915269367</v>
      </c>
      <c r="G109" s="1">
        <f>Z!F111</f>
        <v>0</v>
      </c>
      <c r="H109" s="1">
        <f>Y!G109</f>
        <v>0</v>
      </c>
    </row>
    <row r="110" spans="1:8" x14ac:dyDescent="0.35">
      <c r="A110" s="1">
        <v>109</v>
      </c>
      <c r="B110" t="s">
        <v>155</v>
      </c>
      <c r="C110" s="1">
        <v>2019</v>
      </c>
      <c r="D110" s="1">
        <f>'X1'!E110</f>
        <v>1</v>
      </c>
      <c r="E110" s="1">
        <f>'X2'!F110</f>
        <v>150</v>
      </c>
      <c r="F110" s="27">
        <f>'X3'!F113</f>
        <v>0.22731993010651433</v>
      </c>
      <c r="G110" s="1">
        <f>Z!F112</f>
        <v>0</v>
      </c>
      <c r="H110" s="1">
        <f>Y!G110</f>
        <v>1</v>
      </c>
    </row>
    <row r="111" spans="1:8" x14ac:dyDescent="0.35">
      <c r="A111" s="1">
        <v>110</v>
      </c>
      <c r="B111" t="s">
        <v>155</v>
      </c>
      <c r="C111" s="1">
        <v>2020</v>
      </c>
      <c r="D111" s="1">
        <f>'X1'!E111</f>
        <v>1</v>
      </c>
      <c r="E111" s="1">
        <f>'X2'!F111</f>
        <v>404</v>
      </c>
      <c r="F111" s="27">
        <f>'X3'!F114</f>
        <v>0.25508482739610588</v>
      </c>
      <c r="G111" s="1">
        <f>Z!F113</f>
        <v>0</v>
      </c>
      <c r="H111" s="1">
        <f>Y!G111</f>
        <v>1</v>
      </c>
    </row>
    <row r="112" spans="1:8" x14ac:dyDescent="0.35">
      <c r="A112" s="1">
        <v>111</v>
      </c>
      <c r="B112" t="s">
        <v>155</v>
      </c>
      <c r="C112" s="1">
        <v>2021</v>
      </c>
      <c r="D112" s="1">
        <f>'X1'!E112</f>
        <v>1</v>
      </c>
      <c r="E112" s="1">
        <f>'X2'!F112</f>
        <v>231</v>
      </c>
      <c r="F112" s="27">
        <f>'X3'!F115</f>
        <v>0.27860011778996319</v>
      </c>
      <c r="G112" s="1">
        <f>Z!F114</f>
        <v>0</v>
      </c>
      <c r="H112" s="1">
        <f>Y!G112</f>
        <v>0</v>
      </c>
    </row>
    <row r="113" spans="1:8" x14ac:dyDescent="0.35">
      <c r="A113" s="1">
        <v>112</v>
      </c>
      <c r="B113" t="s">
        <v>158</v>
      </c>
      <c r="C113" s="1">
        <v>2019</v>
      </c>
      <c r="D113" s="1">
        <f>'X1'!E113</f>
        <v>1</v>
      </c>
      <c r="E113" s="1">
        <f>'X2'!F113</f>
        <v>99</v>
      </c>
      <c r="F113" s="27">
        <f>'X3'!F116</f>
        <v>0.41406230935855737</v>
      </c>
      <c r="G113" s="1">
        <f>Z!F115</f>
        <v>0</v>
      </c>
      <c r="H113" s="1">
        <f>Y!G113</f>
        <v>1</v>
      </c>
    </row>
    <row r="114" spans="1:8" x14ac:dyDescent="0.35">
      <c r="A114" s="1">
        <v>113</v>
      </c>
      <c r="B114" t="s">
        <v>158</v>
      </c>
      <c r="C114" s="1">
        <v>2020</v>
      </c>
      <c r="D114" s="1">
        <f>'X1'!E114</f>
        <v>1</v>
      </c>
      <c r="E114" s="1">
        <f>'X2'!F114</f>
        <v>151</v>
      </c>
      <c r="F114" s="27">
        <f>'X3'!F117</f>
        <v>0.72205689578615306</v>
      </c>
      <c r="G114" s="1">
        <f>Z!F116</f>
        <v>0</v>
      </c>
      <c r="H114" s="1">
        <f>Y!G114</f>
        <v>0</v>
      </c>
    </row>
    <row r="115" spans="1:8" x14ac:dyDescent="0.35">
      <c r="A115" s="1">
        <v>114</v>
      </c>
      <c r="B115" t="s">
        <v>158</v>
      </c>
      <c r="C115" s="1">
        <v>2021</v>
      </c>
      <c r="D115" s="1">
        <f>'X1'!E115</f>
        <v>1</v>
      </c>
      <c r="E115" s="1">
        <f>'X2'!F115</f>
        <v>116</v>
      </c>
      <c r="F115" s="27">
        <f>'X3'!F118</f>
        <v>0.72619092993863588</v>
      </c>
      <c r="G115" s="1">
        <f>Z!F117</f>
        <v>0</v>
      </c>
      <c r="H115" s="1">
        <f>Y!G115</f>
        <v>0</v>
      </c>
    </row>
    <row r="116" spans="1:8" x14ac:dyDescent="0.35">
      <c r="A116" s="1">
        <v>115</v>
      </c>
      <c r="B116" t="s">
        <v>161</v>
      </c>
      <c r="C116" s="1">
        <v>2019</v>
      </c>
      <c r="D116" s="1">
        <f>'X1'!E116</f>
        <v>1</v>
      </c>
      <c r="E116" s="1">
        <f>'X2'!F116</f>
        <v>86</v>
      </c>
      <c r="F116" s="27">
        <f>'X3'!F119</f>
        <v>0.4177780473575114</v>
      </c>
      <c r="G116" s="1">
        <f>Z!F118</f>
        <v>0</v>
      </c>
      <c r="H116" s="1">
        <f>Y!G116</f>
        <v>1</v>
      </c>
    </row>
    <row r="117" spans="1:8" x14ac:dyDescent="0.35">
      <c r="A117" s="1">
        <v>116</v>
      </c>
      <c r="B117" t="s">
        <v>161</v>
      </c>
      <c r="C117" s="1">
        <v>2020</v>
      </c>
      <c r="D117" s="1">
        <f>'X1'!E117</f>
        <v>1</v>
      </c>
      <c r="E117" s="1">
        <f>'X2'!F117</f>
        <v>106</v>
      </c>
      <c r="F117" s="27">
        <f>'X3'!F120</f>
        <v>0.52878579962292338</v>
      </c>
      <c r="G117" s="1">
        <f>Z!F119</f>
        <v>0</v>
      </c>
      <c r="H117" s="1">
        <f>Y!G117</f>
        <v>1</v>
      </c>
    </row>
    <row r="118" spans="1:8" x14ac:dyDescent="0.35">
      <c r="A118" s="1">
        <v>117</v>
      </c>
      <c r="B118" t="s">
        <v>161</v>
      </c>
      <c r="C118" s="1">
        <v>2021</v>
      </c>
      <c r="D118" s="1">
        <f>'X1'!E118</f>
        <v>1</v>
      </c>
      <c r="E118" s="1">
        <f>'X2'!F118</f>
        <v>115</v>
      </c>
      <c r="F118" s="27">
        <f>'X3'!F121</f>
        <v>0.35601031909180447</v>
      </c>
      <c r="G118" s="1">
        <f>Z!F120</f>
        <v>0</v>
      </c>
      <c r="H118" s="1">
        <f>Y!G118</f>
        <v>0</v>
      </c>
    </row>
    <row r="119" spans="1:8" x14ac:dyDescent="0.35">
      <c r="A119" s="1">
        <v>118</v>
      </c>
      <c r="B119" t="s">
        <v>162</v>
      </c>
      <c r="C119" s="1">
        <v>2019</v>
      </c>
      <c r="D119" s="1">
        <f>'X1'!E119</f>
        <v>1</v>
      </c>
      <c r="E119" s="1">
        <f>'X2'!F119</f>
        <v>112</v>
      </c>
      <c r="F119" s="27">
        <f>'X3'!F122</f>
        <v>0.24353378289142169</v>
      </c>
      <c r="G119" s="1">
        <f>Z!F121</f>
        <v>1</v>
      </c>
      <c r="H119" s="1">
        <f>Y!G119</f>
        <v>0</v>
      </c>
    </row>
    <row r="120" spans="1:8" x14ac:dyDescent="0.35">
      <c r="A120" s="1">
        <v>119</v>
      </c>
      <c r="B120" t="s">
        <v>162</v>
      </c>
      <c r="C120" s="1">
        <v>2020</v>
      </c>
      <c r="D120" s="1">
        <f>'X1'!E120</f>
        <v>1</v>
      </c>
      <c r="E120" s="1">
        <f>'X2'!F120</f>
        <v>82</v>
      </c>
      <c r="F120" s="27">
        <f>'X3'!F123</f>
        <v>0.24043642449970437</v>
      </c>
      <c r="G120" s="1">
        <f>Z!F122</f>
        <v>1</v>
      </c>
      <c r="H120" s="1">
        <f>Y!G120</f>
        <v>1</v>
      </c>
    </row>
    <row r="121" spans="1:8" x14ac:dyDescent="0.35">
      <c r="A121" s="1">
        <v>120</v>
      </c>
      <c r="B121" t="s">
        <v>162</v>
      </c>
      <c r="C121" s="1">
        <v>2021</v>
      </c>
      <c r="D121" s="1">
        <f>'X1'!E121</f>
        <v>1</v>
      </c>
      <c r="E121" s="1">
        <f>'X2'!F121</f>
        <v>88</v>
      </c>
      <c r="F121" s="27">
        <f>'X3'!F124</f>
        <v>0.22402871197965016</v>
      </c>
      <c r="G121" s="1">
        <f>Z!F123</f>
        <v>1</v>
      </c>
      <c r="H121" s="1">
        <f>Y!G121</f>
        <v>1</v>
      </c>
    </row>
    <row r="122" spans="1:8" x14ac:dyDescent="0.35">
      <c r="A122" s="1">
        <v>121</v>
      </c>
      <c r="B122" t="s">
        <v>165</v>
      </c>
      <c r="C122" s="1">
        <v>2019</v>
      </c>
      <c r="D122" s="1">
        <f>'X1'!E128</f>
        <v>1</v>
      </c>
      <c r="E122" s="1">
        <f>'X2'!F128</f>
        <v>132</v>
      </c>
      <c r="F122" s="27">
        <f>'X3'!F131</f>
        <v>0.8000402592630671</v>
      </c>
      <c r="G122" s="1">
        <f>Z!F130</f>
        <v>0</v>
      </c>
      <c r="H122" s="1">
        <f>Y!G128</f>
        <v>1</v>
      </c>
    </row>
    <row r="123" spans="1:8" x14ac:dyDescent="0.35">
      <c r="A123" s="1">
        <v>122</v>
      </c>
      <c r="B123" t="s">
        <v>165</v>
      </c>
      <c r="C123" s="1">
        <v>2020</v>
      </c>
      <c r="D123" s="1">
        <f>'X1'!E129</f>
        <v>1</v>
      </c>
      <c r="E123" s="1">
        <f>'X2'!F129</f>
        <v>141</v>
      </c>
      <c r="F123" s="27">
        <f>'X3'!F132</f>
        <v>0.41168047401262564</v>
      </c>
      <c r="G123" s="1">
        <f>Z!F131</f>
        <v>0</v>
      </c>
      <c r="H123" s="1">
        <f>Y!G129</f>
        <v>0</v>
      </c>
    </row>
    <row r="124" spans="1:8" x14ac:dyDescent="0.35">
      <c r="A124" s="1">
        <v>123</v>
      </c>
      <c r="B124" t="s">
        <v>165</v>
      </c>
      <c r="C124" s="1">
        <v>2021</v>
      </c>
      <c r="D124" s="1">
        <f>'X1'!E130</f>
        <v>1</v>
      </c>
      <c r="E124" s="1">
        <f>'X2'!F130</f>
        <v>89</v>
      </c>
      <c r="F124" s="27">
        <f>'X3'!F133</f>
        <v>0.38059210504928187</v>
      </c>
      <c r="G124" s="1">
        <f>Z!F132</f>
        <v>0</v>
      </c>
      <c r="H124" s="1">
        <f>Y!G130</f>
        <v>1</v>
      </c>
    </row>
    <row r="125" spans="1:8" x14ac:dyDescent="0.35">
      <c r="A125" s="1">
        <v>124</v>
      </c>
      <c r="B125" t="s">
        <v>167</v>
      </c>
      <c r="C125" s="1">
        <v>2019</v>
      </c>
      <c r="D125" s="1">
        <f>'X1'!E131</f>
        <v>1</v>
      </c>
      <c r="E125" s="1">
        <f>'X2'!F131</f>
        <v>91</v>
      </c>
      <c r="F125" s="27">
        <f>'X3'!F134</f>
        <v>8.8116307660168119E-2</v>
      </c>
      <c r="G125" s="1">
        <f>Z!F133</f>
        <v>1</v>
      </c>
      <c r="H125" s="1">
        <f>Y!G131</f>
        <v>0</v>
      </c>
    </row>
    <row r="126" spans="1:8" x14ac:dyDescent="0.35">
      <c r="A126" s="1">
        <v>125</v>
      </c>
      <c r="B126" t="s">
        <v>167</v>
      </c>
      <c r="C126" s="1">
        <v>2020</v>
      </c>
      <c r="D126" s="1">
        <f>'X1'!E132</f>
        <v>1</v>
      </c>
      <c r="E126" s="1">
        <f>'X2'!F132</f>
        <v>91</v>
      </c>
      <c r="F126" s="27">
        <f>'X3'!F135</f>
        <v>8.2637270956307768E-2</v>
      </c>
      <c r="G126" s="1">
        <f>Z!F134</f>
        <v>0</v>
      </c>
      <c r="H126" s="1">
        <f>Y!G132</f>
        <v>1</v>
      </c>
    </row>
    <row r="127" spans="1:8" x14ac:dyDescent="0.35">
      <c r="A127" s="1">
        <v>126</v>
      </c>
      <c r="B127" t="s">
        <v>167</v>
      </c>
      <c r="C127" s="1">
        <v>2021</v>
      </c>
      <c r="D127" s="1">
        <f>'X1'!E133</f>
        <v>1</v>
      </c>
      <c r="E127" s="1">
        <f>'X2'!F133</f>
        <v>92</v>
      </c>
      <c r="F127" s="27">
        <f>'X3'!F136</f>
        <v>4.9009355980721564E-2</v>
      </c>
      <c r="G127" s="1">
        <f>Z!F135</f>
        <v>0</v>
      </c>
      <c r="H127" s="1">
        <f>Y!G133</f>
        <v>0</v>
      </c>
    </row>
    <row r="128" spans="1:8" x14ac:dyDescent="0.35">
      <c r="A128" s="1">
        <v>127</v>
      </c>
      <c r="B128" t="s">
        <v>169</v>
      </c>
      <c r="C128" s="1">
        <v>2019</v>
      </c>
      <c r="D128" s="1">
        <f>'X1'!E134</f>
        <v>1</v>
      </c>
      <c r="E128" s="1">
        <f>'X2'!F134</f>
        <v>84</v>
      </c>
      <c r="F128" s="27">
        <f>'X3'!F137</f>
        <v>0.6539741509409841</v>
      </c>
      <c r="G128" s="1">
        <f>Z!F136</f>
        <v>0</v>
      </c>
      <c r="H128" s="1">
        <f>Y!G134</f>
        <v>0</v>
      </c>
    </row>
    <row r="129" spans="1:8" x14ac:dyDescent="0.35">
      <c r="A129" s="1">
        <v>128</v>
      </c>
      <c r="B129" t="s">
        <v>169</v>
      </c>
      <c r="C129" s="1">
        <v>2020</v>
      </c>
      <c r="D129" s="1">
        <f>'X1'!E135</f>
        <v>1</v>
      </c>
      <c r="E129" s="1">
        <f>'X2'!F135</f>
        <v>85</v>
      </c>
      <c r="F129" s="27">
        <f>'X3'!F138</f>
        <v>0.65971978126980502</v>
      </c>
      <c r="G129" s="1">
        <f>Z!F137</f>
        <v>0</v>
      </c>
      <c r="H129" s="1">
        <f>Y!G135</f>
        <v>1</v>
      </c>
    </row>
    <row r="130" spans="1:8" x14ac:dyDescent="0.35">
      <c r="A130" s="1">
        <v>129</v>
      </c>
      <c r="B130" t="s">
        <v>169</v>
      </c>
      <c r="C130" s="1">
        <v>2021</v>
      </c>
      <c r="D130" s="1">
        <f>'X1'!E136</f>
        <v>1</v>
      </c>
      <c r="E130" s="1">
        <f>'X2'!F136</f>
        <v>97</v>
      </c>
      <c r="F130" s="27">
        <f>'X3'!F139</f>
        <v>0.62675650300046437</v>
      </c>
      <c r="G130" s="1">
        <f>Z!F138</f>
        <v>0</v>
      </c>
      <c r="H130" s="1">
        <f>Y!G136</f>
        <v>1</v>
      </c>
    </row>
    <row r="131" spans="1:8" x14ac:dyDescent="0.35">
      <c r="A131" s="1">
        <v>130</v>
      </c>
      <c r="B131" t="s">
        <v>172</v>
      </c>
      <c r="C131" s="1">
        <v>2019</v>
      </c>
      <c r="D131" s="1">
        <f>'X1'!E137</f>
        <v>1</v>
      </c>
      <c r="E131" s="1">
        <f>'X2'!F137</f>
        <v>120</v>
      </c>
      <c r="F131" s="27">
        <f>'X3'!F140</f>
        <v>0.32938958862071499</v>
      </c>
      <c r="G131" s="1">
        <f>Z!F139</f>
        <v>0</v>
      </c>
      <c r="H131" s="1">
        <f>Y!G137</f>
        <v>1</v>
      </c>
    </row>
    <row r="132" spans="1:8" x14ac:dyDescent="0.35">
      <c r="A132" s="1">
        <v>131</v>
      </c>
      <c r="B132" t="s">
        <v>172</v>
      </c>
      <c r="C132" s="1">
        <v>2020</v>
      </c>
      <c r="D132" s="1">
        <f>'X1'!E138</f>
        <v>1</v>
      </c>
      <c r="E132" s="1">
        <f>'X2'!F138</f>
        <v>119</v>
      </c>
      <c r="F132" s="27">
        <f>'X3'!F141</f>
        <v>0.35975657116545462</v>
      </c>
      <c r="G132" s="1">
        <f>Z!F140</f>
        <v>0</v>
      </c>
      <c r="H132" s="1">
        <f>Y!G138</f>
        <v>0</v>
      </c>
    </row>
    <row r="133" spans="1:8" x14ac:dyDescent="0.35">
      <c r="A133" s="1">
        <v>132</v>
      </c>
      <c r="B133" t="s">
        <v>172</v>
      </c>
      <c r="C133" s="1">
        <v>2021</v>
      </c>
      <c r="D133" s="1">
        <f>'X1'!E139</f>
        <v>1</v>
      </c>
      <c r="E133" s="1">
        <f>'X2'!F139</f>
        <v>90</v>
      </c>
      <c r="F133" s="27">
        <f>'X3'!F142</f>
        <v>0.22231253508822327</v>
      </c>
      <c r="G133" s="1">
        <f>Z!F141</f>
        <v>0</v>
      </c>
      <c r="H133" s="1">
        <f>Y!G139</f>
        <v>0</v>
      </c>
    </row>
    <row r="134" spans="1:8" x14ac:dyDescent="0.35">
      <c r="A134" s="1">
        <v>133</v>
      </c>
      <c r="B134" t="s">
        <v>173</v>
      </c>
      <c r="C134" s="1">
        <v>2019</v>
      </c>
      <c r="D134" s="1">
        <f>'X1'!E140</f>
        <v>1</v>
      </c>
      <c r="E134" s="1">
        <f>'X2'!F140</f>
        <v>91</v>
      </c>
      <c r="F134" s="27">
        <f>'X3'!F143</f>
        <v>0.53818686782788239</v>
      </c>
      <c r="G134" s="1">
        <f>Z!F142</f>
        <v>0</v>
      </c>
      <c r="H134" s="1">
        <f>Y!G140</f>
        <v>1</v>
      </c>
    </row>
    <row r="135" spans="1:8" x14ac:dyDescent="0.35">
      <c r="A135" s="1">
        <v>134</v>
      </c>
      <c r="B135" t="s">
        <v>173</v>
      </c>
      <c r="C135" s="1">
        <v>2020</v>
      </c>
      <c r="D135" s="1">
        <f>'X1'!E141</f>
        <v>0</v>
      </c>
      <c r="E135" s="1">
        <f>'X2'!F141</f>
        <v>125</v>
      </c>
      <c r="F135" s="27">
        <f>'X3'!F144</f>
        <v>0.65295244656291185</v>
      </c>
      <c r="G135" s="1">
        <f>Z!F143</f>
        <v>0</v>
      </c>
      <c r="H135" s="1">
        <f>Y!G141</f>
        <v>0</v>
      </c>
    </row>
    <row r="136" spans="1:8" x14ac:dyDescent="0.35">
      <c r="A136" s="1">
        <v>135</v>
      </c>
      <c r="B136" t="s">
        <v>173</v>
      </c>
      <c r="C136" s="1">
        <v>2021</v>
      </c>
      <c r="D136" s="1">
        <f>'X1'!E142</f>
        <v>0</v>
      </c>
      <c r="E136" s="1">
        <f>'X2'!F142</f>
        <v>165</v>
      </c>
      <c r="F136" s="27">
        <f>'X3'!F145</f>
        <v>0.7941009210406198</v>
      </c>
      <c r="G136" s="1">
        <f>Z!F144</f>
        <v>0</v>
      </c>
      <c r="H136" s="1">
        <f>Y!G142</f>
        <v>0</v>
      </c>
    </row>
    <row r="137" spans="1:8" x14ac:dyDescent="0.35">
      <c r="A137" s="1">
        <v>136</v>
      </c>
      <c r="B137" t="s">
        <v>175</v>
      </c>
      <c r="C137" s="1">
        <v>2019</v>
      </c>
      <c r="D137" s="1">
        <f>'X1'!E143</f>
        <v>1</v>
      </c>
      <c r="E137" s="1">
        <f>'X2'!F143</f>
        <v>80</v>
      </c>
      <c r="F137" s="27">
        <f>'X3'!F146</f>
        <v>0.29181459414483085</v>
      </c>
      <c r="G137" s="1">
        <f>Z!F145</f>
        <v>0</v>
      </c>
      <c r="H137" s="1">
        <f>Y!G143</f>
        <v>0</v>
      </c>
    </row>
    <row r="138" spans="1:8" x14ac:dyDescent="0.35">
      <c r="A138" s="1">
        <v>137</v>
      </c>
      <c r="B138" t="s">
        <v>175</v>
      </c>
      <c r="C138" s="1">
        <v>2020</v>
      </c>
      <c r="D138" s="1">
        <f>'X1'!E144</f>
        <v>1</v>
      </c>
      <c r="E138" s="1">
        <f>'X2'!F144</f>
        <v>83</v>
      </c>
      <c r="F138" s="27">
        <f>'X3'!F147</f>
        <v>0.25787576398811707</v>
      </c>
      <c r="G138" s="1">
        <f>Z!F146</f>
        <v>0</v>
      </c>
      <c r="H138" s="1">
        <f>Y!G144</f>
        <v>0</v>
      </c>
    </row>
    <row r="139" spans="1:8" x14ac:dyDescent="0.35">
      <c r="A139" s="1">
        <v>138</v>
      </c>
      <c r="B139" t="s">
        <v>175</v>
      </c>
      <c r="C139" s="1">
        <v>2021</v>
      </c>
      <c r="D139" s="1">
        <f>'X1'!E145</f>
        <v>1</v>
      </c>
      <c r="E139" s="1">
        <f>'X2'!F145</f>
        <v>82</v>
      </c>
      <c r="F139" s="27">
        <f>'X3'!F148</f>
        <v>0.22357112963418574</v>
      </c>
      <c r="G139" s="1">
        <f>Z!F147</f>
        <v>0</v>
      </c>
      <c r="H139" s="1">
        <f>Y!G145</f>
        <v>1</v>
      </c>
    </row>
    <row r="140" spans="1:8" x14ac:dyDescent="0.35">
      <c r="A140" s="1">
        <v>139</v>
      </c>
      <c r="B140" t="s">
        <v>177</v>
      </c>
      <c r="C140" s="1">
        <v>2019</v>
      </c>
      <c r="D140" s="1">
        <f>'X1'!E146</f>
        <v>0</v>
      </c>
      <c r="E140" s="1">
        <f>'X2'!F146</f>
        <v>150</v>
      </c>
      <c r="F140" s="27">
        <f>'X3'!F149</f>
        <v>0.52969764920657569</v>
      </c>
      <c r="G140" s="1">
        <f>Z!F148</f>
        <v>0</v>
      </c>
      <c r="H140" s="1">
        <f>Y!G146</f>
        <v>1</v>
      </c>
    </row>
    <row r="141" spans="1:8" x14ac:dyDescent="0.35">
      <c r="A141" s="1">
        <v>140</v>
      </c>
      <c r="B141" t="s">
        <v>177</v>
      </c>
      <c r="C141" s="1">
        <v>2020</v>
      </c>
      <c r="D141" s="1">
        <f>'X1'!E147</f>
        <v>0</v>
      </c>
      <c r="E141" s="1">
        <f>'X2'!F147</f>
        <v>151</v>
      </c>
      <c r="F141" s="27">
        <f>'X3'!F150</f>
        <v>0.50975782847424334</v>
      </c>
      <c r="G141" s="1">
        <f>Z!F149</f>
        <v>0</v>
      </c>
      <c r="H141" s="1">
        <f>Y!G147</f>
        <v>0</v>
      </c>
    </row>
    <row r="142" spans="1:8" x14ac:dyDescent="0.35">
      <c r="A142" s="1">
        <v>141</v>
      </c>
      <c r="B142" t="s">
        <v>177</v>
      </c>
      <c r="C142" s="1">
        <v>2021</v>
      </c>
      <c r="D142" s="1">
        <f>'X1'!E148</f>
        <v>1</v>
      </c>
      <c r="E142" s="1">
        <f>'X2'!F148</f>
        <v>143</v>
      </c>
      <c r="F142" s="27">
        <f>'X3'!F151</f>
        <v>0.49335658186159537</v>
      </c>
      <c r="G142" s="1">
        <f>Z!F150</f>
        <v>0</v>
      </c>
      <c r="H142" s="1">
        <f>Y!G148</f>
        <v>0</v>
      </c>
    </row>
    <row r="143" spans="1:8" x14ac:dyDescent="0.35">
      <c r="A143" s="1">
        <v>142</v>
      </c>
      <c r="B143" t="s">
        <v>178</v>
      </c>
      <c r="C143" s="1">
        <v>2019</v>
      </c>
      <c r="D143" s="1">
        <f>'X1'!E149</f>
        <v>1</v>
      </c>
      <c r="E143" s="1">
        <f>'X2'!F149</f>
        <v>129</v>
      </c>
      <c r="F143" s="27">
        <f>'X3'!F152</f>
        <v>0.37474829717543395</v>
      </c>
      <c r="G143" s="1">
        <f>Z!F151</f>
        <v>0</v>
      </c>
      <c r="H143" s="1">
        <f>Y!G149</f>
        <v>0</v>
      </c>
    </row>
    <row r="144" spans="1:8" x14ac:dyDescent="0.35">
      <c r="A144" s="1">
        <v>143</v>
      </c>
      <c r="B144" t="s">
        <v>178</v>
      </c>
      <c r="C144" s="1">
        <v>2020</v>
      </c>
      <c r="D144" s="1">
        <f>'X1'!E150</f>
        <v>1</v>
      </c>
      <c r="E144" s="1">
        <f>'X2'!F150</f>
        <v>89</v>
      </c>
      <c r="F144" s="27">
        <f>'X3'!F153</f>
        <v>0.30151198347737607</v>
      </c>
      <c r="G144" s="1">
        <f>Z!F152</f>
        <v>0</v>
      </c>
      <c r="H144" s="1">
        <f>Y!G150</f>
        <v>1</v>
      </c>
    </row>
    <row r="145" spans="1:8" x14ac:dyDescent="0.35">
      <c r="A145" s="1">
        <v>144</v>
      </c>
      <c r="B145" t="s">
        <v>178</v>
      </c>
      <c r="C145" s="1">
        <v>2021</v>
      </c>
      <c r="D145" s="1">
        <f>'X1'!E151</f>
        <v>1</v>
      </c>
      <c r="E145" s="1">
        <f>'X2'!F151</f>
        <v>89</v>
      </c>
      <c r="F145" s="27">
        <f>'X3'!F154</f>
        <v>0.37804118602724918</v>
      </c>
      <c r="G145" s="1">
        <f>Z!F153</f>
        <v>0</v>
      </c>
      <c r="H145" s="1">
        <f>Y!G151</f>
        <v>0</v>
      </c>
    </row>
    <row r="146" spans="1:8" x14ac:dyDescent="0.35">
      <c r="A146" s="1">
        <v>145</v>
      </c>
      <c r="B146" t="s">
        <v>181</v>
      </c>
      <c r="C146" s="1">
        <v>2019</v>
      </c>
      <c r="D146" s="1">
        <f>'X1'!E152</f>
        <v>1</v>
      </c>
      <c r="E146" s="1">
        <f>'X2'!F152</f>
        <v>114</v>
      </c>
      <c r="F146" s="27">
        <f>'X3'!F155</f>
        <v>1.0538741275211925</v>
      </c>
      <c r="G146" s="1">
        <f>Z!F154</f>
        <v>1</v>
      </c>
      <c r="H146" s="1">
        <f>Y!G152</f>
        <v>1</v>
      </c>
    </row>
    <row r="147" spans="1:8" x14ac:dyDescent="0.35">
      <c r="A147" s="1">
        <v>146</v>
      </c>
      <c r="B147" t="s">
        <v>181</v>
      </c>
      <c r="C147" s="1">
        <v>2020</v>
      </c>
      <c r="D147" s="1">
        <f>'X1'!E153</f>
        <v>1</v>
      </c>
      <c r="E147" s="1">
        <f>'X2'!F153</f>
        <v>95</v>
      </c>
      <c r="F147" s="27">
        <f>'X3'!F156</f>
        <v>1.0746728559064722</v>
      </c>
      <c r="G147" s="1">
        <f>Z!F155</f>
        <v>1</v>
      </c>
      <c r="H147" s="1">
        <f>Y!G153</f>
        <v>1</v>
      </c>
    </row>
    <row r="148" spans="1:8" x14ac:dyDescent="0.35">
      <c r="A148" s="1">
        <v>147</v>
      </c>
      <c r="B148" t="s">
        <v>181</v>
      </c>
      <c r="C148" s="1">
        <v>2021</v>
      </c>
      <c r="D148" s="1">
        <f>'X1'!E154</f>
        <v>1</v>
      </c>
      <c r="E148" s="1">
        <f>'X2'!F154</f>
        <v>82</v>
      </c>
      <c r="F148" s="27">
        <f>'X3'!F157</f>
        <v>2.1557844871316783</v>
      </c>
      <c r="G148" s="1">
        <f>Z!F156</f>
        <v>1</v>
      </c>
      <c r="H148" s="1">
        <f>Y!G154</f>
        <v>0</v>
      </c>
    </row>
    <row r="149" spans="1:8" x14ac:dyDescent="0.35">
      <c r="A149" s="1">
        <v>148</v>
      </c>
      <c r="B149" t="s">
        <v>182</v>
      </c>
      <c r="C149" s="1">
        <v>2019</v>
      </c>
      <c r="D149" s="1">
        <f>'X1'!E155</f>
        <v>1</v>
      </c>
      <c r="E149" s="1">
        <f>'X2'!F155</f>
        <v>129</v>
      </c>
      <c r="F149" s="27">
        <f>'X3'!F158</f>
        <v>0.77814631461866113</v>
      </c>
      <c r="G149" s="1">
        <f>Z!F157</f>
        <v>0</v>
      </c>
      <c r="H149" s="1">
        <f>Y!G155</f>
        <v>1</v>
      </c>
    </row>
    <row r="150" spans="1:8" x14ac:dyDescent="0.35">
      <c r="A150" s="1">
        <v>149</v>
      </c>
      <c r="B150" t="s">
        <v>182</v>
      </c>
      <c r="C150" s="1">
        <v>2020</v>
      </c>
      <c r="D150" s="1">
        <f>'X1'!E156</f>
        <v>1</v>
      </c>
      <c r="E150" s="1">
        <f>'X2'!F156</f>
        <v>174</v>
      </c>
      <c r="F150" s="27">
        <f>'X3'!F159</f>
        <v>0.87504895005536087</v>
      </c>
      <c r="G150" s="1">
        <f>Z!F158</f>
        <v>0</v>
      </c>
      <c r="H150" s="1">
        <f>Y!G156</f>
        <v>1</v>
      </c>
    </row>
    <row r="151" spans="1:8" x14ac:dyDescent="0.35">
      <c r="A151" s="1">
        <v>150</v>
      </c>
      <c r="B151" t="s">
        <v>182</v>
      </c>
      <c r="C151" s="1">
        <v>2021</v>
      </c>
      <c r="D151" s="1">
        <f>'X1'!E157</f>
        <v>1</v>
      </c>
      <c r="E151" s="1">
        <f>'X2'!F157</f>
        <v>172</v>
      </c>
      <c r="F151" s="27">
        <f>'X3'!F160</f>
        <v>1.1490169555473082</v>
      </c>
      <c r="G151" s="1">
        <f>Z!F159</f>
        <v>0</v>
      </c>
      <c r="H151" s="1">
        <f>Y!G157</f>
        <v>1</v>
      </c>
    </row>
    <row r="152" spans="1:8" x14ac:dyDescent="0.35">
      <c r="A152" s="1">
        <v>151</v>
      </c>
      <c r="B152" t="s">
        <v>184</v>
      </c>
      <c r="C152" s="1">
        <v>2019</v>
      </c>
      <c r="D152" s="1">
        <f>'X1'!E158</f>
        <v>1</v>
      </c>
      <c r="E152" s="1">
        <f>'X2'!F158</f>
        <v>133</v>
      </c>
      <c r="F152" s="27">
        <f>'X3'!F161</f>
        <v>0.59259867134480315</v>
      </c>
      <c r="G152" s="1">
        <f>Z!F160</f>
        <v>0</v>
      </c>
      <c r="H152" s="1">
        <f>Y!G158</f>
        <v>1</v>
      </c>
    </row>
    <row r="153" spans="1:8" x14ac:dyDescent="0.35">
      <c r="A153" s="1">
        <v>152</v>
      </c>
      <c r="B153" t="s">
        <v>184</v>
      </c>
      <c r="C153" s="1">
        <v>2020</v>
      </c>
      <c r="D153" s="1">
        <f>'X1'!E159</f>
        <v>1</v>
      </c>
      <c r="E153" s="1">
        <f>'X2'!F159</f>
        <v>151</v>
      </c>
      <c r="F153" s="27">
        <f>'X3'!F162</f>
        <v>0.57299973369578538</v>
      </c>
      <c r="G153" s="1">
        <f>Z!F161</f>
        <v>0</v>
      </c>
      <c r="H153" s="1">
        <f>Y!G159</f>
        <v>0</v>
      </c>
    </row>
    <row r="154" spans="1:8" x14ac:dyDescent="0.35">
      <c r="A154" s="1">
        <v>153</v>
      </c>
      <c r="B154" t="s">
        <v>184</v>
      </c>
      <c r="C154" s="1">
        <v>2021</v>
      </c>
      <c r="D154" s="1">
        <f>'X1'!E160</f>
        <v>1</v>
      </c>
      <c r="E154" s="1">
        <f>'X2'!F160</f>
        <v>189</v>
      </c>
      <c r="F154" s="27">
        <f>'X3'!F163</f>
        <v>0.58534146549153776</v>
      </c>
      <c r="G154" s="1">
        <f>Z!F162</f>
        <v>0</v>
      </c>
      <c r="H154" s="1">
        <f>Y!G160</f>
        <v>1</v>
      </c>
    </row>
    <row r="155" spans="1:8" x14ac:dyDescent="0.35">
      <c r="A155" s="1">
        <v>154</v>
      </c>
      <c r="B155" t="s">
        <v>185</v>
      </c>
      <c r="C155" s="1">
        <v>2019</v>
      </c>
      <c r="D155" s="1">
        <f>'X1'!E161</f>
        <v>1</v>
      </c>
      <c r="E155" s="1">
        <f>'X2'!F161</f>
        <v>91</v>
      </c>
      <c r="F155" s="27">
        <f>'X3'!F164</f>
        <v>0.70569899521824253</v>
      </c>
      <c r="G155" s="1">
        <f>Z!F163</f>
        <v>0</v>
      </c>
      <c r="H155" s="1">
        <f>Y!G161</f>
        <v>0</v>
      </c>
    </row>
    <row r="156" spans="1:8" x14ac:dyDescent="0.35">
      <c r="A156" s="1">
        <v>155</v>
      </c>
      <c r="B156" t="s">
        <v>185</v>
      </c>
      <c r="C156" s="1">
        <v>2020</v>
      </c>
      <c r="D156" s="1">
        <f>'X1'!E162</f>
        <v>1</v>
      </c>
      <c r="E156" s="1">
        <f>'X2'!F162</f>
        <v>116</v>
      </c>
      <c r="F156" s="27">
        <f>'X3'!F165</f>
        <v>0.72824362304104906</v>
      </c>
      <c r="G156" s="1">
        <f>Z!F164</f>
        <v>0</v>
      </c>
      <c r="H156" s="1">
        <f>Y!G162</f>
        <v>0</v>
      </c>
    </row>
    <row r="157" spans="1:8" x14ac:dyDescent="0.35">
      <c r="A157" s="1">
        <v>156</v>
      </c>
      <c r="B157" t="s">
        <v>185</v>
      </c>
      <c r="C157" s="1">
        <v>2021</v>
      </c>
      <c r="D157" s="1">
        <f>'X1'!E163</f>
        <v>1</v>
      </c>
      <c r="E157" s="1">
        <f>'X2'!F163</f>
        <v>178</v>
      </c>
      <c r="F157" s="27">
        <f>'X3'!F166</f>
        <v>0.77442297538117755</v>
      </c>
      <c r="G157" s="1">
        <f>Z!F165</f>
        <v>0</v>
      </c>
      <c r="H157" s="1">
        <f>Y!G163</f>
        <v>1</v>
      </c>
    </row>
    <row r="158" spans="1:8" x14ac:dyDescent="0.35">
      <c r="A158" s="1">
        <v>157</v>
      </c>
      <c r="B158" t="s">
        <v>187</v>
      </c>
      <c r="C158" s="1">
        <v>2019</v>
      </c>
      <c r="D158" s="1">
        <f>'X1'!E164</f>
        <v>1</v>
      </c>
      <c r="E158" s="1">
        <f>'X2'!F164</f>
        <v>100</v>
      </c>
      <c r="F158" s="27">
        <f>'X3'!F167</f>
        <v>0.53244528494395682</v>
      </c>
      <c r="G158" s="1">
        <f>Z!F166</f>
        <v>0</v>
      </c>
      <c r="H158" s="1">
        <f>Y!G164</f>
        <v>0</v>
      </c>
    </row>
    <row r="159" spans="1:8" x14ac:dyDescent="0.35">
      <c r="A159" s="1">
        <v>158</v>
      </c>
      <c r="B159" t="s">
        <v>187</v>
      </c>
      <c r="C159" s="1">
        <v>2020</v>
      </c>
      <c r="D159" s="1">
        <f>'X1'!E165</f>
        <v>1</v>
      </c>
      <c r="E159" s="1">
        <f>'X2'!F165</f>
        <v>127</v>
      </c>
      <c r="F159" s="27">
        <f>'X3'!F168</f>
        <v>0.47985165381578665</v>
      </c>
      <c r="G159" s="1">
        <f>Z!F167</f>
        <v>0</v>
      </c>
      <c r="H159" s="1">
        <f>Y!G165</f>
        <v>1</v>
      </c>
    </row>
    <row r="160" spans="1:8" x14ac:dyDescent="0.35">
      <c r="A160" s="1">
        <v>159</v>
      </c>
      <c r="B160" t="s">
        <v>187</v>
      </c>
      <c r="C160" s="1">
        <v>2021</v>
      </c>
      <c r="D160" s="1">
        <f>'X1'!E166</f>
        <v>1</v>
      </c>
      <c r="E160" s="1">
        <f>'X2'!F166</f>
        <v>110</v>
      </c>
      <c r="F160" s="27">
        <f>'X3'!F169</f>
        <v>0.4590400857515341</v>
      </c>
      <c r="G160" s="1">
        <f>Z!F168</f>
        <v>0</v>
      </c>
      <c r="H160" s="1">
        <f>Y!G166</f>
        <v>0</v>
      </c>
    </row>
    <row r="161" spans="1:8" x14ac:dyDescent="0.35">
      <c r="A161" s="1">
        <v>160</v>
      </c>
      <c r="B161" t="s">
        <v>188</v>
      </c>
      <c r="C161" s="1">
        <v>2019</v>
      </c>
      <c r="D161" s="1">
        <f>'X1'!E167</f>
        <v>1</v>
      </c>
      <c r="E161" s="1">
        <f>'X2'!F167</f>
        <v>87</v>
      </c>
      <c r="F161" s="27">
        <f>'X3'!F170</f>
        <v>0.9146927967305003</v>
      </c>
      <c r="G161" s="1">
        <f>Z!F169</f>
        <v>0</v>
      </c>
      <c r="H161" s="1">
        <f>Y!G167</f>
        <v>0</v>
      </c>
    </row>
    <row r="162" spans="1:8" x14ac:dyDescent="0.35">
      <c r="A162" s="1">
        <v>161</v>
      </c>
      <c r="B162" t="s">
        <v>188</v>
      </c>
      <c r="C162" s="1">
        <v>2020</v>
      </c>
      <c r="D162" s="1">
        <f>'X1'!E168</f>
        <v>1</v>
      </c>
      <c r="E162" s="1">
        <f>'X2'!F168</f>
        <v>99</v>
      </c>
      <c r="F162" s="27">
        <f>'X3'!F171</f>
        <v>0.44760779476292806</v>
      </c>
      <c r="G162" s="1">
        <f>Z!F170</f>
        <v>0</v>
      </c>
      <c r="H162" s="1">
        <f>Y!G168</f>
        <v>0</v>
      </c>
    </row>
    <row r="163" spans="1:8" x14ac:dyDescent="0.35">
      <c r="A163" s="1">
        <v>162</v>
      </c>
      <c r="B163" t="s">
        <v>188</v>
      </c>
      <c r="C163" s="1">
        <v>2021</v>
      </c>
      <c r="D163" s="1">
        <f>'X1'!E169</f>
        <v>1</v>
      </c>
      <c r="E163" s="1">
        <f>'X2'!F169</f>
        <v>89</v>
      </c>
      <c r="F163" s="27">
        <f>'X3'!F172</f>
        <v>0.46383848923510096</v>
      </c>
      <c r="G163" s="1">
        <f>Z!F171</f>
        <v>0</v>
      </c>
      <c r="H163" s="1">
        <f>Y!G169</f>
        <v>1</v>
      </c>
    </row>
    <row r="164" spans="1:8" x14ac:dyDescent="0.35">
      <c r="A164" s="1">
        <v>163</v>
      </c>
      <c r="B164" t="s">
        <v>190</v>
      </c>
      <c r="C164" s="1">
        <v>2019</v>
      </c>
      <c r="D164" s="1">
        <f>'X1'!E170</f>
        <v>0</v>
      </c>
      <c r="E164" s="1">
        <f>'X2'!F170</f>
        <v>174</v>
      </c>
      <c r="F164" s="27">
        <f>'X3'!F173</f>
        <v>0.26796843556055827</v>
      </c>
      <c r="G164" s="1">
        <f>Z!F172</f>
        <v>0</v>
      </c>
      <c r="H164" s="1">
        <f>Y!G170</f>
        <v>1</v>
      </c>
    </row>
    <row r="165" spans="1:8" x14ac:dyDescent="0.35">
      <c r="A165" s="1">
        <v>164</v>
      </c>
      <c r="B165" t="s">
        <v>190</v>
      </c>
      <c r="C165" s="1">
        <v>2020</v>
      </c>
      <c r="D165" s="1">
        <f>'X1'!E171</f>
        <v>0</v>
      </c>
      <c r="E165" s="1">
        <f>'X2'!F171</f>
        <v>141</v>
      </c>
      <c r="F165" s="27">
        <f>'X3'!F174</f>
        <v>0.22386769126972067</v>
      </c>
      <c r="G165" s="1">
        <f>Z!F173</f>
        <v>1</v>
      </c>
      <c r="H165" s="1">
        <f>Y!G171</f>
        <v>1</v>
      </c>
    </row>
    <row r="166" spans="1:8" x14ac:dyDescent="0.35">
      <c r="A166" s="1">
        <v>165</v>
      </c>
      <c r="B166" t="s">
        <v>190</v>
      </c>
      <c r="C166" s="1">
        <v>2021</v>
      </c>
      <c r="D166" s="1">
        <f>'X1'!E172</f>
        <v>0</v>
      </c>
      <c r="E166" s="1">
        <f>'X2'!F172</f>
        <v>178</v>
      </c>
      <c r="F166" s="27">
        <f>'X3'!F175</f>
        <v>0.21593281691519553</v>
      </c>
      <c r="G166" s="1">
        <f>Z!F174</f>
        <v>0</v>
      </c>
      <c r="H166" s="1">
        <f>Y!G172</f>
        <v>1</v>
      </c>
    </row>
    <row r="167" spans="1:8" x14ac:dyDescent="0.35">
      <c r="F167" s="27"/>
    </row>
    <row r="168" spans="1:8" x14ac:dyDescent="0.35">
      <c r="F168" s="27"/>
    </row>
    <row r="169" spans="1:8" x14ac:dyDescent="0.35">
      <c r="F169" s="27"/>
    </row>
    <row r="170" spans="1:8" x14ac:dyDescent="0.35">
      <c r="F170" s="27"/>
    </row>
    <row r="171" spans="1:8" x14ac:dyDescent="0.35">
      <c r="F171" s="27"/>
    </row>
    <row r="172" spans="1:8" x14ac:dyDescent="0.35">
      <c r="F172" s="27"/>
    </row>
    <row r="173" spans="1:8" x14ac:dyDescent="0.35">
      <c r="F173" s="27"/>
    </row>
    <row r="174" spans="1:8" x14ac:dyDescent="0.35">
      <c r="F174" s="27"/>
    </row>
    <row r="175" spans="1:8" x14ac:dyDescent="0.35">
      <c r="F175" s="27"/>
    </row>
    <row r="176" spans="1:8" x14ac:dyDescent="0.35">
      <c r="F176" s="27"/>
    </row>
    <row r="177" spans="6:6" x14ac:dyDescent="0.35">
      <c r="F177" s="27"/>
    </row>
    <row r="178" spans="6:6" x14ac:dyDescent="0.35">
      <c r="F178" s="27"/>
    </row>
    <row r="179" spans="6:6" x14ac:dyDescent="0.35">
      <c r="F179" s="27"/>
    </row>
    <row r="180" spans="6:6" x14ac:dyDescent="0.35">
      <c r="F180" s="27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E3D94-BE7B-420D-986E-7832CA51E76C}">
  <dimension ref="A1:R32"/>
  <sheetViews>
    <sheetView topLeftCell="B1" workbookViewId="0">
      <pane xSplit="2" ySplit="2" topLeftCell="D26" activePane="bottomRight" state="frozen"/>
      <selection activeCell="B1" sqref="B1"/>
      <selection pane="topRight" activeCell="D1" sqref="D1"/>
      <selection pane="bottomLeft" activeCell="B3" sqref="B3"/>
      <selection pane="bottomRight" activeCell="C32" sqref="C32"/>
    </sheetView>
  </sheetViews>
  <sheetFormatPr defaultRowHeight="14.5" x14ac:dyDescent="0.35"/>
  <cols>
    <col min="1" max="1" width="3.7265625" bestFit="1" customWidth="1"/>
    <col min="2" max="2" width="6.1796875" bestFit="1" customWidth="1"/>
    <col min="3" max="3" width="27.26953125" bestFit="1" customWidth="1"/>
  </cols>
  <sheetData>
    <row r="1" spans="1:18" x14ac:dyDescent="0.35">
      <c r="A1" s="29" t="s">
        <v>0</v>
      </c>
      <c r="B1" s="29" t="s">
        <v>92</v>
      </c>
      <c r="C1" s="29" t="s">
        <v>1</v>
      </c>
      <c r="D1" s="29" t="s">
        <v>3</v>
      </c>
      <c r="E1" s="29"/>
      <c r="F1" s="29"/>
      <c r="G1" s="29" t="s">
        <v>4</v>
      </c>
      <c r="H1" s="29"/>
      <c r="I1" s="29"/>
      <c r="J1" s="29" t="s">
        <v>5</v>
      </c>
      <c r="K1" s="29"/>
      <c r="L1" s="29"/>
      <c r="M1" s="29" t="s">
        <v>7</v>
      </c>
      <c r="N1" s="29"/>
      <c r="O1" s="29"/>
      <c r="P1" s="29" t="s">
        <v>6</v>
      </c>
      <c r="Q1" s="29"/>
      <c r="R1" s="29"/>
    </row>
    <row r="2" spans="1:18" x14ac:dyDescent="0.35">
      <c r="A2" s="29"/>
      <c r="B2" s="29"/>
      <c r="C2" s="29"/>
      <c r="D2" s="22">
        <v>2019</v>
      </c>
      <c r="E2" s="22">
        <v>2020</v>
      </c>
      <c r="F2" s="22">
        <v>2021</v>
      </c>
      <c r="G2" s="22">
        <v>2019</v>
      </c>
      <c r="H2" s="22">
        <v>2020</v>
      </c>
      <c r="I2" s="22">
        <v>2021</v>
      </c>
      <c r="J2" s="22">
        <v>2019</v>
      </c>
      <c r="K2" s="22">
        <v>2020</v>
      </c>
      <c r="L2" s="22">
        <v>2021</v>
      </c>
      <c r="M2" s="22">
        <v>2019</v>
      </c>
      <c r="N2" s="22">
        <v>2020</v>
      </c>
      <c r="O2" s="22">
        <v>2021</v>
      </c>
      <c r="P2" s="22">
        <v>2019</v>
      </c>
      <c r="Q2" s="22">
        <v>2020</v>
      </c>
      <c r="R2" s="22">
        <v>2021</v>
      </c>
    </row>
    <row r="3" spans="1:18" x14ac:dyDescent="0.35">
      <c r="A3" s="23">
        <v>1</v>
      </c>
      <c r="B3" s="23" t="s">
        <v>93</v>
      </c>
      <c r="C3" s="23" t="s">
        <v>91</v>
      </c>
      <c r="D3" s="22">
        <f>'X1'!E2</f>
        <v>1</v>
      </c>
      <c r="E3" s="22">
        <f>'X1'!E3</f>
        <v>1</v>
      </c>
      <c r="F3" s="22">
        <f>'X1'!E4</f>
        <v>1</v>
      </c>
      <c r="G3" s="22">
        <f>'X2'!F2</f>
        <v>59</v>
      </c>
      <c r="H3" s="22">
        <f>'X2'!F3</f>
        <v>57</v>
      </c>
      <c r="I3" s="22">
        <f>'X2'!F4</f>
        <v>60</v>
      </c>
      <c r="J3" s="25">
        <f>'X3'!T29</f>
        <v>3.7421223727062838</v>
      </c>
      <c r="K3" s="25">
        <f>'X3'!T30</f>
        <v>3.5205738210226309</v>
      </c>
      <c r="L3" s="25">
        <f>'X3'!T31</f>
        <v>3.5084787244311708</v>
      </c>
      <c r="M3" s="22">
        <v>1</v>
      </c>
      <c r="N3" s="22">
        <v>0</v>
      </c>
      <c r="O3" s="22">
        <v>0</v>
      </c>
      <c r="P3" s="22">
        <v>1</v>
      </c>
      <c r="Q3" s="22">
        <v>1</v>
      </c>
      <c r="R3" s="22">
        <v>1</v>
      </c>
    </row>
    <row r="4" spans="1:18" x14ac:dyDescent="0.35">
      <c r="A4" s="23">
        <v>2</v>
      </c>
      <c r="B4" s="23" t="s">
        <v>94</v>
      </c>
      <c r="C4" s="23" t="s">
        <v>77</v>
      </c>
      <c r="D4" s="22">
        <v>1</v>
      </c>
      <c r="E4" s="22">
        <v>1</v>
      </c>
      <c r="F4" s="22">
        <v>1</v>
      </c>
      <c r="G4" s="22">
        <f>'X2'!F53</f>
        <v>150</v>
      </c>
      <c r="H4" s="22">
        <f>'X2'!F54</f>
        <v>74</v>
      </c>
      <c r="I4" s="22">
        <f>'X2'!F55</f>
        <v>96</v>
      </c>
      <c r="J4" s="25">
        <f>'X3'!T32</f>
        <v>0.98043945694814061</v>
      </c>
      <c r="K4" s="25">
        <f>'X3'!T33</f>
        <v>0.62142729304065858</v>
      </c>
      <c r="L4" s="25">
        <f>'X3'!T34</f>
        <v>0.87829966587622499</v>
      </c>
      <c r="M4" s="22">
        <v>1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</row>
    <row r="5" spans="1:18" x14ac:dyDescent="0.35">
      <c r="A5" s="23">
        <v>3</v>
      </c>
      <c r="B5" s="23" t="s">
        <v>95</v>
      </c>
      <c r="C5" s="23" t="s">
        <v>78</v>
      </c>
      <c r="D5" s="22">
        <v>1</v>
      </c>
      <c r="E5" s="22">
        <v>1</v>
      </c>
      <c r="F5" s="22">
        <v>1</v>
      </c>
      <c r="G5" s="22">
        <v>83</v>
      </c>
      <c r="H5" s="22">
        <v>90</v>
      </c>
      <c r="I5" s="22">
        <v>90</v>
      </c>
      <c r="J5" s="22">
        <v>-2.78</v>
      </c>
      <c r="K5" s="22">
        <v>-3.71</v>
      </c>
      <c r="L5" s="25">
        <v>-4.59</v>
      </c>
      <c r="M5" s="22">
        <v>1</v>
      </c>
      <c r="N5" s="22">
        <v>1</v>
      </c>
      <c r="O5" s="22">
        <v>1</v>
      </c>
      <c r="P5" s="22">
        <v>0</v>
      </c>
      <c r="Q5" s="22">
        <v>0</v>
      </c>
      <c r="R5" s="22">
        <v>0</v>
      </c>
    </row>
    <row r="6" spans="1:18" x14ac:dyDescent="0.35">
      <c r="A6" s="23">
        <v>4</v>
      </c>
      <c r="B6" s="23" t="s">
        <v>96</v>
      </c>
      <c r="C6" s="23" t="s">
        <v>79</v>
      </c>
      <c r="D6" s="22">
        <v>1</v>
      </c>
      <c r="E6" s="22">
        <v>1</v>
      </c>
      <c r="F6" s="22">
        <v>1</v>
      </c>
      <c r="G6" s="22">
        <v>90</v>
      </c>
      <c r="H6" s="22">
        <v>90</v>
      </c>
      <c r="I6" s="22">
        <v>89</v>
      </c>
      <c r="J6" s="22">
        <v>3.46</v>
      </c>
      <c r="K6" s="22">
        <v>5.55</v>
      </c>
      <c r="L6" s="25">
        <v>10.06</v>
      </c>
      <c r="M6" s="22">
        <v>1</v>
      </c>
      <c r="N6" s="22">
        <v>1</v>
      </c>
      <c r="O6" s="22">
        <v>1</v>
      </c>
      <c r="P6" s="22">
        <v>1</v>
      </c>
      <c r="Q6" s="22">
        <v>1</v>
      </c>
      <c r="R6" s="22">
        <v>1</v>
      </c>
    </row>
    <row r="7" spans="1:18" x14ac:dyDescent="0.35">
      <c r="A7" s="23">
        <v>5</v>
      </c>
      <c r="B7" s="23" t="s">
        <v>97</v>
      </c>
      <c r="C7" s="23" t="s">
        <v>80</v>
      </c>
      <c r="D7" s="22">
        <v>1</v>
      </c>
      <c r="E7" s="22">
        <v>1</v>
      </c>
      <c r="F7" s="22">
        <v>1</v>
      </c>
      <c r="G7" s="22">
        <v>83</v>
      </c>
      <c r="H7" s="22">
        <v>151</v>
      </c>
      <c r="I7" s="22">
        <v>80</v>
      </c>
      <c r="J7" s="22">
        <v>2.57</v>
      </c>
      <c r="K7" s="22">
        <v>0.51</v>
      </c>
      <c r="L7" s="25">
        <v>0.14000000000000001</v>
      </c>
      <c r="M7" s="22">
        <v>0</v>
      </c>
      <c r="N7" s="22">
        <v>1</v>
      </c>
      <c r="O7" s="22">
        <v>1</v>
      </c>
      <c r="P7" s="22">
        <v>0</v>
      </c>
      <c r="Q7" s="22">
        <v>0</v>
      </c>
      <c r="R7" s="22">
        <v>0</v>
      </c>
    </row>
    <row r="8" spans="1:18" x14ac:dyDescent="0.35">
      <c r="A8" s="23">
        <v>6</v>
      </c>
      <c r="B8" s="23" t="s">
        <v>98</v>
      </c>
      <c r="C8" s="23" t="s">
        <v>81</v>
      </c>
      <c r="D8" s="22">
        <v>1</v>
      </c>
      <c r="E8" s="22">
        <v>1</v>
      </c>
      <c r="F8" s="22">
        <v>1</v>
      </c>
      <c r="G8" s="22">
        <v>49</v>
      </c>
      <c r="H8" s="22">
        <v>151</v>
      </c>
      <c r="I8" s="22">
        <v>110</v>
      </c>
      <c r="J8" s="22">
        <v>2.2799999999999998</v>
      </c>
      <c r="K8" s="22">
        <v>1.64</v>
      </c>
      <c r="L8" s="25">
        <v>1.42</v>
      </c>
      <c r="M8" s="22">
        <v>0</v>
      </c>
      <c r="N8" s="22">
        <v>0</v>
      </c>
      <c r="O8" s="22">
        <v>1</v>
      </c>
      <c r="P8" s="22">
        <v>0</v>
      </c>
      <c r="Q8" s="22">
        <v>0</v>
      </c>
      <c r="R8" s="22">
        <v>0</v>
      </c>
    </row>
    <row r="9" spans="1:18" x14ac:dyDescent="0.35">
      <c r="A9" s="23">
        <v>7</v>
      </c>
      <c r="B9" s="23" t="s">
        <v>99</v>
      </c>
      <c r="C9" s="23" t="s">
        <v>100</v>
      </c>
      <c r="D9" s="22">
        <v>1</v>
      </c>
      <c r="E9" s="22">
        <v>1</v>
      </c>
      <c r="F9" s="22">
        <v>1</v>
      </c>
      <c r="G9" s="22">
        <v>86</v>
      </c>
      <c r="H9" s="22">
        <v>102</v>
      </c>
      <c r="I9" s="22">
        <v>69</v>
      </c>
      <c r="J9" s="22">
        <v>1.26</v>
      </c>
      <c r="K9" s="22">
        <v>1.93</v>
      </c>
      <c r="L9" s="25">
        <v>2.76</v>
      </c>
      <c r="M9" s="22">
        <v>1</v>
      </c>
      <c r="N9" s="22">
        <v>0</v>
      </c>
      <c r="O9" s="22">
        <v>1</v>
      </c>
      <c r="P9" s="22">
        <v>0</v>
      </c>
      <c r="Q9" s="22">
        <v>0</v>
      </c>
      <c r="R9" s="22">
        <v>0</v>
      </c>
    </row>
    <row r="10" spans="1:18" ht="15.5" x14ac:dyDescent="0.35">
      <c r="A10" s="23">
        <v>8</v>
      </c>
      <c r="B10" s="24" t="s">
        <v>101</v>
      </c>
      <c r="C10" s="23" t="s">
        <v>83</v>
      </c>
      <c r="D10" s="22">
        <v>1</v>
      </c>
      <c r="E10" s="22">
        <v>1</v>
      </c>
      <c r="F10" s="22">
        <v>1</v>
      </c>
      <c r="G10" s="22">
        <v>91</v>
      </c>
      <c r="H10" s="22">
        <v>89</v>
      </c>
      <c r="I10" s="22">
        <v>90</v>
      </c>
      <c r="J10" s="22">
        <v>-3.61</v>
      </c>
      <c r="K10" s="22">
        <v>-2.4900000000000002</v>
      </c>
      <c r="L10" s="22">
        <v>-1.1299999999999999</v>
      </c>
      <c r="M10" s="22">
        <v>1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</row>
    <row r="11" spans="1:18" x14ac:dyDescent="0.35">
      <c r="A11" s="23">
        <v>9</v>
      </c>
      <c r="B11" s="23" t="s">
        <v>102</v>
      </c>
      <c r="C11" s="23" t="s">
        <v>84</v>
      </c>
      <c r="D11" s="22">
        <v>1</v>
      </c>
      <c r="E11" s="22">
        <v>1</v>
      </c>
      <c r="F11" s="22">
        <v>1</v>
      </c>
      <c r="G11" s="22">
        <v>59</v>
      </c>
      <c r="H11" s="22">
        <v>57</v>
      </c>
      <c r="I11" s="22">
        <v>66</v>
      </c>
      <c r="J11" s="22">
        <v>4.5199999999999996</v>
      </c>
      <c r="K11" s="22">
        <v>4.34</v>
      </c>
      <c r="L11" s="22">
        <v>6.65</v>
      </c>
      <c r="M11" s="22">
        <v>1</v>
      </c>
      <c r="N11" s="22">
        <v>1</v>
      </c>
      <c r="O11" s="22">
        <v>1</v>
      </c>
      <c r="P11" s="22">
        <v>1</v>
      </c>
      <c r="Q11" s="22">
        <v>1</v>
      </c>
      <c r="R11" s="22">
        <v>1</v>
      </c>
    </row>
    <row r="12" spans="1:18" x14ac:dyDescent="0.35">
      <c r="A12" s="23">
        <v>10</v>
      </c>
      <c r="B12" s="23" t="s">
        <v>103</v>
      </c>
      <c r="C12" s="23" t="s">
        <v>104</v>
      </c>
      <c r="D12" s="22">
        <v>1</v>
      </c>
      <c r="E12" s="22">
        <v>1</v>
      </c>
      <c r="F12" s="22">
        <v>1</v>
      </c>
      <c r="G12" s="22">
        <v>150</v>
      </c>
      <c r="H12" s="22">
        <v>139</v>
      </c>
      <c r="I12" s="22">
        <v>117</v>
      </c>
      <c r="J12" s="22">
        <v>1.19</v>
      </c>
      <c r="K12" s="22">
        <v>0.48</v>
      </c>
      <c r="L12" s="22">
        <v>0.26</v>
      </c>
      <c r="M12" s="22">
        <v>1</v>
      </c>
      <c r="N12" s="22">
        <v>0</v>
      </c>
      <c r="O12" s="22">
        <v>1</v>
      </c>
      <c r="P12" s="22">
        <v>1</v>
      </c>
      <c r="Q12" s="22">
        <v>1</v>
      </c>
      <c r="R12" s="22">
        <v>1</v>
      </c>
    </row>
    <row r="13" spans="1:18" x14ac:dyDescent="0.35">
      <c r="A13" s="23">
        <v>11</v>
      </c>
      <c r="B13" s="23" t="s">
        <v>105</v>
      </c>
      <c r="C13" s="23" t="s">
        <v>85</v>
      </c>
      <c r="D13" s="22">
        <v>1</v>
      </c>
      <c r="E13" s="22">
        <v>1</v>
      </c>
      <c r="F13" s="22">
        <v>1</v>
      </c>
      <c r="G13" s="22">
        <v>91</v>
      </c>
      <c r="H13" s="22">
        <v>90</v>
      </c>
      <c r="I13" s="22">
        <v>89</v>
      </c>
      <c r="J13" s="22">
        <v>6.22</v>
      </c>
      <c r="K13" s="22">
        <v>6.75</v>
      </c>
      <c r="L13" s="22">
        <v>5.04</v>
      </c>
      <c r="M13" s="22">
        <v>0</v>
      </c>
      <c r="N13" s="22">
        <v>1</v>
      </c>
      <c r="O13" s="22">
        <v>0</v>
      </c>
      <c r="P13" s="22">
        <v>1</v>
      </c>
      <c r="Q13" s="22">
        <v>1</v>
      </c>
      <c r="R13" s="22">
        <v>1</v>
      </c>
    </row>
    <row r="14" spans="1:18" x14ac:dyDescent="0.35">
      <c r="A14" s="23">
        <v>12</v>
      </c>
      <c r="B14" s="23" t="s">
        <v>106</v>
      </c>
      <c r="C14" s="23" t="s">
        <v>107</v>
      </c>
      <c r="D14" s="22">
        <v>1</v>
      </c>
      <c r="E14" s="22">
        <v>1</v>
      </c>
      <c r="F14" s="22">
        <v>1</v>
      </c>
      <c r="G14" s="22">
        <v>83</v>
      </c>
      <c r="H14" s="22">
        <v>90</v>
      </c>
      <c r="I14" s="22">
        <v>89</v>
      </c>
      <c r="J14" s="22">
        <v>1.88</v>
      </c>
      <c r="K14" s="22">
        <v>1.41</v>
      </c>
      <c r="L14" s="22">
        <v>2.99</v>
      </c>
      <c r="M14" s="22">
        <v>1</v>
      </c>
      <c r="N14" s="22">
        <v>0</v>
      </c>
      <c r="O14" s="22">
        <v>0</v>
      </c>
      <c r="P14" s="22">
        <v>1</v>
      </c>
      <c r="Q14" s="22">
        <v>1</v>
      </c>
      <c r="R14" s="22">
        <v>1</v>
      </c>
    </row>
    <row r="15" spans="1:18" x14ac:dyDescent="0.35">
      <c r="A15" s="23">
        <v>13</v>
      </c>
      <c r="B15" s="23" t="s">
        <v>108</v>
      </c>
      <c r="C15" s="23" t="s">
        <v>109</v>
      </c>
      <c r="D15" s="22">
        <v>1</v>
      </c>
      <c r="E15" s="22">
        <v>1</v>
      </c>
      <c r="F15" s="22">
        <v>1</v>
      </c>
      <c r="G15" s="22">
        <v>136</v>
      </c>
      <c r="H15" s="22">
        <v>127</v>
      </c>
      <c r="I15" s="22">
        <v>87</v>
      </c>
      <c r="J15" s="22">
        <v>4.72</v>
      </c>
      <c r="K15" s="22">
        <v>4.21</v>
      </c>
      <c r="L15" s="22">
        <v>6.39</v>
      </c>
      <c r="M15" s="22">
        <v>0</v>
      </c>
      <c r="N15" s="22">
        <v>1</v>
      </c>
      <c r="O15" s="22">
        <v>0</v>
      </c>
      <c r="P15" s="22">
        <v>0</v>
      </c>
      <c r="Q15" s="22">
        <v>0</v>
      </c>
      <c r="R15" s="22">
        <v>0</v>
      </c>
    </row>
    <row r="16" spans="1:18" x14ac:dyDescent="0.35">
      <c r="A16" s="23">
        <v>14</v>
      </c>
      <c r="B16" s="23" t="s">
        <v>110</v>
      </c>
      <c r="C16" s="23" t="s">
        <v>111</v>
      </c>
      <c r="D16" s="22">
        <v>1</v>
      </c>
      <c r="E16" s="22">
        <v>1</v>
      </c>
      <c r="F16" s="22">
        <v>1</v>
      </c>
      <c r="G16" s="22">
        <v>132</v>
      </c>
      <c r="H16" s="22">
        <v>112</v>
      </c>
      <c r="I16" s="22">
        <v>103</v>
      </c>
      <c r="J16" s="22">
        <v>-0.64</v>
      </c>
      <c r="K16" s="22">
        <v>-0.27</v>
      </c>
      <c r="L16" s="22">
        <v>1.93</v>
      </c>
      <c r="M16" s="22">
        <v>1</v>
      </c>
      <c r="N16" s="22">
        <v>0</v>
      </c>
      <c r="O16" s="22">
        <v>0</v>
      </c>
      <c r="P16" s="22">
        <v>1</v>
      </c>
      <c r="Q16" s="22">
        <v>1</v>
      </c>
      <c r="R16" s="22">
        <v>1</v>
      </c>
    </row>
    <row r="17" spans="1:18" x14ac:dyDescent="0.35">
      <c r="A17" s="23">
        <v>15</v>
      </c>
      <c r="B17" s="23" t="s">
        <v>112</v>
      </c>
      <c r="C17" s="23" t="s">
        <v>14</v>
      </c>
      <c r="D17" s="22">
        <v>1</v>
      </c>
      <c r="E17" s="22">
        <v>1</v>
      </c>
      <c r="F17" s="22">
        <v>1</v>
      </c>
      <c r="G17" s="22">
        <v>83</v>
      </c>
      <c r="H17" s="22">
        <v>90</v>
      </c>
      <c r="I17" s="22">
        <v>94</v>
      </c>
      <c r="J17" s="22">
        <v>3.51</v>
      </c>
      <c r="K17" s="22">
        <v>2.7</v>
      </c>
      <c r="L17" s="22">
        <v>5.31</v>
      </c>
      <c r="M17" s="22">
        <v>1</v>
      </c>
      <c r="N17" s="22">
        <v>0</v>
      </c>
      <c r="O17" s="22">
        <v>0</v>
      </c>
      <c r="P17" s="22">
        <v>1</v>
      </c>
      <c r="Q17" s="22">
        <v>1</v>
      </c>
      <c r="R17" s="22">
        <v>1</v>
      </c>
    </row>
    <row r="18" spans="1:18" x14ac:dyDescent="0.35">
      <c r="A18" s="23">
        <v>16</v>
      </c>
      <c r="B18" s="23" t="s">
        <v>113</v>
      </c>
      <c r="C18" s="23" t="s">
        <v>72</v>
      </c>
      <c r="D18" s="22">
        <v>1</v>
      </c>
      <c r="E18" s="22">
        <v>1</v>
      </c>
      <c r="F18" s="22">
        <v>1</v>
      </c>
      <c r="G18" s="22">
        <v>198</v>
      </c>
      <c r="H18" s="22">
        <v>151</v>
      </c>
      <c r="I18" s="22">
        <v>160</v>
      </c>
      <c r="J18" s="22">
        <v>1.74</v>
      </c>
      <c r="K18" s="22">
        <v>0.63</v>
      </c>
      <c r="L18" s="22">
        <v>1.19</v>
      </c>
      <c r="M18" s="22">
        <v>1</v>
      </c>
      <c r="N18" s="22">
        <v>0</v>
      </c>
      <c r="O18" s="22">
        <v>0</v>
      </c>
      <c r="P18" s="22">
        <v>1</v>
      </c>
      <c r="Q18" s="22">
        <v>1</v>
      </c>
      <c r="R18" s="22">
        <v>1</v>
      </c>
    </row>
    <row r="19" spans="1:18" x14ac:dyDescent="0.35">
      <c r="A19" s="23">
        <v>17</v>
      </c>
      <c r="B19" s="23" t="s">
        <v>131</v>
      </c>
      <c r="C19" s="23" t="s">
        <v>15</v>
      </c>
      <c r="D19" s="22">
        <v>1</v>
      </c>
      <c r="E19" s="22">
        <v>1</v>
      </c>
      <c r="F19" s="22">
        <v>1</v>
      </c>
      <c r="G19" s="22">
        <v>80</v>
      </c>
      <c r="H19" s="22">
        <v>82</v>
      </c>
      <c r="I19" s="22">
        <v>73</v>
      </c>
      <c r="J19" s="22">
        <v>6.6</v>
      </c>
      <c r="K19" s="22">
        <v>7.68</v>
      </c>
      <c r="L19" s="22">
        <v>8.23</v>
      </c>
      <c r="M19" s="22">
        <v>1</v>
      </c>
      <c r="N19" s="22">
        <v>0</v>
      </c>
      <c r="O19" s="22">
        <v>0</v>
      </c>
      <c r="P19" s="22">
        <v>1</v>
      </c>
      <c r="Q19" s="22">
        <v>1</v>
      </c>
      <c r="R19" s="22">
        <v>1</v>
      </c>
    </row>
    <row r="20" spans="1:18" x14ac:dyDescent="0.35">
      <c r="A20" s="23">
        <v>18</v>
      </c>
      <c r="B20" s="23" t="s">
        <v>114</v>
      </c>
      <c r="C20" s="23" t="s">
        <v>115</v>
      </c>
      <c r="D20" s="22">
        <v>1</v>
      </c>
      <c r="E20" s="22">
        <v>1</v>
      </c>
      <c r="F20" s="22">
        <v>1</v>
      </c>
      <c r="G20" s="22">
        <v>78</v>
      </c>
      <c r="H20" s="22">
        <v>90</v>
      </c>
      <c r="I20" s="22">
        <v>73</v>
      </c>
      <c r="J20" s="22">
        <v>1.55</v>
      </c>
      <c r="K20" s="22">
        <v>0.92</v>
      </c>
      <c r="L20" s="22">
        <v>1.7</v>
      </c>
      <c r="M20" s="22">
        <v>1</v>
      </c>
      <c r="N20" s="22">
        <v>1</v>
      </c>
      <c r="O20" s="22">
        <v>1</v>
      </c>
      <c r="P20" s="22">
        <v>1</v>
      </c>
      <c r="Q20" s="22">
        <v>1</v>
      </c>
      <c r="R20" s="22">
        <v>1</v>
      </c>
    </row>
    <row r="21" spans="1:18" x14ac:dyDescent="0.35">
      <c r="A21" s="23">
        <v>19</v>
      </c>
      <c r="B21" s="23" t="s">
        <v>132</v>
      </c>
      <c r="C21" s="23" t="s">
        <v>17</v>
      </c>
      <c r="D21" s="22">
        <v>1</v>
      </c>
      <c r="E21" s="22">
        <v>1</v>
      </c>
      <c r="F21" s="22">
        <v>1</v>
      </c>
      <c r="G21" s="22">
        <v>63</v>
      </c>
      <c r="H21" s="22">
        <v>67</v>
      </c>
      <c r="I21" s="22">
        <v>56</v>
      </c>
      <c r="J21" s="22">
        <v>3.62</v>
      </c>
      <c r="K21" s="22">
        <v>2.42</v>
      </c>
      <c r="L21" s="22">
        <v>4.66</v>
      </c>
      <c r="M21" s="22">
        <v>1</v>
      </c>
      <c r="N21" s="22">
        <v>0</v>
      </c>
      <c r="O21" s="22">
        <v>0</v>
      </c>
      <c r="P21" s="22">
        <v>1</v>
      </c>
      <c r="Q21" s="22">
        <v>1</v>
      </c>
      <c r="R21" s="22">
        <v>1</v>
      </c>
    </row>
    <row r="22" spans="1:18" x14ac:dyDescent="0.35">
      <c r="A22" s="23">
        <v>20</v>
      </c>
      <c r="B22" s="23" t="s">
        <v>116</v>
      </c>
      <c r="C22" s="23" t="s">
        <v>117</v>
      </c>
      <c r="D22" s="22">
        <v>1</v>
      </c>
      <c r="E22" s="22">
        <v>1</v>
      </c>
      <c r="F22" s="22">
        <v>1</v>
      </c>
      <c r="G22" s="22">
        <v>107</v>
      </c>
      <c r="H22" s="22">
        <v>88</v>
      </c>
      <c r="I22" s="22">
        <v>101</v>
      </c>
      <c r="J22" s="22">
        <v>0.06</v>
      </c>
      <c r="K22" s="22">
        <v>0.83</v>
      </c>
      <c r="L22" s="22">
        <v>1.1299999999999999</v>
      </c>
      <c r="M22" s="22">
        <v>0</v>
      </c>
      <c r="N22" s="22">
        <v>0</v>
      </c>
      <c r="O22" s="22">
        <v>1</v>
      </c>
      <c r="P22" s="22">
        <v>0</v>
      </c>
      <c r="Q22" s="22">
        <v>0</v>
      </c>
      <c r="R22" s="22">
        <v>0</v>
      </c>
    </row>
    <row r="23" spans="1:18" x14ac:dyDescent="0.35">
      <c r="A23" s="23">
        <v>21</v>
      </c>
      <c r="B23" s="23" t="s">
        <v>118</v>
      </c>
      <c r="C23" s="23" t="s">
        <v>119</v>
      </c>
      <c r="D23" s="22">
        <v>1</v>
      </c>
      <c r="E23" s="22">
        <v>1</v>
      </c>
      <c r="F23" s="22">
        <v>1</v>
      </c>
      <c r="G23" s="22">
        <v>79</v>
      </c>
      <c r="H23" s="22">
        <v>85</v>
      </c>
      <c r="I23" s="22">
        <v>78</v>
      </c>
      <c r="J23" s="22">
        <v>3.04</v>
      </c>
      <c r="K23" s="22">
        <v>3.37</v>
      </c>
      <c r="L23" s="22">
        <v>3.23</v>
      </c>
      <c r="M23" s="22">
        <v>1</v>
      </c>
      <c r="N23" s="22">
        <v>1</v>
      </c>
      <c r="O23" s="22">
        <v>0</v>
      </c>
      <c r="P23" s="22">
        <v>1</v>
      </c>
      <c r="Q23" s="22">
        <v>1</v>
      </c>
      <c r="R23" s="22">
        <v>1</v>
      </c>
    </row>
    <row r="24" spans="1:18" x14ac:dyDescent="0.35">
      <c r="A24" s="23">
        <v>22</v>
      </c>
      <c r="B24" s="23" t="s">
        <v>120</v>
      </c>
      <c r="C24" s="23" t="s">
        <v>121</v>
      </c>
      <c r="D24" s="22">
        <v>1</v>
      </c>
      <c r="E24" s="22">
        <v>1</v>
      </c>
      <c r="F24" s="22">
        <v>1</v>
      </c>
      <c r="G24" s="22">
        <v>79</v>
      </c>
      <c r="H24" s="22">
        <v>85</v>
      </c>
      <c r="I24" s="22">
        <v>87</v>
      </c>
      <c r="J24" s="22">
        <v>3.51</v>
      </c>
      <c r="K24" s="22">
        <v>3.09</v>
      </c>
      <c r="L24" s="22">
        <v>2.5499999999999998</v>
      </c>
      <c r="M24" s="22">
        <v>1</v>
      </c>
      <c r="N24" s="22">
        <v>0</v>
      </c>
      <c r="O24" s="22">
        <v>1</v>
      </c>
      <c r="P24" s="22">
        <v>0</v>
      </c>
      <c r="Q24" s="22">
        <v>0</v>
      </c>
      <c r="R24" s="22">
        <v>0</v>
      </c>
    </row>
    <row r="25" spans="1:18" x14ac:dyDescent="0.35">
      <c r="A25" s="23">
        <v>23</v>
      </c>
      <c r="B25" s="23" t="s">
        <v>122</v>
      </c>
      <c r="C25" s="23" t="s">
        <v>123</v>
      </c>
      <c r="D25" s="22">
        <v>1</v>
      </c>
      <c r="E25" s="22">
        <v>1</v>
      </c>
      <c r="F25" s="22">
        <v>1</v>
      </c>
      <c r="G25" s="22">
        <v>139</v>
      </c>
      <c r="H25" s="22">
        <v>123</v>
      </c>
      <c r="I25" s="22">
        <v>116</v>
      </c>
      <c r="J25" s="22">
        <v>2.0499999999999998</v>
      </c>
      <c r="K25" s="22">
        <v>2.04</v>
      </c>
      <c r="L25" s="22">
        <v>2.13</v>
      </c>
      <c r="M25" s="22">
        <v>1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</row>
    <row r="26" spans="1:18" x14ac:dyDescent="0.35">
      <c r="A26" s="23">
        <v>24</v>
      </c>
      <c r="B26" s="23" t="s">
        <v>124</v>
      </c>
      <c r="C26" s="23" t="s">
        <v>125</v>
      </c>
      <c r="D26" s="22">
        <v>1</v>
      </c>
      <c r="E26" s="22">
        <v>1</v>
      </c>
      <c r="F26" s="22">
        <v>1</v>
      </c>
      <c r="G26" s="22">
        <v>121</v>
      </c>
      <c r="H26" s="22">
        <v>120</v>
      </c>
      <c r="I26" s="22">
        <v>111</v>
      </c>
      <c r="J26" s="22">
        <v>1.58</v>
      </c>
      <c r="K26" s="22">
        <v>0.77</v>
      </c>
      <c r="L26" s="22">
        <v>2.08</v>
      </c>
      <c r="M26" s="22">
        <v>0</v>
      </c>
      <c r="N26" s="22">
        <v>1</v>
      </c>
      <c r="O26" s="22">
        <v>0</v>
      </c>
      <c r="P26" s="22">
        <v>1</v>
      </c>
      <c r="Q26" s="22">
        <v>1</v>
      </c>
      <c r="R26" s="22">
        <v>1</v>
      </c>
    </row>
    <row r="27" spans="1:18" x14ac:dyDescent="0.35">
      <c r="A27" s="23">
        <v>25</v>
      </c>
      <c r="B27" s="23" t="s">
        <v>126</v>
      </c>
      <c r="C27" s="23" t="s">
        <v>127</v>
      </c>
      <c r="D27" s="22">
        <v>1</v>
      </c>
      <c r="E27" s="22">
        <v>1</v>
      </c>
      <c r="F27" s="22">
        <v>1</v>
      </c>
      <c r="G27" s="22">
        <v>69</v>
      </c>
      <c r="H27" s="22">
        <v>113</v>
      </c>
      <c r="I27" s="22">
        <v>97</v>
      </c>
      <c r="J27" s="22">
        <v>-0.47</v>
      </c>
      <c r="K27" s="22">
        <v>2.39</v>
      </c>
      <c r="L27" s="22">
        <v>10.98</v>
      </c>
      <c r="M27" s="22">
        <v>1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</row>
    <row r="28" spans="1:18" ht="15.5" x14ac:dyDescent="0.35">
      <c r="A28" s="23">
        <v>26</v>
      </c>
      <c r="B28" s="24" t="s">
        <v>128</v>
      </c>
      <c r="C28" s="23" t="s">
        <v>86</v>
      </c>
      <c r="D28" s="22">
        <v>1</v>
      </c>
      <c r="E28" s="22">
        <v>1</v>
      </c>
      <c r="F28" s="22">
        <v>1</v>
      </c>
      <c r="G28" s="22">
        <v>77</v>
      </c>
      <c r="H28" s="22">
        <v>147</v>
      </c>
      <c r="I28" s="22">
        <v>118</v>
      </c>
      <c r="J28" s="22">
        <v>1.65</v>
      </c>
      <c r="K28" s="22">
        <v>1.58</v>
      </c>
      <c r="L28" s="22">
        <v>1.54</v>
      </c>
      <c r="M28" s="22">
        <v>1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</row>
    <row r="29" spans="1:18" ht="15.5" x14ac:dyDescent="0.35">
      <c r="A29" s="23">
        <v>27</v>
      </c>
      <c r="B29" s="24" t="s">
        <v>129</v>
      </c>
      <c r="C29" s="23" t="s">
        <v>87</v>
      </c>
      <c r="D29" s="22">
        <v>1</v>
      </c>
      <c r="E29" s="22">
        <v>1</v>
      </c>
      <c r="F29" s="22">
        <v>1</v>
      </c>
      <c r="G29" s="22">
        <v>77</v>
      </c>
      <c r="H29" s="22">
        <v>111</v>
      </c>
      <c r="I29" s="22">
        <v>89</v>
      </c>
      <c r="J29" s="22">
        <v>1.3</v>
      </c>
      <c r="K29" s="22">
        <v>1.87</v>
      </c>
      <c r="L29" s="22">
        <v>3.73</v>
      </c>
      <c r="M29" s="22">
        <v>0</v>
      </c>
      <c r="N29" s="22">
        <v>1</v>
      </c>
      <c r="O29" s="22">
        <v>0</v>
      </c>
      <c r="P29" s="22">
        <v>1</v>
      </c>
      <c r="Q29" s="22">
        <v>1</v>
      </c>
      <c r="R29" s="22">
        <v>1</v>
      </c>
    </row>
    <row r="30" spans="1:18" ht="15.5" x14ac:dyDescent="0.35">
      <c r="A30" s="23">
        <v>28</v>
      </c>
      <c r="B30" s="24" t="s">
        <v>130</v>
      </c>
      <c r="C30" s="23" t="s">
        <v>88</v>
      </c>
      <c r="D30" s="22">
        <v>1</v>
      </c>
      <c r="E30" s="22">
        <v>1</v>
      </c>
      <c r="F30" s="22">
        <v>1</v>
      </c>
      <c r="G30" s="22">
        <v>111</v>
      </c>
      <c r="H30" s="22">
        <v>130</v>
      </c>
      <c r="I30" s="22">
        <v>89</v>
      </c>
      <c r="J30" s="22">
        <v>1.95</v>
      </c>
      <c r="K30" s="22">
        <v>1.23</v>
      </c>
      <c r="L30" s="22">
        <v>4.3</v>
      </c>
      <c r="M30" s="22">
        <v>0</v>
      </c>
      <c r="N30" s="22">
        <v>1</v>
      </c>
      <c r="O30" s="22">
        <v>0</v>
      </c>
      <c r="P30" s="22">
        <v>0</v>
      </c>
      <c r="Q30" s="22">
        <v>0</v>
      </c>
      <c r="R30" s="22">
        <v>0</v>
      </c>
    </row>
    <row r="31" spans="1:18" x14ac:dyDescent="0.35">
      <c r="B31" t="s">
        <v>139</v>
      </c>
      <c r="C31" t="s">
        <v>135</v>
      </c>
    </row>
    <row r="32" spans="1:18" x14ac:dyDescent="0.35">
      <c r="B32" t="s">
        <v>140</v>
      </c>
      <c r="C32" t="s">
        <v>138</v>
      </c>
    </row>
  </sheetData>
  <mergeCells count="8">
    <mergeCell ref="M1:O1"/>
    <mergeCell ref="P1:R1"/>
    <mergeCell ref="C1:C2"/>
    <mergeCell ref="B1:B2"/>
    <mergeCell ref="A1:A2"/>
    <mergeCell ref="D1:F1"/>
    <mergeCell ref="G1:I1"/>
    <mergeCell ref="J1:L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EB109-AF12-494E-B268-95F3145B70E3}">
  <dimension ref="A1:E172"/>
  <sheetViews>
    <sheetView topLeftCell="A5" workbookViewId="0">
      <selection activeCell="E2" sqref="E2:E11"/>
    </sheetView>
  </sheetViews>
  <sheetFormatPr defaultRowHeight="14.5" x14ac:dyDescent="0.35"/>
  <cols>
    <col min="2" max="2" width="28.26953125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37</v>
      </c>
    </row>
    <row r="2" spans="1:5" x14ac:dyDescent="0.35">
      <c r="A2" s="1">
        <v>1</v>
      </c>
      <c r="B2" s="2" t="s">
        <v>8</v>
      </c>
      <c r="C2" s="1">
        <v>2019</v>
      </c>
      <c r="D2" s="1" t="s">
        <v>38</v>
      </c>
      <c r="E2">
        <f>IF(D2="WTP",1,0)</f>
        <v>1</v>
      </c>
    </row>
    <row r="3" spans="1:5" x14ac:dyDescent="0.35">
      <c r="A3" s="1">
        <v>2</v>
      </c>
      <c r="B3" s="2" t="s">
        <v>8</v>
      </c>
      <c r="C3" s="1">
        <v>2020</v>
      </c>
      <c r="D3" s="1" t="s">
        <v>38</v>
      </c>
      <c r="E3">
        <f t="shared" ref="E3:E66" si="0">IF(D3="WTP",1,0)</f>
        <v>1</v>
      </c>
    </row>
    <row r="4" spans="1:5" x14ac:dyDescent="0.35">
      <c r="A4" s="1">
        <v>3</v>
      </c>
      <c r="B4" s="2" t="s">
        <v>8</v>
      </c>
      <c r="C4" s="1">
        <v>2021</v>
      </c>
      <c r="D4" s="1" t="s">
        <v>38</v>
      </c>
      <c r="E4">
        <f t="shared" si="0"/>
        <v>1</v>
      </c>
    </row>
    <row r="5" spans="1:5" x14ac:dyDescent="0.35">
      <c r="A5" s="1">
        <v>4</v>
      </c>
      <c r="B5" s="2" t="s">
        <v>9</v>
      </c>
      <c r="C5" s="1">
        <v>2019</v>
      </c>
      <c r="D5" s="1" t="s">
        <v>38</v>
      </c>
      <c r="E5">
        <f t="shared" si="0"/>
        <v>1</v>
      </c>
    </row>
    <row r="6" spans="1:5" x14ac:dyDescent="0.35">
      <c r="A6" s="1">
        <v>5</v>
      </c>
      <c r="B6" s="2" t="s">
        <v>9</v>
      </c>
      <c r="C6" s="1">
        <v>2020</v>
      </c>
      <c r="D6" s="1" t="s">
        <v>38</v>
      </c>
      <c r="E6">
        <f t="shared" si="0"/>
        <v>1</v>
      </c>
    </row>
    <row r="7" spans="1:5" x14ac:dyDescent="0.35">
      <c r="A7" s="1">
        <v>6</v>
      </c>
      <c r="B7" s="2" t="s">
        <v>9</v>
      </c>
      <c r="C7" s="1">
        <v>2021</v>
      </c>
      <c r="D7" s="1" t="s">
        <v>38</v>
      </c>
      <c r="E7">
        <f t="shared" si="0"/>
        <v>1</v>
      </c>
    </row>
    <row r="8" spans="1:5" x14ac:dyDescent="0.35">
      <c r="A8" s="1">
        <v>7</v>
      </c>
      <c r="B8" s="2" t="s">
        <v>10</v>
      </c>
      <c r="C8" s="1">
        <v>2019</v>
      </c>
      <c r="D8" s="1" t="s">
        <v>38</v>
      </c>
      <c r="E8">
        <f t="shared" si="0"/>
        <v>1</v>
      </c>
    </row>
    <row r="9" spans="1:5" x14ac:dyDescent="0.35">
      <c r="A9" s="1">
        <v>8</v>
      </c>
      <c r="B9" s="2" t="s">
        <v>10</v>
      </c>
      <c r="C9" s="1">
        <v>2020</v>
      </c>
      <c r="D9" s="1" t="s">
        <v>38</v>
      </c>
      <c r="E9">
        <f t="shared" si="0"/>
        <v>1</v>
      </c>
    </row>
    <row r="10" spans="1:5" x14ac:dyDescent="0.35">
      <c r="A10" s="1">
        <v>9</v>
      </c>
      <c r="B10" s="2" t="s">
        <v>10</v>
      </c>
      <c r="C10" s="1">
        <v>2021</v>
      </c>
      <c r="D10" s="1" t="s">
        <v>38</v>
      </c>
      <c r="E10">
        <f t="shared" si="0"/>
        <v>1</v>
      </c>
    </row>
    <row r="11" spans="1:5" x14ac:dyDescent="0.35">
      <c r="A11" s="1">
        <v>10</v>
      </c>
      <c r="B11" s="2" t="s">
        <v>11</v>
      </c>
      <c r="C11" s="1">
        <v>2019</v>
      </c>
      <c r="D11" s="1" t="s">
        <v>38</v>
      </c>
      <c r="E11">
        <f t="shared" si="0"/>
        <v>1</v>
      </c>
    </row>
    <row r="12" spans="1:5" x14ac:dyDescent="0.35">
      <c r="A12" s="1">
        <v>11</v>
      </c>
      <c r="B12" s="2" t="s">
        <v>11</v>
      </c>
      <c r="C12" s="1">
        <v>2020</v>
      </c>
      <c r="D12" s="1" t="s">
        <v>38</v>
      </c>
      <c r="E12">
        <f t="shared" si="0"/>
        <v>1</v>
      </c>
    </row>
    <row r="13" spans="1:5" x14ac:dyDescent="0.35">
      <c r="A13" s="1">
        <v>12</v>
      </c>
      <c r="B13" s="2" t="s">
        <v>11</v>
      </c>
      <c r="C13" s="1">
        <v>2021</v>
      </c>
      <c r="D13" s="1" t="s">
        <v>38</v>
      </c>
      <c r="E13">
        <f t="shared" si="0"/>
        <v>1</v>
      </c>
    </row>
    <row r="14" spans="1:5" x14ac:dyDescent="0.35">
      <c r="A14" s="1">
        <v>13</v>
      </c>
      <c r="B14" s="2" t="s">
        <v>12</v>
      </c>
      <c r="C14" s="1">
        <v>2019</v>
      </c>
      <c r="D14" s="1" t="s">
        <v>38</v>
      </c>
      <c r="E14">
        <f t="shared" si="0"/>
        <v>1</v>
      </c>
    </row>
    <row r="15" spans="1:5" x14ac:dyDescent="0.35">
      <c r="A15" s="1">
        <v>14</v>
      </c>
      <c r="B15" s="2" t="s">
        <v>12</v>
      </c>
      <c r="C15" s="1">
        <v>2020</v>
      </c>
      <c r="D15" s="1" t="s">
        <v>38</v>
      </c>
      <c r="E15">
        <f t="shared" si="0"/>
        <v>1</v>
      </c>
    </row>
    <row r="16" spans="1:5" x14ac:dyDescent="0.35">
      <c r="A16" s="1">
        <v>15</v>
      </c>
      <c r="B16" s="2" t="s">
        <v>12</v>
      </c>
      <c r="C16" s="1">
        <v>2021</v>
      </c>
      <c r="D16" s="1" t="s">
        <v>38</v>
      </c>
      <c r="E16">
        <f t="shared" si="0"/>
        <v>1</v>
      </c>
    </row>
    <row r="17" spans="1:5" x14ac:dyDescent="0.35">
      <c r="A17" s="1">
        <v>16</v>
      </c>
      <c r="B17" s="2" t="s">
        <v>13</v>
      </c>
      <c r="C17" s="1">
        <v>2019</v>
      </c>
      <c r="D17" s="1" t="s">
        <v>38</v>
      </c>
      <c r="E17">
        <f t="shared" si="0"/>
        <v>1</v>
      </c>
    </row>
    <row r="18" spans="1:5" x14ac:dyDescent="0.35">
      <c r="A18" s="1">
        <v>17</v>
      </c>
      <c r="B18" s="2" t="s">
        <v>13</v>
      </c>
      <c r="C18" s="1">
        <v>2020</v>
      </c>
      <c r="D18" s="1" t="s">
        <v>38</v>
      </c>
      <c r="E18">
        <f t="shared" si="0"/>
        <v>1</v>
      </c>
    </row>
    <row r="19" spans="1:5" x14ac:dyDescent="0.35">
      <c r="A19" s="1">
        <v>18</v>
      </c>
      <c r="B19" s="2" t="s">
        <v>13</v>
      </c>
      <c r="C19" s="1">
        <v>2021</v>
      </c>
      <c r="D19" s="1" t="s">
        <v>38</v>
      </c>
      <c r="E19">
        <f t="shared" si="0"/>
        <v>1</v>
      </c>
    </row>
    <row r="20" spans="1:5" x14ac:dyDescent="0.35">
      <c r="A20" s="1">
        <v>19</v>
      </c>
      <c r="B20" s="2" t="s">
        <v>14</v>
      </c>
      <c r="C20" s="1">
        <v>2019</v>
      </c>
      <c r="D20" s="1" t="s">
        <v>38</v>
      </c>
      <c r="E20">
        <f t="shared" si="0"/>
        <v>1</v>
      </c>
    </row>
    <row r="21" spans="1:5" x14ac:dyDescent="0.35">
      <c r="A21" s="1">
        <v>20</v>
      </c>
      <c r="B21" s="2" t="s">
        <v>14</v>
      </c>
      <c r="C21" s="1">
        <v>2020</v>
      </c>
      <c r="D21" s="1" t="s">
        <v>38</v>
      </c>
      <c r="E21">
        <f t="shared" si="0"/>
        <v>1</v>
      </c>
    </row>
    <row r="22" spans="1:5" x14ac:dyDescent="0.35">
      <c r="A22" s="1">
        <v>21</v>
      </c>
      <c r="B22" s="2" t="s">
        <v>14</v>
      </c>
      <c r="C22" s="1">
        <v>2021</v>
      </c>
      <c r="D22" s="1" t="s">
        <v>38</v>
      </c>
      <c r="E22">
        <f t="shared" si="0"/>
        <v>1</v>
      </c>
    </row>
    <row r="23" spans="1:5" x14ac:dyDescent="0.35">
      <c r="A23" s="1">
        <v>22</v>
      </c>
      <c r="B23" s="14" t="s">
        <v>72</v>
      </c>
      <c r="C23" s="1">
        <v>2019</v>
      </c>
      <c r="D23" s="1" t="s">
        <v>38</v>
      </c>
      <c r="E23">
        <f t="shared" si="0"/>
        <v>1</v>
      </c>
    </row>
    <row r="24" spans="1:5" x14ac:dyDescent="0.35">
      <c r="A24" s="1">
        <v>23</v>
      </c>
      <c r="B24" s="14" t="s">
        <v>72</v>
      </c>
      <c r="C24" s="1">
        <v>2020</v>
      </c>
      <c r="D24" s="1" t="s">
        <v>38</v>
      </c>
      <c r="E24">
        <f t="shared" si="0"/>
        <v>1</v>
      </c>
    </row>
    <row r="25" spans="1:5" x14ac:dyDescent="0.35">
      <c r="A25" s="1">
        <v>24</v>
      </c>
      <c r="B25" s="14" t="s">
        <v>72</v>
      </c>
      <c r="C25" s="1">
        <v>2021</v>
      </c>
      <c r="D25" s="1" t="s">
        <v>38</v>
      </c>
      <c r="E25">
        <f t="shared" si="0"/>
        <v>1</v>
      </c>
    </row>
    <row r="26" spans="1:5" x14ac:dyDescent="0.35">
      <c r="A26" s="1">
        <v>25</v>
      </c>
      <c r="B26" s="2" t="s">
        <v>15</v>
      </c>
      <c r="C26" s="1">
        <v>2019</v>
      </c>
      <c r="D26" s="1" t="s">
        <v>38</v>
      </c>
      <c r="E26">
        <f t="shared" si="0"/>
        <v>1</v>
      </c>
    </row>
    <row r="27" spans="1:5" x14ac:dyDescent="0.35">
      <c r="A27" s="1">
        <v>26</v>
      </c>
      <c r="B27" s="2" t="s">
        <v>15</v>
      </c>
      <c r="C27" s="1">
        <v>2020</v>
      </c>
      <c r="D27" s="1" t="s">
        <v>38</v>
      </c>
      <c r="E27">
        <f t="shared" si="0"/>
        <v>1</v>
      </c>
    </row>
    <row r="28" spans="1:5" x14ac:dyDescent="0.35">
      <c r="A28" s="1">
        <v>27</v>
      </c>
      <c r="B28" s="2" t="s">
        <v>15</v>
      </c>
      <c r="C28" s="1">
        <v>2021</v>
      </c>
      <c r="D28" s="1" t="s">
        <v>38</v>
      </c>
      <c r="E28">
        <f t="shared" si="0"/>
        <v>1</v>
      </c>
    </row>
    <row r="29" spans="1:5" x14ac:dyDescent="0.35">
      <c r="A29" s="1">
        <v>28</v>
      </c>
      <c r="B29" s="2" t="s">
        <v>16</v>
      </c>
      <c r="C29" s="1">
        <v>2019</v>
      </c>
      <c r="D29" s="1" t="s">
        <v>38</v>
      </c>
      <c r="E29">
        <f t="shared" si="0"/>
        <v>1</v>
      </c>
    </row>
    <row r="30" spans="1:5" x14ac:dyDescent="0.35">
      <c r="A30" s="1">
        <v>29</v>
      </c>
      <c r="B30" s="2" t="s">
        <v>16</v>
      </c>
      <c r="C30" s="1">
        <v>2020</v>
      </c>
      <c r="D30" s="1" t="s">
        <v>38</v>
      </c>
      <c r="E30">
        <f t="shared" si="0"/>
        <v>1</v>
      </c>
    </row>
    <row r="31" spans="1:5" x14ac:dyDescent="0.35">
      <c r="A31" s="1">
        <v>30</v>
      </c>
      <c r="B31" s="2" t="s">
        <v>16</v>
      </c>
      <c r="C31" s="1">
        <v>2021</v>
      </c>
      <c r="D31" s="1" t="s">
        <v>38</v>
      </c>
      <c r="E31">
        <f t="shared" si="0"/>
        <v>1</v>
      </c>
    </row>
    <row r="32" spans="1:5" x14ac:dyDescent="0.35">
      <c r="A32" s="1">
        <v>31</v>
      </c>
      <c r="B32" s="2" t="s">
        <v>17</v>
      </c>
      <c r="C32" s="1">
        <v>2019</v>
      </c>
      <c r="D32" s="1" t="s">
        <v>38</v>
      </c>
      <c r="E32">
        <f t="shared" si="0"/>
        <v>1</v>
      </c>
    </row>
    <row r="33" spans="1:5" x14ac:dyDescent="0.35">
      <c r="A33" s="1">
        <v>32</v>
      </c>
      <c r="B33" s="2" t="s">
        <v>17</v>
      </c>
      <c r="C33" s="1">
        <v>2020</v>
      </c>
      <c r="D33" s="1" t="s">
        <v>38</v>
      </c>
      <c r="E33">
        <f t="shared" si="0"/>
        <v>1</v>
      </c>
    </row>
    <row r="34" spans="1:5" x14ac:dyDescent="0.35">
      <c r="A34" s="1">
        <v>33</v>
      </c>
      <c r="B34" s="2" t="s">
        <v>17</v>
      </c>
      <c r="C34" s="1">
        <v>2021</v>
      </c>
      <c r="D34" s="1" t="s">
        <v>38</v>
      </c>
      <c r="E34">
        <f t="shared" si="0"/>
        <v>1</v>
      </c>
    </row>
    <row r="35" spans="1:5" x14ac:dyDescent="0.35">
      <c r="A35" s="1">
        <v>34</v>
      </c>
      <c r="B35" s="2" t="s">
        <v>18</v>
      </c>
      <c r="C35" s="1">
        <v>2019</v>
      </c>
      <c r="D35" s="1" t="s">
        <v>38</v>
      </c>
      <c r="E35">
        <f t="shared" si="0"/>
        <v>1</v>
      </c>
    </row>
    <row r="36" spans="1:5" x14ac:dyDescent="0.35">
      <c r="A36" s="1">
        <v>35</v>
      </c>
      <c r="B36" s="2" t="s">
        <v>18</v>
      </c>
      <c r="C36" s="1">
        <v>2020</v>
      </c>
      <c r="D36" s="1" t="s">
        <v>38</v>
      </c>
      <c r="E36">
        <f t="shared" si="0"/>
        <v>1</v>
      </c>
    </row>
    <row r="37" spans="1:5" x14ac:dyDescent="0.35">
      <c r="A37" s="1">
        <v>36</v>
      </c>
      <c r="B37" s="2" t="s">
        <v>18</v>
      </c>
      <c r="C37" s="1">
        <v>2021</v>
      </c>
      <c r="D37" s="1" t="s">
        <v>38</v>
      </c>
      <c r="E37">
        <f t="shared" si="0"/>
        <v>1</v>
      </c>
    </row>
    <row r="38" spans="1:5" x14ac:dyDescent="0.35">
      <c r="A38" s="1">
        <v>37</v>
      </c>
      <c r="B38" s="2" t="s">
        <v>19</v>
      </c>
      <c r="C38" s="1">
        <v>2019</v>
      </c>
      <c r="D38" s="1" t="s">
        <v>38</v>
      </c>
      <c r="E38">
        <f t="shared" si="0"/>
        <v>1</v>
      </c>
    </row>
    <row r="39" spans="1:5" x14ac:dyDescent="0.35">
      <c r="A39" s="1">
        <v>38</v>
      </c>
      <c r="B39" s="2" t="s">
        <v>19</v>
      </c>
      <c r="C39" s="1">
        <v>2020</v>
      </c>
      <c r="D39" s="1" t="s">
        <v>38</v>
      </c>
      <c r="E39">
        <f t="shared" si="0"/>
        <v>1</v>
      </c>
    </row>
    <row r="40" spans="1:5" x14ac:dyDescent="0.35">
      <c r="A40" s="1">
        <v>39</v>
      </c>
      <c r="B40" s="2" t="s">
        <v>19</v>
      </c>
      <c r="C40" s="1">
        <v>2021</v>
      </c>
      <c r="D40" s="1" t="s">
        <v>38</v>
      </c>
      <c r="E40">
        <f t="shared" si="0"/>
        <v>1</v>
      </c>
    </row>
    <row r="41" spans="1:5" x14ac:dyDescent="0.35">
      <c r="A41" s="1">
        <v>40</v>
      </c>
      <c r="B41" s="2" t="s">
        <v>20</v>
      </c>
      <c r="C41" s="1">
        <v>2019</v>
      </c>
      <c r="D41" s="1" t="s">
        <v>38</v>
      </c>
      <c r="E41">
        <f t="shared" si="0"/>
        <v>1</v>
      </c>
    </row>
    <row r="42" spans="1:5" x14ac:dyDescent="0.35">
      <c r="A42" s="1">
        <v>41</v>
      </c>
      <c r="B42" s="2" t="s">
        <v>20</v>
      </c>
      <c r="C42" s="1">
        <v>2020</v>
      </c>
      <c r="D42" s="1" t="s">
        <v>38</v>
      </c>
      <c r="E42">
        <f t="shared" si="0"/>
        <v>1</v>
      </c>
    </row>
    <row r="43" spans="1:5" x14ac:dyDescent="0.35">
      <c r="A43" s="1">
        <v>42</v>
      </c>
      <c r="B43" s="2" t="s">
        <v>20</v>
      </c>
      <c r="C43" s="1">
        <v>2021</v>
      </c>
      <c r="D43" s="1" t="s">
        <v>38</v>
      </c>
      <c r="E43">
        <f t="shared" si="0"/>
        <v>1</v>
      </c>
    </row>
    <row r="44" spans="1:5" x14ac:dyDescent="0.35">
      <c r="A44" s="1">
        <v>43</v>
      </c>
      <c r="B44" s="2" t="s">
        <v>21</v>
      </c>
      <c r="C44" s="1">
        <v>2019</v>
      </c>
      <c r="D44" s="1" t="s">
        <v>38</v>
      </c>
      <c r="E44">
        <f t="shared" si="0"/>
        <v>1</v>
      </c>
    </row>
    <row r="45" spans="1:5" x14ac:dyDescent="0.35">
      <c r="A45" s="1">
        <v>44</v>
      </c>
      <c r="B45" s="2" t="s">
        <v>21</v>
      </c>
      <c r="C45" s="1">
        <v>2020</v>
      </c>
      <c r="D45" s="1" t="s">
        <v>38</v>
      </c>
      <c r="E45">
        <f t="shared" si="0"/>
        <v>1</v>
      </c>
    </row>
    <row r="46" spans="1:5" x14ac:dyDescent="0.35">
      <c r="A46" s="1">
        <v>45</v>
      </c>
      <c r="B46" s="2" t="s">
        <v>21</v>
      </c>
      <c r="C46" s="1">
        <v>2021</v>
      </c>
      <c r="D46" s="1" t="s">
        <v>38</v>
      </c>
      <c r="E46">
        <f t="shared" si="0"/>
        <v>1</v>
      </c>
    </row>
    <row r="47" spans="1:5" x14ac:dyDescent="0.35">
      <c r="A47" s="1">
        <v>46</v>
      </c>
      <c r="B47" s="2" t="s">
        <v>22</v>
      </c>
      <c r="C47" s="1">
        <v>2019</v>
      </c>
      <c r="D47" s="1" t="s">
        <v>38</v>
      </c>
      <c r="E47">
        <f t="shared" si="0"/>
        <v>1</v>
      </c>
    </row>
    <row r="48" spans="1:5" x14ac:dyDescent="0.35">
      <c r="A48" s="1">
        <v>47</v>
      </c>
      <c r="B48" s="2" t="s">
        <v>22</v>
      </c>
      <c r="C48" s="1">
        <v>2020</v>
      </c>
      <c r="D48" s="1" t="s">
        <v>38</v>
      </c>
      <c r="E48">
        <f t="shared" si="0"/>
        <v>1</v>
      </c>
    </row>
    <row r="49" spans="1:5" x14ac:dyDescent="0.35">
      <c r="A49" s="1">
        <v>48</v>
      </c>
      <c r="B49" s="2" t="s">
        <v>22</v>
      </c>
      <c r="C49" s="1">
        <v>2021</v>
      </c>
      <c r="D49" s="1" t="s">
        <v>38</v>
      </c>
      <c r="E49">
        <f t="shared" si="0"/>
        <v>1</v>
      </c>
    </row>
    <row r="50" spans="1:5" x14ac:dyDescent="0.35">
      <c r="A50" s="1">
        <v>49</v>
      </c>
      <c r="B50" s="2" t="s">
        <v>23</v>
      </c>
      <c r="C50" s="1">
        <v>2019</v>
      </c>
      <c r="D50" s="1" t="s">
        <v>38</v>
      </c>
      <c r="E50">
        <f t="shared" si="0"/>
        <v>1</v>
      </c>
    </row>
    <row r="51" spans="1:5" x14ac:dyDescent="0.35">
      <c r="A51" s="1">
        <v>50</v>
      </c>
      <c r="B51" s="2" t="s">
        <v>23</v>
      </c>
      <c r="C51" s="1">
        <v>2020</v>
      </c>
      <c r="D51" s="1" t="s">
        <v>38</v>
      </c>
      <c r="E51">
        <f t="shared" si="0"/>
        <v>1</v>
      </c>
    </row>
    <row r="52" spans="1:5" x14ac:dyDescent="0.35">
      <c r="A52" s="1">
        <v>51</v>
      </c>
      <c r="B52" s="2" t="s">
        <v>23</v>
      </c>
      <c r="C52" s="1">
        <v>2021</v>
      </c>
      <c r="D52" s="1" t="s">
        <v>38</v>
      </c>
      <c r="E52">
        <f t="shared" si="0"/>
        <v>1</v>
      </c>
    </row>
    <row r="53" spans="1:5" x14ac:dyDescent="0.35">
      <c r="A53" s="1">
        <v>52</v>
      </c>
      <c r="B53" s="1" t="str">
        <f ca="1">Z!B55</f>
        <v>Apexindo Pratama Duta Tbk.</v>
      </c>
      <c r="C53" s="1">
        <f>Z!C55</f>
        <v>2019</v>
      </c>
      <c r="D53" s="1" t="s">
        <v>38</v>
      </c>
      <c r="E53">
        <f t="shared" si="0"/>
        <v>1</v>
      </c>
    </row>
    <row r="54" spans="1:5" x14ac:dyDescent="0.35">
      <c r="A54" s="1">
        <v>53</v>
      </c>
      <c r="B54" s="1" t="str">
        <f ca="1">Z!B56</f>
        <v>Apexindo Pratama Duta Tbk.</v>
      </c>
      <c r="C54" s="1">
        <f>Z!C56</f>
        <v>2020</v>
      </c>
      <c r="D54" s="1" t="s">
        <v>38</v>
      </c>
      <c r="E54">
        <f t="shared" si="0"/>
        <v>1</v>
      </c>
    </row>
    <row r="55" spans="1:5" x14ac:dyDescent="0.35">
      <c r="A55" s="1">
        <v>54</v>
      </c>
      <c r="B55" s="1" t="str">
        <f ca="1">Z!B57</f>
        <v>Apexindo Pratama Duta Tbk.</v>
      </c>
      <c r="C55" s="1">
        <f>Z!C57</f>
        <v>2021</v>
      </c>
      <c r="D55" s="1" t="s">
        <v>38</v>
      </c>
      <c r="E55">
        <f t="shared" si="0"/>
        <v>1</v>
      </c>
    </row>
    <row r="56" spans="1:5" x14ac:dyDescent="0.35">
      <c r="A56" s="1">
        <v>55</v>
      </c>
      <c r="B56" s="1" t="str">
        <f ca="1">Z!B58</f>
        <v>Bumi Resources Tbk.</v>
      </c>
      <c r="C56" s="1">
        <f>Z!C58</f>
        <v>2019</v>
      </c>
      <c r="D56" s="1" t="s">
        <v>38</v>
      </c>
      <c r="E56">
        <f t="shared" si="0"/>
        <v>1</v>
      </c>
    </row>
    <row r="57" spans="1:5" x14ac:dyDescent="0.35">
      <c r="A57" s="1">
        <v>56</v>
      </c>
      <c r="B57" s="1" t="str">
        <f ca="1">Z!B59</f>
        <v>Bumi Resources Tbk.</v>
      </c>
      <c r="C57" s="1">
        <f>Z!C59</f>
        <v>2020</v>
      </c>
      <c r="D57" s="1" t="s">
        <v>38</v>
      </c>
      <c r="E57">
        <f t="shared" si="0"/>
        <v>1</v>
      </c>
    </row>
    <row r="58" spans="1:5" x14ac:dyDescent="0.35">
      <c r="A58" s="1">
        <v>57</v>
      </c>
      <c r="B58" s="1" t="str">
        <f ca="1">Z!B60</f>
        <v>Bumi Resources Tbk.</v>
      </c>
      <c r="C58" s="1">
        <f>Z!C60</f>
        <v>2021</v>
      </c>
      <c r="D58" s="1" t="s">
        <v>38</v>
      </c>
      <c r="E58">
        <f t="shared" si="0"/>
        <v>1</v>
      </c>
    </row>
    <row r="59" spans="1:5" x14ac:dyDescent="0.35">
      <c r="A59" s="1">
        <v>58</v>
      </c>
      <c r="B59" s="1" t="str">
        <f ca="1">Z!B61</f>
        <v>Bayan Resources Tbk.</v>
      </c>
      <c r="C59" s="1">
        <f>Z!C61</f>
        <v>2019</v>
      </c>
      <c r="D59" s="1" t="s">
        <v>38</v>
      </c>
      <c r="E59">
        <f t="shared" si="0"/>
        <v>1</v>
      </c>
    </row>
    <row r="60" spans="1:5" x14ac:dyDescent="0.35">
      <c r="A60" s="1">
        <v>59</v>
      </c>
      <c r="B60" s="1" t="str">
        <f ca="1">Z!B62</f>
        <v>Bayan Resources Tbk.</v>
      </c>
      <c r="C60" s="1">
        <f>Z!C62</f>
        <v>2020</v>
      </c>
      <c r="D60" s="1" t="s">
        <v>38</v>
      </c>
      <c r="E60">
        <f t="shared" si="0"/>
        <v>1</v>
      </c>
    </row>
    <row r="61" spans="1:5" x14ac:dyDescent="0.35">
      <c r="A61" s="1">
        <v>60</v>
      </c>
      <c r="B61" s="1" t="str">
        <f ca="1">Z!B63</f>
        <v>Bayan Resources Tbk.</v>
      </c>
      <c r="C61" s="1">
        <f>Z!C63</f>
        <v>2021</v>
      </c>
      <c r="D61" s="1" t="s">
        <v>38</v>
      </c>
      <c r="E61">
        <f t="shared" si="0"/>
        <v>1</v>
      </c>
    </row>
    <row r="62" spans="1:5" x14ac:dyDescent="0.35">
      <c r="A62" s="1">
        <v>61</v>
      </c>
      <c r="B62" s="1" t="str">
        <f ca="1">Z!B64</f>
        <v>Darma Henwa Tbk</v>
      </c>
      <c r="C62" s="1">
        <f>Z!C64</f>
        <v>2019</v>
      </c>
      <c r="D62" s="1" t="s">
        <v>38</v>
      </c>
      <c r="E62">
        <f t="shared" si="0"/>
        <v>1</v>
      </c>
    </row>
    <row r="63" spans="1:5" x14ac:dyDescent="0.35">
      <c r="A63" s="1">
        <v>62</v>
      </c>
      <c r="B63" s="1" t="str">
        <f ca="1">Z!B65</f>
        <v>Darma Henwa Tbk</v>
      </c>
      <c r="C63" s="1">
        <f>Z!C65</f>
        <v>2020</v>
      </c>
      <c r="D63" s="1" t="s">
        <v>38</v>
      </c>
      <c r="E63">
        <f t="shared" si="0"/>
        <v>1</v>
      </c>
    </row>
    <row r="64" spans="1:5" x14ac:dyDescent="0.35">
      <c r="A64" s="1">
        <v>63</v>
      </c>
      <c r="B64" s="1" t="str">
        <f ca="1">Z!B66</f>
        <v>Darma Henwa Tbk</v>
      </c>
      <c r="C64" s="1">
        <f>Z!C66</f>
        <v>2021</v>
      </c>
      <c r="D64" s="1" t="s">
        <v>38</v>
      </c>
      <c r="E64">
        <f t="shared" si="0"/>
        <v>1</v>
      </c>
    </row>
    <row r="65" spans="1:5" x14ac:dyDescent="0.35">
      <c r="A65" s="1">
        <v>64</v>
      </c>
      <c r="B65" s="1" t="str">
        <f ca="1">Z!B67</f>
        <v>Delta Dunia Makmur Tbk.</v>
      </c>
      <c r="C65" s="1">
        <f>Z!C67</f>
        <v>2019</v>
      </c>
      <c r="D65" s="1" t="s">
        <v>38</v>
      </c>
      <c r="E65">
        <f t="shared" si="0"/>
        <v>1</v>
      </c>
    </row>
    <row r="66" spans="1:5" x14ac:dyDescent="0.35">
      <c r="A66" s="1">
        <v>65</v>
      </c>
      <c r="B66" s="1" t="str">
        <f ca="1">Z!B68</f>
        <v>Delta Dunia Makmur Tbk.</v>
      </c>
      <c r="C66" s="1">
        <f>Z!C68</f>
        <v>2020</v>
      </c>
      <c r="D66" s="1" t="s">
        <v>38</v>
      </c>
      <c r="E66">
        <f t="shared" si="0"/>
        <v>1</v>
      </c>
    </row>
    <row r="67" spans="1:5" x14ac:dyDescent="0.35">
      <c r="A67" s="1">
        <v>66</v>
      </c>
      <c r="B67" s="1" t="str">
        <f ca="1">Z!B69</f>
        <v>Delta Dunia Makmur Tbk.</v>
      </c>
      <c r="C67" s="1">
        <f>Z!C69</f>
        <v>2021</v>
      </c>
      <c r="D67" s="1" t="s">
        <v>38</v>
      </c>
      <c r="E67">
        <f t="shared" ref="E67:E130" si="1">IF(D67="WTP",1,0)</f>
        <v>1</v>
      </c>
    </row>
    <row r="68" spans="1:5" x14ac:dyDescent="0.35">
      <c r="A68" s="1">
        <v>67</v>
      </c>
      <c r="B68" s="1" t="str">
        <f ca="1">Z!B70</f>
        <v>Energi Mega Persada Tbk.</v>
      </c>
      <c r="C68" s="1">
        <f>Z!C70</f>
        <v>2019</v>
      </c>
      <c r="D68" s="1" t="s">
        <v>38</v>
      </c>
      <c r="E68">
        <f t="shared" si="1"/>
        <v>1</v>
      </c>
    </row>
    <row r="69" spans="1:5" x14ac:dyDescent="0.35">
      <c r="A69" s="1">
        <v>68</v>
      </c>
      <c r="B69" s="1" t="str">
        <f ca="1">Z!B71</f>
        <v>Energi Mega Persada Tbk.</v>
      </c>
      <c r="C69" s="1">
        <f>Z!C71</f>
        <v>2020</v>
      </c>
      <c r="D69" s="1" t="s">
        <v>38</v>
      </c>
      <c r="E69">
        <f t="shared" si="1"/>
        <v>1</v>
      </c>
    </row>
    <row r="70" spans="1:5" x14ac:dyDescent="0.35">
      <c r="A70" s="1">
        <v>69</v>
      </c>
      <c r="B70" s="1" t="str">
        <f ca="1">Z!B72</f>
        <v>Energi Mega Persada Tbk.</v>
      </c>
      <c r="C70" s="1">
        <f>Z!C72</f>
        <v>2021</v>
      </c>
      <c r="D70" s="1" t="s">
        <v>38</v>
      </c>
      <c r="E70">
        <f t="shared" si="1"/>
        <v>1</v>
      </c>
    </row>
    <row r="71" spans="1:5" x14ac:dyDescent="0.35">
      <c r="A71" s="1">
        <v>70</v>
      </c>
      <c r="B71" s="1" t="str">
        <f ca="1">Z!B73</f>
        <v>Golden Energy Mines Tbk.</v>
      </c>
      <c r="C71" s="1">
        <f>Z!C73</f>
        <v>2019</v>
      </c>
      <c r="D71" s="1" t="s">
        <v>38</v>
      </c>
      <c r="E71">
        <f t="shared" si="1"/>
        <v>1</v>
      </c>
    </row>
    <row r="72" spans="1:5" x14ac:dyDescent="0.35">
      <c r="A72" s="1">
        <v>71</v>
      </c>
      <c r="B72" s="1" t="str">
        <f ca="1">Z!B74</f>
        <v>Golden Energy Mines Tbk.</v>
      </c>
      <c r="C72" s="1">
        <f>Z!C74</f>
        <v>2020</v>
      </c>
      <c r="D72" s="1" t="s">
        <v>38</v>
      </c>
      <c r="E72">
        <f t="shared" si="1"/>
        <v>1</v>
      </c>
    </row>
    <row r="73" spans="1:5" x14ac:dyDescent="0.35">
      <c r="A73" s="1">
        <v>72</v>
      </c>
      <c r="B73" s="1" t="str">
        <f ca="1">Z!B75</f>
        <v>Golden Energy Mines Tbk.</v>
      </c>
      <c r="C73" s="1">
        <f>Z!C75</f>
        <v>2021</v>
      </c>
      <c r="D73" s="1" t="s">
        <v>38</v>
      </c>
      <c r="E73">
        <f t="shared" si="1"/>
        <v>1</v>
      </c>
    </row>
    <row r="74" spans="1:5" x14ac:dyDescent="0.35">
      <c r="A74" s="1">
        <v>73</v>
      </c>
      <c r="B74" s="1" t="str">
        <f ca="1">Z!B76</f>
        <v>Harum Energy Tbk.</v>
      </c>
      <c r="C74" s="1">
        <f>Z!C76</f>
        <v>2019</v>
      </c>
      <c r="D74" s="1" t="s">
        <v>38</v>
      </c>
      <c r="E74">
        <f t="shared" si="1"/>
        <v>1</v>
      </c>
    </row>
    <row r="75" spans="1:5" x14ac:dyDescent="0.35">
      <c r="A75" s="1">
        <v>74</v>
      </c>
      <c r="B75" s="1" t="str">
        <f ca="1">Z!B77</f>
        <v>Harum Energy Tbk.</v>
      </c>
      <c r="C75" s="1">
        <f>Z!C77</f>
        <v>2020</v>
      </c>
      <c r="D75" s="1" t="s">
        <v>38</v>
      </c>
      <c r="E75">
        <f t="shared" si="1"/>
        <v>1</v>
      </c>
    </row>
    <row r="76" spans="1:5" x14ac:dyDescent="0.35">
      <c r="A76" s="1">
        <v>75</v>
      </c>
      <c r="B76" s="1" t="str">
        <f ca="1">Z!B78</f>
        <v>Harum Energy Tbk.</v>
      </c>
      <c r="C76" s="1">
        <f>Z!C78</f>
        <v>2021</v>
      </c>
      <c r="D76" s="1" t="s">
        <v>38</v>
      </c>
      <c r="E76">
        <f t="shared" si="1"/>
        <v>1</v>
      </c>
    </row>
    <row r="77" spans="1:5" x14ac:dyDescent="0.35">
      <c r="A77" s="1">
        <v>76</v>
      </c>
      <c r="B77" s="1" t="str">
        <f ca="1">Z!B79</f>
        <v>Sillo Maritime Perdana Tbk.</v>
      </c>
      <c r="C77" s="1">
        <f>Z!C79</f>
        <v>2019</v>
      </c>
      <c r="D77" s="1" t="s">
        <v>38</v>
      </c>
      <c r="E77">
        <f t="shared" si="1"/>
        <v>1</v>
      </c>
    </row>
    <row r="78" spans="1:5" x14ac:dyDescent="0.35">
      <c r="A78" s="1">
        <v>77</v>
      </c>
      <c r="B78" s="1" t="str">
        <f ca="1">Z!B80</f>
        <v>Sillo Maritime Perdana Tbk.</v>
      </c>
      <c r="C78" s="1">
        <f>Z!C80</f>
        <v>2020</v>
      </c>
      <c r="D78" s="1" t="s">
        <v>38</v>
      </c>
      <c r="E78">
        <f t="shared" si="1"/>
        <v>1</v>
      </c>
    </row>
    <row r="79" spans="1:5" x14ac:dyDescent="0.35">
      <c r="A79" s="1">
        <v>78</v>
      </c>
      <c r="B79" s="1" t="str">
        <f ca="1">Z!B81</f>
        <v>Sillo Maritime Perdana Tbk.</v>
      </c>
      <c r="C79" s="1">
        <f>Z!C81</f>
        <v>2021</v>
      </c>
      <c r="D79" s="1" t="s">
        <v>38</v>
      </c>
      <c r="E79">
        <f t="shared" si="1"/>
        <v>1</v>
      </c>
    </row>
    <row r="80" spans="1:5" x14ac:dyDescent="0.35">
      <c r="A80" s="1">
        <v>79</v>
      </c>
      <c r="B80" s="1" t="str">
        <f ca="1">Z!B82</f>
        <v>Pelita Samudera Shipping Tbk.</v>
      </c>
      <c r="C80" s="1">
        <f>Z!C82</f>
        <v>2019</v>
      </c>
      <c r="D80" s="1" t="s">
        <v>38</v>
      </c>
      <c r="E80">
        <f t="shared" si="1"/>
        <v>1</v>
      </c>
    </row>
    <row r="81" spans="1:5" x14ac:dyDescent="0.35">
      <c r="A81" s="1">
        <v>80</v>
      </c>
      <c r="B81" s="1" t="str">
        <f ca="1">Z!B83</f>
        <v>Pelita Samudera Shipping Tbk.</v>
      </c>
      <c r="C81" s="1">
        <f>Z!C83</f>
        <v>2020</v>
      </c>
      <c r="D81" s="1" t="s">
        <v>38</v>
      </c>
      <c r="E81">
        <f t="shared" si="1"/>
        <v>1</v>
      </c>
    </row>
    <row r="82" spans="1:5" x14ac:dyDescent="0.35">
      <c r="A82" s="1">
        <v>81</v>
      </c>
      <c r="B82" s="1" t="str">
        <f ca="1">Z!B84</f>
        <v>Pelita Samudera Shipping Tbk.</v>
      </c>
      <c r="C82" s="1">
        <f>Z!C84</f>
        <v>2021</v>
      </c>
      <c r="D82" s="1" t="s">
        <v>38</v>
      </c>
      <c r="E82">
        <f t="shared" si="1"/>
        <v>1</v>
      </c>
    </row>
    <row r="83" spans="1:5" x14ac:dyDescent="0.35">
      <c r="A83" s="1">
        <v>82</v>
      </c>
      <c r="B83" s="1" t="str">
        <f ca="1">Z!B85</f>
        <v>Dana Brata Luhur Tbk.</v>
      </c>
      <c r="C83" s="1">
        <f>Z!C85</f>
        <v>2019</v>
      </c>
      <c r="D83" s="1" t="s">
        <v>38</v>
      </c>
      <c r="E83">
        <f t="shared" si="1"/>
        <v>1</v>
      </c>
    </row>
    <row r="84" spans="1:5" x14ac:dyDescent="0.35">
      <c r="A84" s="1">
        <v>83</v>
      </c>
      <c r="B84" s="1" t="str">
        <f ca="1">Z!B86</f>
        <v>Dana Brata Luhur Tbk.</v>
      </c>
      <c r="C84" s="1">
        <f>Z!C86</f>
        <v>2020</v>
      </c>
      <c r="D84" s="1" t="s">
        <v>38</v>
      </c>
      <c r="E84">
        <f t="shared" si="1"/>
        <v>1</v>
      </c>
    </row>
    <row r="85" spans="1:5" x14ac:dyDescent="0.35">
      <c r="A85" s="1">
        <v>84</v>
      </c>
      <c r="B85" s="1" t="str">
        <f ca="1">Z!B87</f>
        <v>Dana Brata Luhur Tbk.</v>
      </c>
      <c r="C85" s="1">
        <f>Z!C87</f>
        <v>2021</v>
      </c>
      <c r="D85" s="1" t="s">
        <v>38</v>
      </c>
      <c r="E85">
        <f t="shared" si="1"/>
        <v>1</v>
      </c>
    </row>
    <row r="86" spans="1:5" x14ac:dyDescent="0.35">
      <c r="B86" t="s">
        <v>135</v>
      </c>
      <c r="C86" s="1">
        <v>2019</v>
      </c>
      <c r="D86" s="28" t="s">
        <v>38</v>
      </c>
      <c r="E86">
        <f t="shared" si="1"/>
        <v>1</v>
      </c>
    </row>
    <row r="87" spans="1:5" x14ac:dyDescent="0.35">
      <c r="B87" t="s">
        <v>135</v>
      </c>
      <c r="C87" s="1">
        <v>2020</v>
      </c>
      <c r="D87" s="28" t="s">
        <v>38</v>
      </c>
      <c r="E87">
        <f t="shared" si="1"/>
        <v>1</v>
      </c>
    </row>
    <row r="88" spans="1:5" x14ac:dyDescent="0.35">
      <c r="B88" t="s">
        <v>135</v>
      </c>
      <c r="C88" s="1">
        <v>2021</v>
      </c>
      <c r="D88" s="28" t="s">
        <v>38</v>
      </c>
      <c r="E88">
        <f t="shared" si="1"/>
        <v>1</v>
      </c>
    </row>
    <row r="89" spans="1:5" x14ac:dyDescent="0.35">
      <c r="B89" t="s">
        <v>138</v>
      </c>
      <c r="C89" s="1">
        <v>2019</v>
      </c>
      <c r="D89" s="28" t="s">
        <v>38</v>
      </c>
      <c r="E89">
        <f t="shared" si="1"/>
        <v>1</v>
      </c>
    </row>
    <row r="90" spans="1:5" x14ac:dyDescent="0.35">
      <c r="B90" t="s">
        <v>138</v>
      </c>
      <c r="C90" s="1">
        <v>2020</v>
      </c>
      <c r="D90" s="28" t="s">
        <v>38</v>
      </c>
      <c r="E90">
        <f t="shared" si="1"/>
        <v>1</v>
      </c>
    </row>
    <row r="91" spans="1:5" x14ac:dyDescent="0.35">
      <c r="B91" t="s">
        <v>138</v>
      </c>
      <c r="C91" s="1">
        <v>2021</v>
      </c>
      <c r="D91" s="28" t="s">
        <v>38</v>
      </c>
      <c r="E91">
        <f t="shared" si="1"/>
        <v>1</v>
      </c>
    </row>
    <row r="92" spans="1:5" x14ac:dyDescent="0.35">
      <c r="B92" t="s">
        <v>141</v>
      </c>
      <c r="C92" s="1">
        <v>2019</v>
      </c>
      <c r="D92" s="28" t="s">
        <v>38</v>
      </c>
      <c r="E92">
        <f t="shared" si="1"/>
        <v>1</v>
      </c>
    </row>
    <row r="93" spans="1:5" x14ac:dyDescent="0.35">
      <c r="B93" t="s">
        <v>141</v>
      </c>
      <c r="C93" s="1">
        <v>2020</v>
      </c>
      <c r="D93" s="28" t="s">
        <v>38</v>
      </c>
      <c r="E93">
        <f t="shared" si="1"/>
        <v>1</v>
      </c>
    </row>
    <row r="94" spans="1:5" x14ac:dyDescent="0.35">
      <c r="B94" t="s">
        <v>141</v>
      </c>
      <c r="C94" s="1">
        <v>2021</v>
      </c>
      <c r="D94" s="28" t="s">
        <v>38</v>
      </c>
      <c r="E94">
        <f t="shared" si="1"/>
        <v>1</v>
      </c>
    </row>
    <row r="95" spans="1:5" x14ac:dyDescent="0.35">
      <c r="B95" t="s">
        <v>144</v>
      </c>
      <c r="D95" s="28" t="s">
        <v>38</v>
      </c>
      <c r="E95">
        <f t="shared" si="1"/>
        <v>1</v>
      </c>
    </row>
    <row r="96" spans="1:5" x14ac:dyDescent="0.35">
      <c r="B96" t="s">
        <v>144</v>
      </c>
      <c r="D96" s="28" t="s">
        <v>38</v>
      </c>
      <c r="E96">
        <f t="shared" si="1"/>
        <v>1</v>
      </c>
    </row>
    <row r="97" spans="2:5" x14ac:dyDescent="0.35">
      <c r="B97" t="s">
        <v>144</v>
      </c>
      <c r="D97" s="28" t="s">
        <v>38</v>
      </c>
      <c r="E97">
        <f t="shared" si="1"/>
        <v>1</v>
      </c>
    </row>
    <row r="98" spans="2:5" x14ac:dyDescent="0.35">
      <c r="B98" t="s">
        <v>145</v>
      </c>
      <c r="D98" s="28" t="s">
        <v>38</v>
      </c>
      <c r="E98">
        <f t="shared" si="1"/>
        <v>1</v>
      </c>
    </row>
    <row r="99" spans="2:5" x14ac:dyDescent="0.35">
      <c r="B99" t="s">
        <v>145</v>
      </c>
      <c r="D99" s="28" t="s">
        <v>38</v>
      </c>
      <c r="E99">
        <f t="shared" si="1"/>
        <v>1</v>
      </c>
    </row>
    <row r="100" spans="2:5" x14ac:dyDescent="0.35">
      <c r="B100" t="s">
        <v>145</v>
      </c>
      <c r="D100" s="28" t="s">
        <v>146</v>
      </c>
      <c r="E100">
        <f t="shared" si="1"/>
        <v>0</v>
      </c>
    </row>
    <row r="101" spans="2:5" x14ac:dyDescent="0.35">
      <c r="B101" t="s">
        <v>148</v>
      </c>
      <c r="D101" s="28" t="s">
        <v>38</v>
      </c>
      <c r="E101">
        <f t="shared" si="1"/>
        <v>1</v>
      </c>
    </row>
    <row r="102" spans="2:5" x14ac:dyDescent="0.35">
      <c r="B102" t="s">
        <v>148</v>
      </c>
      <c r="D102" s="28" t="s">
        <v>38</v>
      </c>
      <c r="E102">
        <f t="shared" si="1"/>
        <v>1</v>
      </c>
    </row>
    <row r="103" spans="2:5" x14ac:dyDescent="0.35">
      <c r="B103" t="s">
        <v>148</v>
      </c>
      <c r="D103" s="28" t="s">
        <v>38</v>
      </c>
      <c r="E103">
        <f t="shared" si="1"/>
        <v>1</v>
      </c>
    </row>
    <row r="104" spans="2:5" x14ac:dyDescent="0.35">
      <c r="B104" t="s">
        <v>151</v>
      </c>
      <c r="D104" s="28" t="s">
        <v>38</v>
      </c>
      <c r="E104">
        <f t="shared" si="1"/>
        <v>1</v>
      </c>
    </row>
    <row r="105" spans="2:5" x14ac:dyDescent="0.35">
      <c r="B105" t="s">
        <v>151</v>
      </c>
      <c r="D105" s="28" t="s">
        <v>38</v>
      </c>
      <c r="E105">
        <f t="shared" si="1"/>
        <v>1</v>
      </c>
    </row>
    <row r="106" spans="2:5" x14ac:dyDescent="0.35">
      <c r="B106" t="s">
        <v>151</v>
      </c>
      <c r="D106" s="28" t="s">
        <v>38</v>
      </c>
      <c r="E106">
        <f t="shared" si="1"/>
        <v>1</v>
      </c>
    </row>
    <row r="107" spans="2:5" x14ac:dyDescent="0.35">
      <c r="B107" t="s">
        <v>153</v>
      </c>
      <c r="D107" s="28" t="s">
        <v>38</v>
      </c>
      <c r="E107">
        <f t="shared" si="1"/>
        <v>1</v>
      </c>
    </row>
    <row r="108" spans="2:5" x14ac:dyDescent="0.35">
      <c r="B108" t="s">
        <v>153</v>
      </c>
      <c r="D108" s="28" t="s">
        <v>38</v>
      </c>
      <c r="E108">
        <f t="shared" si="1"/>
        <v>1</v>
      </c>
    </row>
    <row r="109" spans="2:5" x14ac:dyDescent="0.35">
      <c r="B109" t="s">
        <v>153</v>
      </c>
      <c r="D109" s="28" t="s">
        <v>38</v>
      </c>
      <c r="E109">
        <f t="shared" si="1"/>
        <v>1</v>
      </c>
    </row>
    <row r="110" spans="2:5" x14ac:dyDescent="0.35">
      <c r="B110" t="s">
        <v>155</v>
      </c>
      <c r="D110" s="28" t="s">
        <v>38</v>
      </c>
      <c r="E110">
        <f t="shared" si="1"/>
        <v>1</v>
      </c>
    </row>
    <row r="111" spans="2:5" x14ac:dyDescent="0.35">
      <c r="B111" t="s">
        <v>155</v>
      </c>
      <c r="D111" s="28" t="s">
        <v>38</v>
      </c>
      <c r="E111">
        <f t="shared" si="1"/>
        <v>1</v>
      </c>
    </row>
    <row r="112" spans="2:5" x14ac:dyDescent="0.35">
      <c r="B112" t="s">
        <v>155</v>
      </c>
      <c r="D112" s="28" t="s">
        <v>38</v>
      </c>
      <c r="E112">
        <f t="shared" si="1"/>
        <v>1</v>
      </c>
    </row>
    <row r="113" spans="2:5" x14ac:dyDescent="0.35">
      <c r="B113" t="s">
        <v>158</v>
      </c>
      <c r="D113" s="28" t="s">
        <v>38</v>
      </c>
      <c r="E113">
        <f t="shared" si="1"/>
        <v>1</v>
      </c>
    </row>
    <row r="114" spans="2:5" x14ac:dyDescent="0.35">
      <c r="B114" t="s">
        <v>158</v>
      </c>
      <c r="D114" s="28" t="s">
        <v>38</v>
      </c>
      <c r="E114">
        <f t="shared" si="1"/>
        <v>1</v>
      </c>
    </row>
    <row r="115" spans="2:5" x14ac:dyDescent="0.35">
      <c r="B115" t="s">
        <v>158</v>
      </c>
      <c r="D115" s="28" t="s">
        <v>38</v>
      </c>
      <c r="E115">
        <f t="shared" si="1"/>
        <v>1</v>
      </c>
    </row>
    <row r="116" spans="2:5" x14ac:dyDescent="0.35">
      <c r="B116" t="s">
        <v>161</v>
      </c>
      <c r="D116" s="28" t="s">
        <v>38</v>
      </c>
      <c r="E116">
        <f t="shared" si="1"/>
        <v>1</v>
      </c>
    </row>
    <row r="117" spans="2:5" x14ac:dyDescent="0.35">
      <c r="B117" t="s">
        <v>161</v>
      </c>
      <c r="D117" s="28" t="s">
        <v>38</v>
      </c>
      <c r="E117">
        <f t="shared" si="1"/>
        <v>1</v>
      </c>
    </row>
    <row r="118" spans="2:5" x14ac:dyDescent="0.35">
      <c r="B118" t="s">
        <v>161</v>
      </c>
      <c r="D118" s="28" t="s">
        <v>38</v>
      </c>
      <c r="E118">
        <f t="shared" si="1"/>
        <v>1</v>
      </c>
    </row>
    <row r="119" spans="2:5" x14ac:dyDescent="0.35">
      <c r="B119" t="s">
        <v>162</v>
      </c>
      <c r="D119" s="28" t="s">
        <v>38</v>
      </c>
      <c r="E119">
        <f t="shared" si="1"/>
        <v>1</v>
      </c>
    </row>
    <row r="120" spans="2:5" x14ac:dyDescent="0.35">
      <c r="B120" t="s">
        <v>162</v>
      </c>
      <c r="D120" s="28" t="s">
        <v>38</v>
      </c>
      <c r="E120">
        <f t="shared" si="1"/>
        <v>1</v>
      </c>
    </row>
    <row r="121" spans="2:5" x14ac:dyDescent="0.35">
      <c r="B121" t="s">
        <v>162</v>
      </c>
      <c r="D121" s="28" t="s">
        <v>38</v>
      </c>
      <c r="E121">
        <f t="shared" si="1"/>
        <v>1</v>
      </c>
    </row>
    <row r="122" spans="2:5" x14ac:dyDescent="0.35">
      <c r="B122" t="s">
        <v>163</v>
      </c>
      <c r="D122" s="28" t="s">
        <v>38</v>
      </c>
      <c r="E122">
        <f t="shared" si="1"/>
        <v>1</v>
      </c>
    </row>
    <row r="123" spans="2:5" x14ac:dyDescent="0.35">
      <c r="B123" t="s">
        <v>163</v>
      </c>
      <c r="D123" s="28" t="s">
        <v>38</v>
      </c>
      <c r="E123">
        <f t="shared" si="1"/>
        <v>1</v>
      </c>
    </row>
    <row r="124" spans="2:5" x14ac:dyDescent="0.35">
      <c r="B124" t="s">
        <v>163</v>
      </c>
      <c r="D124" s="28" t="s">
        <v>38</v>
      </c>
      <c r="E124">
        <f t="shared" si="1"/>
        <v>1</v>
      </c>
    </row>
    <row r="125" spans="2:5" x14ac:dyDescent="0.35">
      <c r="B125" t="s">
        <v>164</v>
      </c>
      <c r="D125" s="28" t="s">
        <v>38</v>
      </c>
      <c r="E125">
        <f t="shared" si="1"/>
        <v>1</v>
      </c>
    </row>
    <row r="126" spans="2:5" x14ac:dyDescent="0.35">
      <c r="B126" t="s">
        <v>164</v>
      </c>
      <c r="D126" s="28" t="s">
        <v>38</v>
      </c>
      <c r="E126">
        <f t="shared" si="1"/>
        <v>1</v>
      </c>
    </row>
    <row r="127" spans="2:5" x14ac:dyDescent="0.35">
      <c r="B127" t="s">
        <v>164</v>
      </c>
      <c r="D127" s="28" t="s">
        <v>38</v>
      </c>
      <c r="E127">
        <f t="shared" si="1"/>
        <v>1</v>
      </c>
    </row>
    <row r="128" spans="2:5" x14ac:dyDescent="0.35">
      <c r="B128" t="s">
        <v>165</v>
      </c>
      <c r="D128" s="28" t="s">
        <v>38</v>
      </c>
      <c r="E128">
        <f t="shared" si="1"/>
        <v>1</v>
      </c>
    </row>
    <row r="129" spans="2:5" x14ac:dyDescent="0.35">
      <c r="B129" t="s">
        <v>165</v>
      </c>
      <c r="D129" s="28" t="s">
        <v>38</v>
      </c>
      <c r="E129">
        <f t="shared" si="1"/>
        <v>1</v>
      </c>
    </row>
    <row r="130" spans="2:5" x14ac:dyDescent="0.35">
      <c r="B130" t="s">
        <v>165</v>
      </c>
      <c r="D130" s="28" t="s">
        <v>38</v>
      </c>
      <c r="E130">
        <f t="shared" si="1"/>
        <v>1</v>
      </c>
    </row>
    <row r="131" spans="2:5" x14ac:dyDescent="0.35">
      <c r="B131" t="s">
        <v>167</v>
      </c>
      <c r="D131" s="28" t="s">
        <v>38</v>
      </c>
      <c r="E131">
        <f t="shared" ref="E131:E172" si="2">IF(D131="WTP",1,0)</f>
        <v>1</v>
      </c>
    </row>
    <row r="132" spans="2:5" x14ac:dyDescent="0.35">
      <c r="B132" t="s">
        <v>167</v>
      </c>
      <c r="D132" s="28" t="s">
        <v>38</v>
      </c>
      <c r="E132">
        <f t="shared" si="2"/>
        <v>1</v>
      </c>
    </row>
    <row r="133" spans="2:5" x14ac:dyDescent="0.35">
      <c r="B133" t="s">
        <v>167</v>
      </c>
      <c r="D133" s="28" t="s">
        <v>38</v>
      </c>
      <c r="E133">
        <f t="shared" si="2"/>
        <v>1</v>
      </c>
    </row>
    <row r="134" spans="2:5" x14ac:dyDescent="0.35">
      <c r="B134" t="s">
        <v>169</v>
      </c>
      <c r="D134" s="28" t="s">
        <v>38</v>
      </c>
      <c r="E134">
        <f t="shared" si="2"/>
        <v>1</v>
      </c>
    </row>
    <row r="135" spans="2:5" x14ac:dyDescent="0.35">
      <c r="B135" t="s">
        <v>169</v>
      </c>
      <c r="D135" s="28" t="s">
        <v>38</v>
      </c>
      <c r="E135">
        <f t="shared" si="2"/>
        <v>1</v>
      </c>
    </row>
    <row r="136" spans="2:5" x14ac:dyDescent="0.35">
      <c r="B136" t="s">
        <v>169</v>
      </c>
      <c r="D136" s="28" t="s">
        <v>38</v>
      </c>
      <c r="E136">
        <f t="shared" si="2"/>
        <v>1</v>
      </c>
    </row>
    <row r="137" spans="2:5" x14ac:dyDescent="0.35">
      <c r="B137" t="s">
        <v>172</v>
      </c>
      <c r="D137" s="28" t="s">
        <v>38</v>
      </c>
      <c r="E137">
        <f t="shared" si="2"/>
        <v>1</v>
      </c>
    </row>
    <row r="138" spans="2:5" x14ac:dyDescent="0.35">
      <c r="B138" t="s">
        <v>172</v>
      </c>
      <c r="D138" s="28" t="s">
        <v>38</v>
      </c>
      <c r="E138">
        <f t="shared" si="2"/>
        <v>1</v>
      </c>
    </row>
    <row r="139" spans="2:5" x14ac:dyDescent="0.35">
      <c r="B139" t="s">
        <v>172</v>
      </c>
      <c r="D139" s="28" t="s">
        <v>38</v>
      </c>
      <c r="E139">
        <f t="shared" si="2"/>
        <v>1</v>
      </c>
    </row>
    <row r="140" spans="2:5" x14ac:dyDescent="0.35">
      <c r="B140" t="s">
        <v>173</v>
      </c>
      <c r="D140" s="28" t="s">
        <v>38</v>
      </c>
      <c r="E140">
        <f t="shared" si="2"/>
        <v>1</v>
      </c>
    </row>
    <row r="141" spans="2:5" x14ac:dyDescent="0.35">
      <c r="B141" t="s">
        <v>173</v>
      </c>
      <c r="D141" s="28" t="s">
        <v>146</v>
      </c>
      <c r="E141">
        <f t="shared" si="2"/>
        <v>0</v>
      </c>
    </row>
    <row r="142" spans="2:5" x14ac:dyDescent="0.35">
      <c r="B142" t="s">
        <v>173</v>
      </c>
      <c r="D142" s="28" t="s">
        <v>146</v>
      </c>
      <c r="E142">
        <f t="shared" si="2"/>
        <v>0</v>
      </c>
    </row>
    <row r="143" spans="2:5" x14ac:dyDescent="0.35">
      <c r="B143" t="s">
        <v>175</v>
      </c>
      <c r="D143" s="28" t="s">
        <v>38</v>
      </c>
      <c r="E143">
        <f t="shared" si="2"/>
        <v>1</v>
      </c>
    </row>
    <row r="144" spans="2:5" x14ac:dyDescent="0.35">
      <c r="B144" t="s">
        <v>175</v>
      </c>
      <c r="D144" s="28" t="s">
        <v>38</v>
      </c>
      <c r="E144">
        <f t="shared" si="2"/>
        <v>1</v>
      </c>
    </row>
    <row r="145" spans="2:5" x14ac:dyDescent="0.35">
      <c r="B145" t="s">
        <v>175</v>
      </c>
      <c r="D145" s="28" t="s">
        <v>38</v>
      </c>
      <c r="E145">
        <f t="shared" si="2"/>
        <v>1</v>
      </c>
    </row>
    <row r="146" spans="2:5" x14ac:dyDescent="0.35">
      <c r="B146" t="s">
        <v>177</v>
      </c>
      <c r="D146" s="28" t="s">
        <v>146</v>
      </c>
      <c r="E146">
        <f t="shared" si="2"/>
        <v>0</v>
      </c>
    </row>
    <row r="147" spans="2:5" x14ac:dyDescent="0.35">
      <c r="B147" t="s">
        <v>177</v>
      </c>
      <c r="D147" s="28" t="s">
        <v>146</v>
      </c>
      <c r="E147">
        <f t="shared" si="2"/>
        <v>0</v>
      </c>
    </row>
    <row r="148" spans="2:5" x14ac:dyDescent="0.35">
      <c r="B148" t="s">
        <v>177</v>
      </c>
      <c r="D148" s="28" t="s">
        <v>38</v>
      </c>
      <c r="E148">
        <f t="shared" si="2"/>
        <v>1</v>
      </c>
    </row>
    <row r="149" spans="2:5" x14ac:dyDescent="0.35">
      <c r="B149" t="s">
        <v>178</v>
      </c>
      <c r="D149" s="28" t="s">
        <v>38</v>
      </c>
      <c r="E149">
        <f t="shared" si="2"/>
        <v>1</v>
      </c>
    </row>
    <row r="150" spans="2:5" x14ac:dyDescent="0.35">
      <c r="B150" t="s">
        <v>178</v>
      </c>
      <c r="D150" s="28" t="s">
        <v>38</v>
      </c>
      <c r="E150">
        <f t="shared" si="2"/>
        <v>1</v>
      </c>
    </row>
    <row r="151" spans="2:5" x14ac:dyDescent="0.35">
      <c r="B151" t="s">
        <v>178</v>
      </c>
      <c r="D151" s="28" t="s">
        <v>38</v>
      </c>
      <c r="E151">
        <f t="shared" si="2"/>
        <v>1</v>
      </c>
    </row>
    <row r="152" spans="2:5" x14ac:dyDescent="0.35">
      <c r="B152" t="s">
        <v>181</v>
      </c>
      <c r="D152" s="28" t="s">
        <v>38</v>
      </c>
      <c r="E152">
        <f t="shared" si="2"/>
        <v>1</v>
      </c>
    </row>
    <row r="153" spans="2:5" x14ac:dyDescent="0.35">
      <c r="B153" t="s">
        <v>181</v>
      </c>
      <c r="D153" s="28" t="s">
        <v>38</v>
      </c>
      <c r="E153">
        <f t="shared" si="2"/>
        <v>1</v>
      </c>
    </row>
    <row r="154" spans="2:5" x14ac:dyDescent="0.35">
      <c r="B154" t="s">
        <v>181</v>
      </c>
      <c r="D154" s="28" t="s">
        <v>38</v>
      </c>
      <c r="E154">
        <f t="shared" si="2"/>
        <v>1</v>
      </c>
    </row>
    <row r="155" spans="2:5" x14ac:dyDescent="0.35">
      <c r="B155" t="s">
        <v>182</v>
      </c>
      <c r="D155" s="28" t="s">
        <v>38</v>
      </c>
      <c r="E155">
        <f t="shared" si="2"/>
        <v>1</v>
      </c>
    </row>
    <row r="156" spans="2:5" x14ac:dyDescent="0.35">
      <c r="B156" t="s">
        <v>182</v>
      </c>
      <c r="D156" s="28" t="s">
        <v>38</v>
      </c>
      <c r="E156">
        <f t="shared" si="2"/>
        <v>1</v>
      </c>
    </row>
    <row r="157" spans="2:5" x14ac:dyDescent="0.35">
      <c r="B157" t="s">
        <v>182</v>
      </c>
      <c r="D157" s="28" t="s">
        <v>38</v>
      </c>
      <c r="E157">
        <f t="shared" si="2"/>
        <v>1</v>
      </c>
    </row>
    <row r="158" spans="2:5" x14ac:dyDescent="0.35">
      <c r="B158" t="s">
        <v>184</v>
      </c>
      <c r="D158" s="28" t="s">
        <v>38</v>
      </c>
      <c r="E158">
        <f t="shared" si="2"/>
        <v>1</v>
      </c>
    </row>
    <row r="159" spans="2:5" x14ac:dyDescent="0.35">
      <c r="B159" t="s">
        <v>184</v>
      </c>
      <c r="D159" s="28" t="s">
        <v>38</v>
      </c>
      <c r="E159">
        <f t="shared" si="2"/>
        <v>1</v>
      </c>
    </row>
    <row r="160" spans="2:5" x14ac:dyDescent="0.35">
      <c r="B160" t="s">
        <v>184</v>
      </c>
      <c r="D160" s="28" t="s">
        <v>38</v>
      </c>
      <c r="E160">
        <f t="shared" si="2"/>
        <v>1</v>
      </c>
    </row>
    <row r="161" spans="2:5" x14ac:dyDescent="0.35">
      <c r="B161" t="s">
        <v>185</v>
      </c>
      <c r="D161" s="28" t="s">
        <v>38</v>
      </c>
      <c r="E161">
        <f t="shared" si="2"/>
        <v>1</v>
      </c>
    </row>
    <row r="162" spans="2:5" x14ac:dyDescent="0.35">
      <c r="B162" t="s">
        <v>185</v>
      </c>
      <c r="D162" s="28" t="s">
        <v>38</v>
      </c>
      <c r="E162">
        <f t="shared" si="2"/>
        <v>1</v>
      </c>
    </row>
    <row r="163" spans="2:5" x14ac:dyDescent="0.35">
      <c r="B163" t="s">
        <v>185</v>
      </c>
      <c r="D163" s="28" t="s">
        <v>38</v>
      </c>
      <c r="E163">
        <f t="shared" si="2"/>
        <v>1</v>
      </c>
    </row>
    <row r="164" spans="2:5" x14ac:dyDescent="0.35">
      <c r="B164" t="s">
        <v>187</v>
      </c>
      <c r="D164" s="28" t="s">
        <v>38</v>
      </c>
      <c r="E164">
        <f t="shared" si="2"/>
        <v>1</v>
      </c>
    </row>
    <row r="165" spans="2:5" x14ac:dyDescent="0.35">
      <c r="B165" t="s">
        <v>187</v>
      </c>
      <c r="D165" s="28" t="s">
        <v>38</v>
      </c>
      <c r="E165">
        <f t="shared" si="2"/>
        <v>1</v>
      </c>
    </row>
    <row r="166" spans="2:5" x14ac:dyDescent="0.35">
      <c r="B166" t="s">
        <v>187</v>
      </c>
      <c r="D166" s="28" t="s">
        <v>38</v>
      </c>
      <c r="E166">
        <f t="shared" si="2"/>
        <v>1</v>
      </c>
    </row>
    <row r="167" spans="2:5" x14ac:dyDescent="0.35">
      <c r="B167" t="s">
        <v>188</v>
      </c>
      <c r="D167" s="28" t="s">
        <v>38</v>
      </c>
      <c r="E167">
        <f t="shared" si="2"/>
        <v>1</v>
      </c>
    </row>
    <row r="168" spans="2:5" x14ac:dyDescent="0.35">
      <c r="B168" t="s">
        <v>188</v>
      </c>
      <c r="D168" s="28" t="s">
        <v>38</v>
      </c>
      <c r="E168">
        <f t="shared" si="2"/>
        <v>1</v>
      </c>
    </row>
    <row r="169" spans="2:5" x14ac:dyDescent="0.35">
      <c r="B169" t="s">
        <v>188</v>
      </c>
      <c r="D169" s="28" t="s">
        <v>38</v>
      </c>
      <c r="E169">
        <f t="shared" si="2"/>
        <v>1</v>
      </c>
    </row>
    <row r="170" spans="2:5" x14ac:dyDescent="0.35">
      <c r="B170" t="s">
        <v>190</v>
      </c>
      <c r="D170" s="28" t="s">
        <v>146</v>
      </c>
      <c r="E170">
        <f t="shared" si="2"/>
        <v>0</v>
      </c>
    </row>
    <row r="171" spans="2:5" x14ac:dyDescent="0.35">
      <c r="B171" t="s">
        <v>190</v>
      </c>
      <c r="D171" s="28" t="s">
        <v>146</v>
      </c>
      <c r="E171">
        <f t="shared" si="2"/>
        <v>0</v>
      </c>
    </row>
    <row r="172" spans="2:5" x14ac:dyDescent="0.35">
      <c r="B172" t="s">
        <v>190</v>
      </c>
      <c r="D172" s="28" t="s">
        <v>146</v>
      </c>
      <c r="E172">
        <f t="shared" si="2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EBFC-735C-4B6B-8B5B-70FE1B4D7DF0}">
  <dimension ref="A1:F172"/>
  <sheetViews>
    <sheetView topLeftCell="A122" workbookViewId="0">
      <selection activeCell="E134" sqref="E134"/>
    </sheetView>
  </sheetViews>
  <sheetFormatPr defaultRowHeight="14.5" x14ac:dyDescent="0.35"/>
  <cols>
    <col min="1" max="1" width="3.7265625" customWidth="1"/>
    <col min="2" max="2" width="27.6328125" customWidth="1"/>
    <col min="4" max="4" width="12.1796875" style="3" customWidth="1"/>
    <col min="5" max="5" width="11.81640625" customWidth="1"/>
    <col min="6" max="6" width="10.36328125" bestFit="1" customWidth="1"/>
  </cols>
  <sheetData>
    <row r="1" spans="1:6" x14ac:dyDescent="0.35">
      <c r="A1" t="s">
        <v>0</v>
      </c>
      <c r="B1" t="s">
        <v>1</v>
      </c>
      <c r="C1" t="s">
        <v>2</v>
      </c>
      <c r="D1" s="3" t="s">
        <v>26</v>
      </c>
      <c r="E1" t="s">
        <v>24</v>
      </c>
      <c r="F1" t="s">
        <v>25</v>
      </c>
    </row>
    <row r="2" spans="1:6" x14ac:dyDescent="0.35">
      <c r="A2" s="1">
        <v>1</v>
      </c>
      <c r="B2" s="2" t="s">
        <v>8</v>
      </c>
      <c r="C2" s="1">
        <v>2019</v>
      </c>
      <c r="D2" s="17">
        <v>43889</v>
      </c>
      <c r="E2" s="17">
        <v>43830</v>
      </c>
      <c r="F2" s="1">
        <f t="shared" ref="F2:F10" si="0">D2-E2</f>
        <v>59</v>
      </c>
    </row>
    <row r="3" spans="1:6" x14ac:dyDescent="0.35">
      <c r="A3" s="1">
        <v>2</v>
      </c>
      <c r="B3" s="2" t="s">
        <v>8</v>
      </c>
      <c r="C3" s="1">
        <v>2020</v>
      </c>
      <c r="D3" s="17">
        <v>44253</v>
      </c>
      <c r="E3" s="17">
        <v>44196</v>
      </c>
      <c r="F3" s="1">
        <f t="shared" si="0"/>
        <v>57</v>
      </c>
    </row>
    <row r="4" spans="1:6" x14ac:dyDescent="0.35">
      <c r="A4" s="1">
        <v>3</v>
      </c>
      <c r="B4" s="2" t="s">
        <v>8</v>
      </c>
      <c r="C4" s="1">
        <v>2021</v>
      </c>
      <c r="D4" s="17">
        <v>44621</v>
      </c>
      <c r="E4" s="17">
        <v>44561</v>
      </c>
      <c r="F4" s="1">
        <f t="shared" si="0"/>
        <v>60</v>
      </c>
    </row>
    <row r="5" spans="1:6" x14ac:dyDescent="0.35">
      <c r="A5" s="1">
        <v>4</v>
      </c>
      <c r="B5" s="2" t="s">
        <v>9</v>
      </c>
      <c r="C5" s="1">
        <v>2019</v>
      </c>
      <c r="D5" s="17">
        <v>43916</v>
      </c>
      <c r="E5" s="17">
        <v>43830</v>
      </c>
      <c r="F5" s="1">
        <f t="shared" si="0"/>
        <v>86</v>
      </c>
    </row>
    <row r="6" spans="1:6" x14ac:dyDescent="0.35">
      <c r="A6" s="1">
        <v>5</v>
      </c>
      <c r="B6" s="2" t="s">
        <v>9</v>
      </c>
      <c r="C6" s="1">
        <v>2020</v>
      </c>
      <c r="D6" s="17">
        <v>44298</v>
      </c>
      <c r="E6" s="17">
        <v>44196</v>
      </c>
      <c r="F6" s="1">
        <f t="shared" si="0"/>
        <v>102</v>
      </c>
    </row>
    <row r="7" spans="1:6" x14ac:dyDescent="0.35">
      <c r="A7" s="1">
        <v>6</v>
      </c>
      <c r="B7" s="2" t="s">
        <v>9</v>
      </c>
      <c r="C7" s="1">
        <v>2021</v>
      </c>
      <c r="D7" s="17">
        <v>44630</v>
      </c>
      <c r="E7" s="17">
        <v>44561</v>
      </c>
      <c r="F7" s="1">
        <f t="shared" si="0"/>
        <v>69</v>
      </c>
    </row>
    <row r="8" spans="1:6" ht="26" x14ac:dyDescent="0.35">
      <c r="A8" s="1">
        <v>7</v>
      </c>
      <c r="B8" s="2" t="s">
        <v>10</v>
      </c>
      <c r="C8" s="1">
        <v>2019</v>
      </c>
      <c r="D8" s="17">
        <v>43980</v>
      </c>
      <c r="E8" s="17">
        <v>43830</v>
      </c>
      <c r="F8" s="1">
        <f t="shared" si="0"/>
        <v>150</v>
      </c>
    </row>
    <row r="9" spans="1:6" ht="26" x14ac:dyDescent="0.35">
      <c r="A9" s="1">
        <v>8</v>
      </c>
      <c r="B9" s="2" t="s">
        <v>10</v>
      </c>
      <c r="C9" s="1">
        <v>2020</v>
      </c>
      <c r="D9" s="17">
        <v>44335</v>
      </c>
      <c r="E9" s="17">
        <v>44196</v>
      </c>
      <c r="F9" s="1">
        <f t="shared" si="0"/>
        <v>139</v>
      </c>
    </row>
    <row r="10" spans="1:6" ht="26" x14ac:dyDescent="0.35">
      <c r="A10" s="1">
        <v>9</v>
      </c>
      <c r="B10" s="2" t="s">
        <v>10</v>
      </c>
      <c r="C10" s="1">
        <v>2021</v>
      </c>
      <c r="D10" s="17">
        <v>44678</v>
      </c>
      <c r="E10" s="17">
        <v>44561</v>
      </c>
      <c r="F10" s="1">
        <f t="shared" si="0"/>
        <v>117</v>
      </c>
    </row>
    <row r="11" spans="1:6" x14ac:dyDescent="0.35">
      <c r="A11" s="1">
        <v>10</v>
      </c>
      <c r="B11" s="2" t="s">
        <v>11</v>
      </c>
      <c r="C11" s="1">
        <v>2019</v>
      </c>
      <c r="D11" s="17">
        <v>43913</v>
      </c>
      <c r="E11" s="17">
        <v>43830</v>
      </c>
      <c r="F11" s="1">
        <f t="shared" ref="F11:F74" si="1">D11-E11</f>
        <v>83</v>
      </c>
    </row>
    <row r="12" spans="1:6" x14ac:dyDescent="0.35">
      <c r="A12" s="1">
        <v>11</v>
      </c>
      <c r="B12" s="2" t="s">
        <v>11</v>
      </c>
      <c r="C12" s="1">
        <v>2020</v>
      </c>
      <c r="D12" s="17">
        <v>44286</v>
      </c>
      <c r="E12" s="17">
        <v>44196</v>
      </c>
      <c r="F12" s="1">
        <f t="shared" si="1"/>
        <v>90</v>
      </c>
    </row>
    <row r="13" spans="1:6" x14ac:dyDescent="0.35">
      <c r="A13" s="1">
        <v>12</v>
      </c>
      <c r="B13" s="2" t="s">
        <v>11</v>
      </c>
      <c r="C13" s="1">
        <v>2021</v>
      </c>
      <c r="D13" s="17">
        <v>44650</v>
      </c>
      <c r="E13" s="17">
        <v>44561</v>
      </c>
      <c r="F13" s="1">
        <f t="shared" si="1"/>
        <v>89</v>
      </c>
    </row>
    <row r="14" spans="1:6" x14ac:dyDescent="0.35">
      <c r="A14" s="1">
        <v>13</v>
      </c>
      <c r="B14" s="2" t="s">
        <v>12</v>
      </c>
      <c r="C14" s="1">
        <v>2019</v>
      </c>
      <c r="D14" s="17">
        <v>43966</v>
      </c>
      <c r="E14" s="17">
        <v>43830</v>
      </c>
      <c r="F14" s="1">
        <f t="shared" si="1"/>
        <v>136</v>
      </c>
    </row>
    <row r="15" spans="1:6" x14ac:dyDescent="0.35">
      <c r="A15" s="1">
        <v>14</v>
      </c>
      <c r="B15" s="2" t="s">
        <v>12</v>
      </c>
      <c r="C15" s="1">
        <v>2020</v>
      </c>
      <c r="D15" s="17">
        <v>44323</v>
      </c>
      <c r="E15" s="17">
        <v>44196</v>
      </c>
      <c r="F15" s="1">
        <f t="shared" si="1"/>
        <v>127</v>
      </c>
    </row>
    <row r="16" spans="1:6" x14ac:dyDescent="0.35">
      <c r="A16" s="1">
        <v>15</v>
      </c>
      <c r="B16" s="2" t="s">
        <v>12</v>
      </c>
      <c r="C16" s="1">
        <v>2021</v>
      </c>
      <c r="D16" s="17">
        <v>44648</v>
      </c>
      <c r="E16" s="17">
        <v>44561</v>
      </c>
      <c r="F16" s="1">
        <f t="shared" si="1"/>
        <v>87</v>
      </c>
    </row>
    <row r="17" spans="1:6" x14ac:dyDescent="0.35">
      <c r="A17" s="1">
        <v>16</v>
      </c>
      <c r="B17" s="2" t="s">
        <v>13</v>
      </c>
      <c r="C17" s="1">
        <v>2019</v>
      </c>
      <c r="D17" s="17">
        <v>43962</v>
      </c>
      <c r="E17" s="17">
        <v>43830</v>
      </c>
      <c r="F17" s="1">
        <f t="shared" si="1"/>
        <v>132</v>
      </c>
    </row>
    <row r="18" spans="1:6" x14ac:dyDescent="0.35">
      <c r="A18" s="1">
        <v>17</v>
      </c>
      <c r="B18" s="2" t="s">
        <v>13</v>
      </c>
      <c r="C18" s="1">
        <v>2020</v>
      </c>
      <c r="D18" s="17">
        <v>44308</v>
      </c>
      <c r="E18" s="17">
        <v>44196</v>
      </c>
      <c r="F18" s="1">
        <f t="shared" si="1"/>
        <v>112</v>
      </c>
    </row>
    <row r="19" spans="1:6" x14ac:dyDescent="0.35">
      <c r="A19" s="1">
        <v>18</v>
      </c>
      <c r="B19" s="2" t="s">
        <v>13</v>
      </c>
      <c r="C19" s="1">
        <v>2021</v>
      </c>
      <c r="D19" s="17">
        <v>44664</v>
      </c>
      <c r="E19" s="17">
        <v>44561</v>
      </c>
      <c r="F19" s="1">
        <f t="shared" si="1"/>
        <v>103</v>
      </c>
    </row>
    <row r="20" spans="1:6" x14ac:dyDescent="0.35">
      <c r="A20" s="1">
        <v>19</v>
      </c>
      <c r="B20" s="2" t="s">
        <v>14</v>
      </c>
      <c r="C20" s="1">
        <v>2019</v>
      </c>
      <c r="D20" s="17">
        <v>43913</v>
      </c>
      <c r="E20" s="17">
        <v>43830</v>
      </c>
      <c r="F20" s="1">
        <f t="shared" si="1"/>
        <v>83</v>
      </c>
    </row>
    <row r="21" spans="1:6" x14ac:dyDescent="0.35">
      <c r="A21" s="1">
        <v>20</v>
      </c>
      <c r="B21" s="2" t="s">
        <v>14</v>
      </c>
      <c r="C21" s="1">
        <v>2020</v>
      </c>
      <c r="D21" s="17">
        <v>44286</v>
      </c>
      <c r="E21" s="17">
        <v>44196</v>
      </c>
      <c r="F21" s="1">
        <f t="shared" si="1"/>
        <v>90</v>
      </c>
    </row>
    <row r="22" spans="1:6" x14ac:dyDescent="0.35">
      <c r="A22" s="1">
        <v>21</v>
      </c>
      <c r="B22" s="2" t="s">
        <v>14</v>
      </c>
      <c r="C22" s="1">
        <v>2021</v>
      </c>
      <c r="D22" s="17">
        <v>44655</v>
      </c>
      <c r="E22" s="17">
        <v>44561</v>
      </c>
      <c r="F22" s="1">
        <f t="shared" si="1"/>
        <v>94</v>
      </c>
    </row>
    <row r="23" spans="1:6" x14ac:dyDescent="0.35">
      <c r="A23" s="1">
        <v>22</v>
      </c>
      <c r="B23" s="14" t="s">
        <v>72</v>
      </c>
      <c r="C23" s="1">
        <v>2019</v>
      </c>
      <c r="D23" s="17">
        <v>44028</v>
      </c>
      <c r="E23" s="17">
        <v>43830</v>
      </c>
      <c r="F23" s="1">
        <f t="shared" si="1"/>
        <v>198</v>
      </c>
    </row>
    <row r="24" spans="1:6" x14ac:dyDescent="0.35">
      <c r="A24" s="1">
        <v>23</v>
      </c>
      <c r="B24" s="14" t="s">
        <v>72</v>
      </c>
      <c r="C24" s="1">
        <v>2020</v>
      </c>
      <c r="D24" s="17">
        <v>44347</v>
      </c>
      <c r="E24" s="17">
        <v>44196</v>
      </c>
      <c r="F24" s="1">
        <f t="shared" si="1"/>
        <v>151</v>
      </c>
    </row>
    <row r="25" spans="1:6" x14ac:dyDescent="0.35">
      <c r="A25" s="1">
        <v>24</v>
      </c>
      <c r="B25" s="14" t="s">
        <v>72</v>
      </c>
      <c r="C25" s="1">
        <v>2021</v>
      </c>
      <c r="D25" s="17">
        <v>44721</v>
      </c>
      <c r="E25" s="17">
        <v>44561</v>
      </c>
      <c r="F25" s="1">
        <f t="shared" si="1"/>
        <v>160</v>
      </c>
    </row>
    <row r="26" spans="1:6" x14ac:dyDescent="0.35">
      <c r="A26" s="1">
        <v>25</v>
      </c>
      <c r="B26" s="2" t="s">
        <v>15</v>
      </c>
      <c r="C26" s="1">
        <v>2019</v>
      </c>
      <c r="D26" s="17">
        <v>43910</v>
      </c>
      <c r="E26" s="17">
        <v>43830</v>
      </c>
      <c r="F26" s="1">
        <f t="shared" si="1"/>
        <v>80</v>
      </c>
    </row>
    <row r="27" spans="1:6" x14ac:dyDescent="0.35">
      <c r="A27" s="1">
        <v>26</v>
      </c>
      <c r="B27" s="2" t="s">
        <v>15</v>
      </c>
      <c r="C27" s="1">
        <v>2020</v>
      </c>
      <c r="D27" s="17">
        <v>44278</v>
      </c>
      <c r="E27" s="17">
        <v>44196</v>
      </c>
      <c r="F27" s="1">
        <f t="shared" si="1"/>
        <v>82</v>
      </c>
    </row>
    <row r="28" spans="1:6" x14ac:dyDescent="0.35">
      <c r="A28" s="1">
        <v>27</v>
      </c>
      <c r="B28" s="2" t="s">
        <v>15</v>
      </c>
      <c r="C28" s="1">
        <v>2021</v>
      </c>
      <c r="D28" s="17">
        <v>44634</v>
      </c>
      <c r="E28" s="17">
        <v>44561</v>
      </c>
      <c r="F28" s="1">
        <f t="shared" si="1"/>
        <v>73</v>
      </c>
    </row>
    <row r="29" spans="1:6" x14ac:dyDescent="0.35">
      <c r="A29" s="1">
        <v>28</v>
      </c>
      <c r="B29" s="2" t="s">
        <v>16</v>
      </c>
      <c r="C29" s="1">
        <v>2019</v>
      </c>
      <c r="D29" s="17">
        <v>43908</v>
      </c>
      <c r="E29" s="17">
        <v>43830</v>
      </c>
      <c r="F29" s="1">
        <f t="shared" si="1"/>
        <v>78</v>
      </c>
    </row>
    <row r="30" spans="1:6" x14ac:dyDescent="0.35">
      <c r="A30" s="1">
        <v>29</v>
      </c>
      <c r="B30" s="2" t="s">
        <v>16</v>
      </c>
      <c r="C30" s="1">
        <v>2020</v>
      </c>
      <c r="D30" s="17">
        <v>44286</v>
      </c>
      <c r="E30" s="17">
        <v>44196</v>
      </c>
      <c r="F30" s="1">
        <f t="shared" si="1"/>
        <v>90</v>
      </c>
    </row>
    <row r="31" spans="1:6" x14ac:dyDescent="0.35">
      <c r="A31" s="1">
        <v>30</v>
      </c>
      <c r="B31" s="2" t="s">
        <v>16</v>
      </c>
      <c r="C31" s="1">
        <v>2021</v>
      </c>
      <c r="D31" s="17">
        <v>44634</v>
      </c>
      <c r="E31" s="17">
        <v>44561</v>
      </c>
      <c r="F31" s="1">
        <f t="shared" si="1"/>
        <v>73</v>
      </c>
    </row>
    <row r="32" spans="1:6" x14ac:dyDescent="0.35">
      <c r="A32" s="1">
        <v>31</v>
      </c>
      <c r="B32" s="2" t="s">
        <v>17</v>
      </c>
      <c r="C32" s="1">
        <v>2019</v>
      </c>
      <c r="D32" s="17">
        <v>43893</v>
      </c>
      <c r="E32" s="17">
        <v>43830</v>
      </c>
      <c r="F32" s="1">
        <f t="shared" si="1"/>
        <v>63</v>
      </c>
    </row>
    <row r="33" spans="1:6" x14ac:dyDescent="0.35">
      <c r="A33" s="1">
        <v>32</v>
      </c>
      <c r="B33" s="2" t="s">
        <v>17</v>
      </c>
      <c r="C33" s="1">
        <v>2020</v>
      </c>
      <c r="D33" s="17">
        <v>44263</v>
      </c>
      <c r="E33" s="17">
        <v>44196</v>
      </c>
      <c r="F33" s="1">
        <f t="shared" si="1"/>
        <v>67</v>
      </c>
    </row>
    <row r="34" spans="1:6" x14ac:dyDescent="0.35">
      <c r="A34" s="1">
        <v>33</v>
      </c>
      <c r="B34" s="2" t="s">
        <v>17</v>
      </c>
      <c r="C34" s="1">
        <v>2021</v>
      </c>
      <c r="D34" s="17">
        <v>44617</v>
      </c>
      <c r="E34" s="17">
        <v>44561</v>
      </c>
      <c r="F34" s="1">
        <f t="shared" si="1"/>
        <v>56</v>
      </c>
    </row>
    <row r="35" spans="1:6" x14ac:dyDescent="0.35">
      <c r="A35" s="1">
        <v>34</v>
      </c>
      <c r="B35" s="2" t="s">
        <v>18</v>
      </c>
      <c r="C35" s="1">
        <v>2019</v>
      </c>
      <c r="D35" s="17">
        <v>43937</v>
      </c>
      <c r="E35" s="17">
        <v>43830</v>
      </c>
      <c r="F35" s="1">
        <f t="shared" si="1"/>
        <v>107</v>
      </c>
    </row>
    <row r="36" spans="1:6" x14ac:dyDescent="0.35">
      <c r="A36" s="1">
        <v>35</v>
      </c>
      <c r="B36" s="2" t="s">
        <v>18</v>
      </c>
      <c r="C36" s="1">
        <v>2020</v>
      </c>
      <c r="D36" s="17">
        <v>44284</v>
      </c>
      <c r="E36" s="17">
        <v>44196</v>
      </c>
      <c r="F36" s="1">
        <f t="shared" si="1"/>
        <v>88</v>
      </c>
    </row>
    <row r="37" spans="1:6" x14ac:dyDescent="0.35">
      <c r="A37" s="1">
        <v>36</v>
      </c>
      <c r="B37" s="2" t="s">
        <v>18</v>
      </c>
      <c r="C37" s="1">
        <v>2021</v>
      </c>
      <c r="D37" s="17">
        <v>44662</v>
      </c>
      <c r="E37" s="17">
        <v>44561</v>
      </c>
      <c r="F37" s="1">
        <f t="shared" si="1"/>
        <v>101</v>
      </c>
    </row>
    <row r="38" spans="1:6" x14ac:dyDescent="0.35">
      <c r="A38" s="1">
        <v>37</v>
      </c>
      <c r="B38" s="2" t="s">
        <v>19</v>
      </c>
      <c r="C38" s="1">
        <v>2019</v>
      </c>
      <c r="D38" s="17">
        <v>43909</v>
      </c>
      <c r="E38" s="17">
        <v>43830</v>
      </c>
      <c r="F38" s="1">
        <f t="shared" si="1"/>
        <v>79</v>
      </c>
    </row>
    <row r="39" spans="1:6" x14ac:dyDescent="0.35">
      <c r="A39" s="1">
        <v>38</v>
      </c>
      <c r="B39" s="2" t="s">
        <v>19</v>
      </c>
      <c r="C39" s="1">
        <v>2020</v>
      </c>
      <c r="D39" s="17">
        <v>44281</v>
      </c>
      <c r="E39" s="17">
        <v>44196</v>
      </c>
      <c r="F39" s="1">
        <f t="shared" si="1"/>
        <v>85</v>
      </c>
    </row>
    <row r="40" spans="1:6" x14ac:dyDescent="0.35">
      <c r="A40" s="1">
        <v>39</v>
      </c>
      <c r="B40" s="2" t="s">
        <v>19</v>
      </c>
      <c r="C40" s="1">
        <v>2021</v>
      </c>
      <c r="D40" s="17">
        <v>44639</v>
      </c>
      <c r="E40" s="17">
        <v>44561</v>
      </c>
      <c r="F40" s="1">
        <f t="shared" si="1"/>
        <v>78</v>
      </c>
    </row>
    <row r="41" spans="1:6" x14ac:dyDescent="0.35">
      <c r="A41" s="1">
        <v>40</v>
      </c>
      <c r="B41" s="2" t="s">
        <v>20</v>
      </c>
      <c r="C41" s="1">
        <v>2019</v>
      </c>
      <c r="D41" s="17">
        <v>43909</v>
      </c>
      <c r="E41" s="17">
        <v>43830</v>
      </c>
      <c r="F41" s="1">
        <f t="shared" si="1"/>
        <v>79</v>
      </c>
    </row>
    <row r="42" spans="1:6" x14ac:dyDescent="0.35">
      <c r="A42" s="1">
        <v>41</v>
      </c>
      <c r="B42" s="2" t="s">
        <v>20</v>
      </c>
      <c r="C42" s="1">
        <v>2020</v>
      </c>
      <c r="D42" s="17">
        <v>44281</v>
      </c>
      <c r="E42" s="17">
        <v>44196</v>
      </c>
      <c r="F42" s="1">
        <f t="shared" si="1"/>
        <v>85</v>
      </c>
    </row>
    <row r="43" spans="1:6" x14ac:dyDescent="0.35">
      <c r="A43" s="1">
        <v>42</v>
      </c>
      <c r="B43" s="2" t="s">
        <v>20</v>
      </c>
      <c r="C43" s="1">
        <v>2021</v>
      </c>
      <c r="D43" s="17">
        <v>44648</v>
      </c>
      <c r="E43" s="17">
        <v>44561</v>
      </c>
      <c r="F43" s="1">
        <f t="shared" si="1"/>
        <v>87</v>
      </c>
    </row>
    <row r="44" spans="1:6" x14ac:dyDescent="0.35">
      <c r="A44" s="1">
        <v>43</v>
      </c>
      <c r="B44" s="2" t="s">
        <v>21</v>
      </c>
      <c r="C44" s="1">
        <v>2019</v>
      </c>
      <c r="D44" s="17">
        <v>43969</v>
      </c>
      <c r="E44" s="17">
        <v>43830</v>
      </c>
      <c r="F44" s="1">
        <f t="shared" si="1"/>
        <v>139</v>
      </c>
    </row>
    <row r="45" spans="1:6" x14ac:dyDescent="0.35">
      <c r="A45" s="1">
        <v>44</v>
      </c>
      <c r="B45" s="2" t="s">
        <v>21</v>
      </c>
      <c r="C45" s="1">
        <v>2020</v>
      </c>
      <c r="D45" s="17">
        <v>44319</v>
      </c>
      <c r="E45" s="17">
        <v>44196</v>
      </c>
      <c r="F45" s="1">
        <f t="shared" si="1"/>
        <v>123</v>
      </c>
    </row>
    <row r="46" spans="1:6" x14ac:dyDescent="0.35">
      <c r="A46" s="1">
        <v>45</v>
      </c>
      <c r="B46" s="2" t="s">
        <v>21</v>
      </c>
      <c r="C46" s="1">
        <v>2021</v>
      </c>
      <c r="D46" s="17">
        <v>44677</v>
      </c>
      <c r="E46" s="17">
        <v>44561</v>
      </c>
      <c r="F46" s="1">
        <f t="shared" si="1"/>
        <v>116</v>
      </c>
    </row>
    <row r="47" spans="1:6" x14ac:dyDescent="0.35">
      <c r="A47" s="1">
        <v>46</v>
      </c>
      <c r="B47" s="2" t="s">
        <v>22</v>
      </c>
      <c r="C47" s="1">
        <v>2019</v>
      </c>
      <c r="D47" s="17">
        <v>43951</v>
      </c>
      <c r="E47" s="17">
        <v>43830</v>
      </c>
      <c r="F47" s="1">
        <f t="shared" si="1"/>
        <v>121</v>
      </c>
    </row>
    <row r="48" spans="1:6" x14ac:dyDescent="0.35">
      <c r="A48" s="1">
        <v>47</v>
      </c>
      <c r="B48" s="2" t="s">
        <v>22</v>
      </c>
      <c r="C48" s="1">
        <v>2020</v>
      </c>
      <c r="D48" s="17">
        <v>44316</v>
      </c>
      <c r="E48" s="17">
        <v>44196</v>
      </c>
      <c r="F48" s="1">
        <f t="shared" si="1"/>
        <v>120</v>
      </c>
    </row>
    <row r="49" spans="1:6" x14ac:dyDescent="0.35">
      <c r="A49" s="1">
        <v>48</v>
      </c>
      <c r="B49" s="2" t="s">
        <v>22</v>
      </c>
      <c r="C49" s="1">
        <v>2021</v>
      </c>
      <c r="D49" s="17">
        <v>44672</v>
      </c>
      <c r="E49" s="17">
        <v>44561</v>
      </c>
      <c r="F49" s="1">
        <f t="shared" si="1"/>
        <v>111</v>
      </c>
    </row>
    <row r="50" spans="1:6" x14ac:dyDescent="0.35">
      <c r="A50" s="1">
        <v>49</v>
      </c>
      <c r="B50" s="2" t="s">
        <v>23</v>
      </c>
      <c r="C50" s="1">
        <v>2019</v>
      </c>
      <c r="D50" s="17">
        <v>43899</v>
      </c>
      <c r="E50" s="17">
        <v>43830</v>
      </c>
      <c r="F50" s="1">
        <f t="shared" si="1"/>
        <v>69</v>
      </c>
    </row>
    <row r="51" spans="1:6" x14ac:dyDescent="0.35">
      <c r="A51" s="1">
        <v>50</v>
      </c>
      <c r="B51" s="2" t="s">
        <v>23</v>
      </c>
      <c r="C51" s="1">
        <v>2020</v>
      </c>
      <c r="D51" s="17">
        <v>44309</v>
      </c>
      <c r="E51" s="17">
        <v>44196</v>
      </c>
      <c r="F51" s="1">
        <f t="shared" si="1"/>
        <v>113</v>
      </c>
    </row>
    <row r="52" spans="1:6" x14ac:dyDescent="0.35">
      <c r="A52" s="1">
        <v>51</v>
      </c>
      <c r="B52" s="2" t="s">
        <v>23</v>
      </c>
      <c r="C52" s="1">
        <v>2021</v>
      </c>
      <c r="D52" s="17">
        <v>44658</v>
      </c>
      <c r="E52" s="17">
        <v>44561</v>
      </c>
      <c r="F52" s="1">
        <f t="shared" si="1"/>
        <v>97</v>
      </c>
    </row>
    <row r="53" spans="1:6" x14ac:dyDescent="0.35">
      <c r="A53" s="1">
        <v>52</v>
      </c>
      <c r="B53" s="1" t="str">
        <f ca="1">Sheet1!B53</f>
        <v>Apexindo Pratama Duta Tbk.</v>
      </c>
      <c r="C53" s="1">
        <f>Sheet1!C53</f>
        <v>2019</v>
      </c>
      <c r="D53" s="17">
        <v>43980</v>
      </c>
      <c r="E53" s="17">
        <v>43830</v>
      </c>
      <c r="F53" s="1">
        <f t="shared" si="1"/>
        <v>150</v>
      </c>
    </row>
    <row r="54" spans="1:6" x14ac:dyDescent="0.35">
      <c r="A54" s="1">
        <v>53</v>
      </c>
      <c r="B54" s="1" t="str">
        <f ca="1">Sheet1!B54</f>
        <v>Apexindo Pratama Duta Tbk.</v>
      </c>
      <c r="C54" s="1">
        <f>Sheet1!C54</f>
        <v>2020</v>
      </c>
      <c r="D54" s="17">
        <v>44270</v>
      </c>
      <c r="E54" s="17">
        <v>44196</v>
      </c>
      <c r="F54" s="1">
        <f t="shared" si="1"/>
        <v>74</v>
      </c>
    </row>
    <row r="55" spans="1:6" x14ac:dyDescent="0.35">
      <c r="A55" s="1">
        <v>54</v>
      </c>
      <c r="B55" s="1" t="str">
        <f ca="1">Sheet1!B55</f>
        <v>Apexindo Pratama Duta Tbk.</v>
      </c>
      <c r="C55" s="1">
        <f>Sheet1!C55</f>
        <v>2021</v>
      </c>
      <c r="D55" s="17">
        <v>44657</v>
      </c>
      <c r="E55" s="17">
        <v>44561</v>
      </c>
      <c r="F55" s="1">
        <f t="shared" si="1"/>
        <v>96</v>
      </c>
    </row>
    <row r="56" spans="1:6" x14ac:dyDescent="0.35">
      <c r="A56" s="1">
        <v>55</v>
      </c>
      <c r="B56" s="1" t="str">
        <f ca="1">Sheet1!B56</f>
        <v>Bumi Resources Tbk.</v>
      </c>
      <c r="C56" s="1">
        <f>Sheet1!C56</f>
        <v>2019</v>
      </c>
      <c r="D56" s="17">
        <v>43913</v>
      </c>
      <c r="E56" s="17">
        <v>43830</v>
      </c>
      <c r="F56" s="1">
        <f t="shared" si="1"/>
        <v>83</v>
      </c>
    </row>
    <row r="57" spans="1:6" x14ac:dyDescent="0.35">
      <c r="A57" s="1">
        <v>56</v>
      </c>
      <c r="B57" s="1" t="str">
        <f ca="1">Sheet1!B57</f>
        <v>Bumi Resources Tbk.</v>
      </c>
      <c r="C57" s="1">
        <f>Sheet1!C57</f>
        <v>2020</v>
      </c>
      <c r="D57" s="17">
        <v>44286</v>
      </c>
      <c r="E57" s="17">
        <v>44196</v>
      </c>
      <c r="F57" s="1">
        <f t="shared" si="1"/>
        <v>90</v>
      </c>
    </row>
    <row r="58" spans="1:6" x14ac:dyDescent="0.35">
      <c r="A58" s="1">
        <v>57</v>
      </c>
      <c r="B58" s="1" t="str">
        <f ca="1">Sheet1!B58</f>
        <v>Bumi Resources Tbk.</v>
      </c>
      <c r="C58" s="1">
        <f>Sheet1!C58</f>
        <v>2021</v>
      </c>
      <c r="D58" s="17">
        <v>44651</v>
      </c>
      <c r="E58" s="17">
        <v>44561</v>
      </c>
      <c r="F58" s="1">
        <f t="shared" si="1"/>
        <v>90</v>
      </c>
    </row>
    <row r="59" spans="1:6" x14ac:dyDescent="0.35">
      <c r="A59" s="1">
        <v>58</v>
      </c>
      <c r="B59" s="1" t="str">
        <f ca="1">Sheet1!B59</f>
        <v>Bayan Resources Tbk.</v>
      </c>
      <c r="C59" s="1">
        <f>Sheet1!C59</f>
        <v>2019</v>
      </c>
      <c r="D59" s="17">
        <v>43920</v>
      </c>
      <c r="E59" s="17">
        <v>43830</v>
      </c>
      <c r="F59" s="1">
        <f t="shared" si="1"/>
        <v>90</v>
      </c>
    </row>
    <row r="60" spans="1:6" x14ac:dyDescent="0.35">
      <c r="A60" s="1">
        <v>59</v>
      </c>
      <c r="B60" s="1" t="str">
        <f ca="1">Sheet1!B60</f>
        <v>Bayan Resources Tbk.</v>
      </c>
      <c r="C60" s="1">
        <f>Sheet1!C60</f>
        <v>2020</v>
      </c>
      <c r="D60" s="17">
        <v>44285</v>
      </c>
      <c r="E60" s="17">
        <v>44196</v>
      </c>
      <c r="F60" s="1">
        <f t="shared" si="1"/>
        <v>89</v>
      </c>
    </row>
    <row r="61" spans="1:6" x14ac:dyDescent="0.35">
      <c r="A61" s="1">
        <v>60</v>
      </c>
      <c r="B61" s="1" t="str">
        <f ca="1">Sheet1!B61</f>
        <v>Bayan Resources Tbk.</v>
      </c>
      <c r="C61" s="1">
        <f>Sheet1!C61</f>
        <v>2021</v>
      </c>
      <c r="D61" s="17">
        <v>44650</v>
      </c>
      <c r="E61" s="17">
        <v>44561</v>
      </c>
      <c r="F61" s="1">
        <f t="shared" si="1"/>
        <v>89</v>
      </c>
    </row>
    <row r="62" spans="1:6" x14ac:dyDescent="0.35">
      <c r="A62" s="1">
        <v>61</v>
      </c>
      <c r="B62" s="1" t="str">
        <f ca="1">Sheet1!B62</f>
        <v>Darma Henwa Tbk</v>
      </c>
      <c r="C62" s="1">
        <f>Sheet1!C62</f>
        <v>2019</v>
      </c>
      <c r="D62" s="17">
        <v>43913</v>
      </c>
      <c r="E62" s="17">
        <v>43830</v>
      </c>
      <c r="F62" s="1">
        <f t="shared" si="1"/>
        <v>83</v>
      </c>
    </row>
    <row r="63" spans="1:6" x14ac:dyDescent="0.35">
      <c r="A63" s="1">
        <v>62</v>
      </c>
      <c r="B63" s="1" t="str">
        <f ca="1">Sheet1!B63</f>
        <v>Darma Henwa Tbk</v>
      </c>
      <c r="C63" s="1">
        <f>Sheet1!C63</f>
        <v>2020</v>
      </c>
      <c r="D63" s="17">
        <v>44347</v>
      </c>
      <c r="E63" s="17">
        <v>44196</v>
      </c>
      <c r="F63" s="1">
        <f t="shared" si="1"/>
        <v>151</v>
      </c>
    </row>
    <row r="64" spans="1:6" x14ac:dyDescent="0.35">
      <c r="A64" s="1">
        <v>63</v>
      </c>
      <c r="B64" s="1" t="str">
        <f ca="1">Sheet1!B64</f>
        <v>Darma Henwa Tbk</v>
      </c>
      <c r="C64" s="1">
        <f>Sheet1!C64</f>
        <v>2021</v>
      </c>
      <c r="D64" s="17">
        <v>44641</v>
      </c>
      <c r="E64" s="17">
        <v>44561</v>
      </c>
      <c r="F64" s="1">
        <f t="shared" si="1"/>
        <v>80</v>
      </c>
    </row>
    <row r="65" spans="1:6" x14ac:dyDescent="0.35">
      <c r="A65" s="1">
        <v>64</v>
      </c>
      <c r="B65" s="1" t="str">
        <f ca="1">Sheet1!B65</f>
        <v>Delta Dunia Makmur Tbk.</v>
      </c>
      <c r="C65" s="1">
        <f>Sheet1!C65</f>
        <v>2019</v>
      </c>
      <c r="D65" s="17">
        <v>43879</v>
      </c>
      <c r="E65" s="17">
        <v>43830</v>
      </c>
      <c r="F65" s="1">
        <f t="shared" si="1"/>
        <v>49</v>
      </c>
    </row>
    <row r="66" spans="1:6" x14ac:dyDescent="0.35">
      <c r="A66" s="1">
        <v>65</v>
      </c>
      <c r="B66" s="1" t="str">
        <f ca="1">Sheet1!B66</f>
        <v>Delta Dunia Makmur Tbk.</v>
      </c>
      <c r="C66" s="1">
        <f>Sheet1!C66</f>
        <v>2020</v>
      </c>
      <c r="D66" s="17">
        <v>44347</v>
      </c>
      <c r="E66" s="17">
        <v>44196</v>
      </c>
      <c r="F66" s="1">
        <f t="shared" si="1"/>
        <v>151</v>
      </c>
    </row>
    <row r="67" spans="1:6" x14ac:dyDescent="0.35">
      <c r="A67" s="1">
        <v>66</v>
      </c>
      <c r="B67" s="1" t="str">
        <f ca="1">Sheet1!B67</f>
        <v>Delta Dunia Makmur Tbk.</v>
      </c>
      <c r="C67" s="1">
        <f>Sheet1!C67</f>
        <v>2021</v>
      </c>
      <c r="D67" s="17">
        <v>44671</v>
      </c>
      <c r="E67" s="17">
        <v>44561</v>
      </c>
      <c r="F67" s="1">
        <f t="shared" si="1"/>
        <v>110</v>
      </c>
    </row>
    <row r="68" spans="1:6" x14ac:dyDescent="0.35">
      <c r="A68" s="1">
        <v>67</v>
      </c>
      <c r="B68" s="1" t="str">
        <f ca="1">Sheet1!B68</f>
        <v>Energi Mega Persada Tbk.</v>
      </c>
      <c r="C68" s="1">
        <f>Sheet1!C68</f>
        <v>2019</v>
      </c>
      <c r="D68" s="17">
        <v>43921</v>
      </c>
      <c r="E68" s="17">
        <v>43830</v>
      </c>
      <c r="F68" s="1">
        <f t="shared" si="1"/>
        <v>91</v>
      </c>
    </row>
    <row r="69" spans="1:6" x14ac:dyDescent="0.35">
      <c r="A69" s="1">
        <v>68</v>
      </c>
      <c r="B69" s="1" t="str">
        <f ca="1">Sheet1!B69</f>
        <v>Energi Mega Persada Tbk.</v>
      </c>
      <c r="C69" s="1">
        <f>Sheet1!C69</f>
        <v>2020</v>
      </c>
      <c r="D69" s="17">
        <v>44285</v>
      </c>
      <c r="E69" s="17">
        <v>44196</v>
      </c>
      <c r="F69" s="1">
        <f t="shared" si="1"/>
        <v>89</v>
      </c>
    </row>
    <row r="70" spans="1:6" x14ac:dyDescent="0.35">
      <c r="A70" s="1">
        <v>69</v>
      </c>
      <c r="B70" s="1" t="str">
        <f ca="1">Sheet1!B70</f>
        <v>Energi Mega Persada Tbk.</v>
      </c>
      <c r="C70" s="1">
        <f>Sheet1!C70</f>
        <v>2021</v>
      </c>
      <c r="D70" s="17">
        <v>44651</v>
      </c>
      <c r="E70" s="17">
        <v>44561</v>
      </c>
      <c r="F70" s="1">
        <f t="shared" si="1"/>
        <v>90</v>
      </c>
    </row>
    <row r="71" spans="1:6" x14ac:dyDescent="0.35">
      <c r="A71" s="1">
        <v>70</v>
      </c>
      <c r="B71" s="1" t="str">
        <f ca="1">Sheet1!B71</f>
        <v>Golden Energy Mines Tbk.</v>
      </c>
      <c r="C71" s="1">
        <f>Sheet1!C71</f>
        <v>2019</v>
      </c>
      <c r="D71" s="17">
        <v>43889</v>
      </c>
      <c r="E71" s="17">
        <v>43830</v>
      </c>
      <c r="F71" s="1">
        <f t="shared" si="1"/>
        <v>59</v>
      </c>
    </row>
    <row r="72" spans="1:6" x14ac:dyDescent="0.35">
      <c r="A72" s="1">
        <v>71</v>
      </c>
      <c r="B72" s="1" t="str">
        <f ca="1">Sheet1!B72</f>
        <v>Golden Energy Mines Tbk.</v>
      </c>
      <c r="C72" s="1">
        <f>Sheet1!C72</f>
        <v>2020</v>
      </c>
      <c r="D72" s="17">
        <v>44253</v>
      </c>
      <c r="E72" s="17">
        <v>44196</v>
      </c>
      <c r="F72" s="1">
        <f t="shared" si="1"/>
        <v>57</v>
      </c>
    </row>
    <row r="73" spans="1:6" x14ac:dyDescent="0.35">
      <c r="A73" s="1">
        <v>72</v>
      </c>
      <c r="B73" s="1" t="str">
        <f ca="1">Sheet1!B73</f>
        <v>Golden Energy Mines Tbk.</v>
      </c>
      <c r="C73" s="1">
        <f>Sheet1!C73</f>
        <v>2021</v>
      </c>
      <c r="D73" s="17">
        <v>44627</v>
      </c>
      <c r="E73" s="17">
        <v>44561</v>
      </c>
      <c r="F73" s="1">
        <f t="shared" si="1"/>
        <v>66</v>
      </c>
    </row>
    <row r="74" spans="1:6" x14ac:dyDescent="0.35">
      <c r="A74" s="1">
        <v>73</v>
      </c>
      <c r="B74" s="1" t="str">
        <f ca="1">Sheet1!B74</f>
        <v>Harum Energy Tbk.</v>
      </c>
      <c r="C74" s="1">
        <f>Sheet1!C74</f>
        <v>2019</v>
      </c>
      <c r="D74" s="17">
        <v>43921</v>
      </c>
      <c r="E74" s="17">
        <v>43830</v>
      </c>
      <c r="F74" s="1">
        <f t="shared" si="1"/>
        <v>91</v>
      </c>
    </row>
    <row r="75" spans="1:6" x14ac:dyDescent="0.35">
      <c r="A75" s="1">
        <v>74</v>
      </c>
      <c r="B75" s="1" t="str">
        <f ca="1">Sheet1!B75</f>
        <v>Harum Energy Tbk.</v>
      </c>
      <c r="C75" s="1">
        <f>Sheet1!C75</f>
        <v>2020</v>
      </c>
      <c r="D75" s="17">
        <v>44286</v>
      </c>
      <c r="E75" s="17">
        <v>44196</v>
      </c>
      <c r="F75" s="1">
        <f t="shared" ref="F75:F138" si="2">D75-E75</f>
        <v>90</v>
      </c>
    </row>
    <row r="76" spans="1:6" x14ac:dyDescent="0.35">
      <c r="A76" s="1">
        <v>75</v>
      </c>
      <c r="B76" s="1" t="str">
        <f ca="1">Sheet1!B76</f>
        <v>Harum Energy Tbk.</v>
      </c>
      <c r="C76" s="1">
        <f>Sheet1!C76</f>
        <v>2021</v>
      </c>
      <c r="D76" s="17">
        <v>44650</v>
      </c>
      <c r="E76" s="17">
        <v>44561</v>
      </c>
      <c r="F76" s="1">
        <f t="shared" si="2"/>
        <v>89</v>
      </c>
    </row>
    <row r="77" spans="1:6" x14ac:dyDescent="0.35">
      <c r="A77" s="1">
        <v>76</v>
      </c>
      <c r="B77" s="1" t="str">
        <f ca="1">Sheet1!B77</f>
        <v>Sillo Maritime Perdana Tbk.</v>
      </c>
      <c r="C77" s="1">
        <f>Sheet1!C77</f>
        <v>2019</v>
      </c>
      <c r="D77" s="17">
        <v>43907</v>
      </c>
      <c r="E77" s="17">
        <v>43830</v>
      </c>
      <c r="F77" s="1">
        <f t="shared" si="2"/>
        <v>77</v>
      </c>
    </row>
    <row r="78" spans="1:6" x14ac:dyDescent="0.35">
      <c r="A78" s="1">
        <v>77</v>
      </c>
      <c r="B78" s="1" t="str">
        <f ca="1">Sheet1!B78</f>
        <v>Sillo Maritime Perdana Tbk.</v>
      </c>
      <c r="C78" s="1">
        <f>Sheet1!C78</f>
        <v>2020</v>
      </c>
      <c r="D78" s="17">
        <v>44343</v>
      </c>
      <c r="E78" s="17">
        <v>44196</v>
      </c>
      <c r="F78" s="1">
        <f t="shared" si="2"/>
        <v>147</v>
      </c>
    </row>
    <row r="79" spans="1:6" x14ac:dyDescent="0.35">
      <c r="A79" s="1">
        <v>78</v>
      </c>
      <c r="B79" s="1" t="str">
        <f ca="1">Sheet1!B79</f>
        <v>Sillo Maritime Perdana Tbk.</v>
      </c>
      <c r="C79" s="1">
        <f>Sheet1!C79</f>
        <v>2021</v>
      </c>
      <c r="D79" s="17">
        <v>44679</v>
      </c>
      <c r="E79" s="17">
        <v>44561</v>
      </c>
      <c r="F79" s="1">
        <f t="shared" si="2"/>
        <v>118</v>
      </c>
    </row>
    <row r="80" spans="1:6" x14ac:dyDescent="0.35">
      <c r="A80" s="1">
        <v>79</v>
      </c>
      <c r="B80" s="1" t="str">
        <f ca="1">Sheet1!B80</f>
        <v>Pelita Samudera Shipping Tbk.</v>
      </c>
      <c r="C80" s="1">
        <f>Sheet1!C80</f>
        <v>2019</v>
      </c>
      <c r="D80" s="17">
        <v>43907</v>
      </c>
      <c r="E80" s="17">
        <v>43830</v>
      </c>
      <c r="F80" s="1">
        <f t="shared" si="2"/>
        <v>77</v>
      </c>
    </row>
    <row r="81" spans="1:6" x14ac:dyDescent="0.35">
      <c r="A81" s="1">
        <v>80</v>
      </c>
      <c r="B81" s="1" t="str">
        <f ca="1">Sheet1!B81</f>
        <v>Pelita Samudera Shipping Tbk.</v>
      </c>
      <c r="C81" s="1">
        <f>Sheet1!C81</f>
        <v>2020</v>
      </c>
      <c r="D81" s="17">
        <v>44307</v>
      </c>
      <c r="E81" s="17">
        <v>44196</v>
      </c>
      <c r="F81" s="1">
        <f t="shared" si="2"/>
        <v>111</v>
      </c>
    </row>
    <row r="82" spans="1:6" x14ac:dyDescent="0.35">
      <c r="A82" s="1">
        <v>81</v>
      </c>
      <c r="B82" s="1" t="str">
        <f ca="1">Sheet1!B82</f>
        <v>Pelita Samudera Shipping Tbk.</v>
      </c>
      <c r="C82" s="1">
        <f>Sheet1!C82</f>
        <v>2021</v>
      </c>
      <c r="D82" s="17">
        <v>44650</v>
      </c>
      <c r="E82" s="17">
        <v>44561</v>
      </c>
      <c r="F82" s="1">
        <f t="shared" si="2"/>
        <v>89</v>
      </c>
    </row>
    <row r="83" spans="1:6" x14ac:dyDescent="0.35">
      <c r="A83" s="1">
        <v>82</v>
      </c>
      <c r="B83" s="1" t="str">
        <f ca="1">Sheet1!B83</f>
        <v>Dana Brata Luhur Tbk.</v>
      </c>
      <c r="C83" s="1">
        <f>Sheet1!C83</f>
        <v>2019</v>
      </c>
      <c r="D83" s="17">
        <v>43941</v>
      </c>
      <c r="E83" s="17">
        <v>43830</v>
      </c>
      <c r="F83" s="1">
        <f t="shared" si="2"/>
        <v>111</v>
      </c>
    </row>
    <row r="84" spans="1:6" x14ac:dyDescent="0.35">
      <c r="A84" s="1">
        <v>83</v>
      </c>
      <c r="B84" s="1" t="str">
        <f ca="1">Sheet1!B84</f>
        <v>Dana Brata Luhur Tbk.</v>
      </c>
      <c r="C84" s="1">
        <f>Sheet1!C84</f>
        <v>2020</v>
      </c>
      <c r="D84" s="17">
        <v>44326</v>
      </c>
      <c r="E84" s="17">
        <v>44196</v>
      </c>
      <c r="F84" s="1">
        <f t="shared" si="2"/>
        <v>130</v>
      </c>
    </row>
    <row r="85" spans="1:6" x14ac:dyDescent="0.35">
      <c r="A85" s="1">
        <v>84</v>
      </c>
      <c r="B85" s="1" t="str">
        <f ca="1">Sheet1!B85</f>
        <v>Dana Brata Luhur Tbk.</v>
      </c>
      <c r="C85" s="1">
        <f>Sheet1!C85</f>
        <v>2021</v>
      </c>
      <c r="D85" s="17">
        <v>44650</v>
      </c>
      <c r="E85" s="17">
        <v>44561</v>
      </c>
      <c r="F85" s="1">
        <f t="shared" si="2"/>
        <v>89</v>
      </c>
    </row>
    <row r="86" spans="1:6" x14ac:dyDescent="0.35">
      <c r="B86" t="s">
        <v>135</v>
      </c>
      <c r="D86" s="3">
        <v>43971</v>
      </c>
      <c r="E86" s="3">
        <v>43830</v>
      </c>
      <c r="F86" s="28">
        <f t="shared" si="2"/>
        <v>141</v>
      </c>
    </row>
    <row r="87" spans="1:6" x14ac:dyDescent="0.35">
      <c r="B87" t="s">
        <v>135</v>
      </c>
      <c r="D87" s="3">
        <v>44263</v>
      </c>
      <c r="E87" s="3">
        <v>44196</v>
      </c>
      <c r="F87" s="28">
        <f t="shared" si="2"/>
        <v>67</v>
      </c>
    </row>
    <row r="88" spans="1:6" x14ac:dyDescent="0.35">
      <c r="B88" t="s">
        <v>135</v>
      </c>
      <c r="D88" s="3">
        <v>44641</v>
      </c>
      <c r="E88" s="3">
        <v>44561</v>
      </c>
      <c r="F88" s="28">
        <f t="shared" si="2"/>
        <v>80</v>
      </c>
    </row>
    <row r="89" spans="1:6" x14ac:dyDescent="0.35">
      <c r="B89" t="s">
        <v>138</v>
      </c>
      <c r="D89" s="3">
        <v>43980</v>
      </c>
      <c r="E89" s="3">
        <v>43830</v>
      </c>
      <c r="F89" s="28">
        <f t="shared" si="2"/>
        <v>150</v>
      </c>
    </row>
    <row r="90" spans="1:6" x14ac:dyDescent="0.35">
      <c r="B90" t="s">
        <v>138</v>
      </c>
      <c r="D90" s="3">
        <v>44344</v>
      </c>
      <c r="E90" s="3">
        <v>44196</v>
      </c>
      <c r="F90" s="28">
        <f t="shared" si="2"/>
        <v>148</v>
      </c>
    </row>
    <row r="91" spans="1:6" x14ac:dyDescent="0.35">
      <c r="B91" t="s">
        <v>138</v>
      </c>
      <c r="D91" s="3">
        <v>44690</v>
      </c>
      <c r="E91" s="3">
        <v>44561</v>
      </c>
      <c r="F91" s="28">
        <f t="shared" si="2"/>
        <v>129</v>
      </c>
    </row>
    <row r="92" spans="1:6" x14ac:dyDescent="0.35">
      <c r="B92" t="s">
        <v>141</v>
      </c>
      <c r="D92" s="3">
        <v>43978</v>
      </c>
      <c r="E92" s="3">
        <v>43830</v>
      </c>
      <c r="F92" s="28">
        <f t="shared" si="2"/>
        <v>148</v>
      </c>
    </row>
    <row r="93" spans="1:6" x14ac:dyDescent="0.35">
      <c r="B93" t="s">
        <v>141</v>
      </c>
      <c r="D93" s="3">
        <v>44398</v>
      </c>
      <c r="E93" s="3">
        <v>44196</v>
      </c>
      <c r="F93" s="28">
        <f t="shared" si="2"/>
        <v>202</v>
      </c>
    </row>
    <row r="94" spans="1:6" x14ac:dyDescent="0.35">
      <c r="B94" t="s">
        <v>141</v>
      </c>
      <c r="D94" s="3">
        <v>44679</v>
      </c>
      <c r="E94" s="3">
        <v>44561</v>
      </c>
      <c r="F94" s="28">
        <f t="shared" si="2"/>
        <v>118</v>
      </c>
    </row>
    <row r="95" spans="1:6" x14ac:dyDescent="0.35">
      <c r="B95" t="s">
        <v>144</v>
      </c>
      <c r="D95" s="3">
        <v>43880</v>
      </c>
      <c r="E95" s="3">
        <v>43830</v>
      </c>
      <c r="F95" s="28">
        <f t="shared" si="2"/>
        <v>50</v>
      </c>
    </row>
    <row r="96" spans="1:6" x14ac:dyDescent="0.35">
      <c r="B96" t="s">
        <v>144</v>
      </c>
      <c r="D96" s="3">
        <v>44278</v>
      </c>
      <c r="E96" s="3">
        <v>44196</v>
      </c>
      <c r="F96" s="28">
        <f t="shared" si="2"/>
        <v>82</v>
      </c>
    </row>
    <row r="97" spans="2:6" x14ac:dyDescent="0.35">
      <c r="B97" t="s">
        <v>144</v>
      </c>
      <c r="D97" s="3">
        <v>44635</v>
      </c>
      <c r="E97" s="3">
        <v>44561</v>
      </c>
      <c r="F97" s="28">
        <f t="shared" si="2"/>
        <v>74</v>
      </c>
    </row>
    <row r="98" spans="2:6" x14ac:dyDescent="0.35">
      <c r="B98" t="s">
        <v>145</v>
      </c>
      <c r="D98" s="3">
        <v>43921</v>
      </c>
      <c r="E98" s="3">
        <v>43830</v>
      </c>
      <c r="F98" s="28">
        <f t="shared" si="2"/>
        <v>91</v>
      </c>
    </row>
    <row r="99" spans="2:6" x14ac:dyDescent="0.35">
      <c r="B99" t="s">
        <v>145</v>
      </c>
      <c r="D99" s="3">
        <v>44351</v>
      </c>
      <c r="E99" s="3">
        <v>44196</v>
      </c>
      <c r="F99" s="28">
        <f t="shared" si="2"/>
        <v>155</v>
      </c>
    </row>
    <row r="100" spans="2:6" x14ac:dyDescent="0.35">
      <c r="B100" t="s">
        <v>145</v>
      </c>
      <c r="D100" s="3">
        <v>44773</v>
      </c>
      <c r="E100" s="3">
        <v>44561</v>
      </c>
      <c r="F100" s="28">
        <f t="shared" si="2"/>
        <v>212</v>
      </c>
    </row>
    <row r="101" spans="2:6" x14ac:dyDescent="0.35">
      <c r="B101" t="s">
        <v>148</v>
      </c>
      <c r="D101" s="3">
        <v>44193</v>
      </c>
      <c r="E101" s="3">
        <v>43830</v>
      </c>
      <c r="F101" s="28">
        <f t="shared" si="2"/>
        <v>363</v>
      </c>
    </row>
    <row r="102" spans="2:6" x14ac:dyDescent="0.35">
      <c r="B102" t="s">
        <v>148</v>
      </c>
      <c r="D102" s="3">
        <v>44489</v>
      </c>
      <c r="E102" s="3">
        <v>44196</v>
      </c>
      <c r="F102" s="28">
        <f t="shared" si="2"/>
        <v>293</v>
      </c>
    </row>
    <row r="103" spans="2:6" x14ac:dyDescent="0.35">
      <c r="B103" t="s">
        <v>148</v>
      </c>
      <c r="D103" s="3">
        <v>44848</v>
      </c>
      <c r="E103" s="3">
        <v>44561</v>
      </c>
      <c r="F103" s="28">
        <f t="shared" si="2"/>
        <v>287</v>
      </c>
    </row>
    <row r="104" spans="2:6" x14ac:dyDescent="0.35">
      <c r="B104" t="s">
        <v>151</v>
      </c>
      <c r="D104" s="3">
        <v>44375</v>
      </c>
      <c r="E104" s="3">
        <v>43830</v>
      </c>
      <c r="F104" s="28">
        <f t="shared" si="2"/>
        <v>545</v>
      </c>
    </row>
    <row r="105" spans="2:6" x14ac:dyDescent="0.35">
      <c r="B105" t="s">
        <v>151</v>
      </c>
      <c r="D105" s="3">
        <v>44406</v>
      </c>
      <c r="E105" s="3">
        <v>44196</v>
      </c>
      <c r="F105" s="28">
        <f t="shared" si="2"/>
        <v>210</v>
      </c>
    </row>
    <row r="106" spans="2:6" x14ac:dyDescent="0.35">
      <c r="B106" t="s">
        <v>151</v>
      </c>
      <c r="D106" s="3">
        <v>44662</v>
      </c>
      <c r="E106" s="3">
        <v>44561</v>
      </c>
      <c r="F106" s="28">
        <f t="shared" si="2"/>
        <v>101</v>
      </c>
    </row>
    <row r="107" spans="2:6" x14ac:dyDescent="0.35">
      <c r="B107" t="s">
        <v>153</v>
      </c>
      <c r="D107" s="3">
        <v>44148</v>
      </c>
      <c r="E107" s="3">
        <v>43830</v>
      </c>
      <c r="F107" s="28">
        <f t="shared" si="2"/>
        <v>318</v>
      </c>
    </row>
    <row r="108" spans="2:6" x14ac:dyDescent="0.35">
      <c r="B108" t="s">
        <v>153</v>
      </c>
      <c r="D108" s="3">
        <v>44432</v>
      </c>
      <c r="E108" s="3">
        <v>44196</v>
      </c>
      <c r="F108" s="28">
        <f t="shared" si="2"/>
        <v>236</v>
      </c>
    </row>
    <row r="109" spans="2:6" x14ac:dyDescent="0.35">
      <c r="B109" t="s">
        <v>153</v>
      </c>
      <c r="D109" s="3">
        <v>44676</v>
      </c>
      <c r="E109" s="3">
        <v>44561</v>
      </c>
      <c r="F109" s="28">
        <f t="shared" si="2"/>
        <v>115</v>
      </c>
    </row>
    <row r="110" spans="2:6" x14ac:dyDescent="0.35">
      <c r="B110" t="s">
        <v>155</v>
      </c>
      <c r="D110" s="3">
        <v>43980</v>
      </c>
      <c r="E110" s="3">
        <v>43830</v>
      </c>
      <c r="F110" s="28">
        <f t="shared" si="2"/>
        <v>150</v>
      </c>
    </row>
    <row r="111" spans="2:6" x14ac:dyDescent="0.35">
      <c r="B111" t="s">
        <v>155</v>
      </c>
      <c r="D111" s="3">
        <v>44600</v>
      </c>
      <c r="E111" s="3">
        <v>44196</v>
      </c>
      <c r="F111" s="28">
        <f t="shared" si="2"/>
        <v>404</v>
      </c>
    </row>
    <row r="112" spans="2:6" x14ac:dyDescent="0.35">
      <c r="B112" t="s">
        <v>155</v>
      </c>
      <c r="D112" s="3">
        <v>44792</v>
      </c>
      <c r="E112" s="3">
        <v>44561</v>
      </c>
      <c r="F112" s="28">
        <f t="shared" si="2"/>
        <v>231</v>
      </c>
    </row>
    <row r="113" spans="2:6" x14ac:dyDescent="0.35">
      <c r="B113" t="s">
        <v>158</v>
      </c>
      <c r="D113" s="3">
        <v>43929</v>
      </c>
      <c r="E113" s="3">
        <v>43830</v>
      </c>
      <c r="F113" s="28">
        <f t="shared" si="2"/>
        <v>99</v>
      </c>
    </row>
    <row r="114" spans="2:6" x14ac:dyDescent="0.35">
      <c r="B114" t="s">
        <v>158</v>
      </c>
      <c r="D114" s="3">
        <v>44347</v>
      </c>
      <c r="E114" s="3">
        <v>44196</v>
      </c>
      <c r="F114" s="28">
        <f t="shared" si="2"/>
        <v>151</v>
      </c>
    </row>
    <row r="115" spans="2:6" x14ac:dyDescent="0.35">
      <c r="B115" t="s">
        <v>158</v>
      </c>
      <c r="D115" s="3">
        <v>44677</v>
      </c>
      <c r="E115" s="3">
        <v>44561</v>
      </c>
      <c r="F115" s="28">
        <f t="shared" si="2"/>
        <v>116</v>
      </c>
    </row>
    <row r="116" spans="2:6" x14ac:dyDescent="0.35">
      <c r="B116" t="s">
        <v>161</v>
      </c>
      <c r="D116" s="3">
        <v>43916</v>
      </c>
      <c r="E116" s="3">
        <v>43830</v>
      </c>
      <c r="F116" s="28">
        <f t="shared" si="2"/>
        <v>86</v>
      </c>
    </row>
    <row r="117" spans="2:6" x14ac:dyDescent="0.35">
      <c r="B117" t="s">
        <v>161</v>
      </c>
      <c r="D117" s="3">
        <v>44302</v>
      </c>
      <c r="E117" s="3">
        <v>44196</v>
      </c>
      <c r="F117" s="28">
        <f t="shared" si="2"/>
        <v>106</v>
      </c>
    </row>
    <row r="118" spans="2:6" x14ac:dyDescent="0.35">
      <c r="B118" t="s">
        <v>161</v>
      </c>
      <c r="D118" s="3">
        <v>44676</v>
      </c>
      <c r="E118" s="3">
        <v>44561</v>
      </c>
      <c r="F118" s="28">
        <f t="shared" si="2"/>
        <v>115</v>
      </c>
    </row>
    <row r="119" spans="2:6" x14ac:dyDescent="0.35">
      <c r="B119" t="s">
        <v>162</v>
      </c>
      <c r="D119" s="3">
        <v>43942</v>
      </c>
      <c r="E119" s="3">
        <v>43830</v>
      </c>
      <c r="F119" s="28">
        <f t="shared" si="2"/>
        <v>112</v>
      </c>
    </row>
    <row r="120" spans="2:6" x14ac:dyDescent="0.35">
      <c r="B120" t="s">
        <v>162</v>
      </c>
      <c r="D120" s="3">
        <v>44278</v>
      </c>
      <c r="E120" s="3">
        <v>44196</v>
      </c>
      <c r="F120" s="28">
        <f t="shared" si="2"/>
        <v>82</v>
      </c>
    </row>
    <row r="121" spans="2:6" x14ac:dyDescent="0.35">
      <c r="B121" t="s">
        <v>162</v>
      </c>
      <c r="D121" s="3">
        <v>44649</v>
      </c>
      <c r="E121" s="3">
        <v>44561</v>
      </c>
      <c r="F121" s="28">
        <f t="shared" si="2"/>
        <v>88</v>
      </c>
    </row>
    <row r="122" spans="2:6" x14ac:dyDescent="0.35">
      <c r="B122" t="s">
        <v>163</v>
      </c>
      <c r="D122" s="3">
        <v>43921</v>
      </c>
      <c r="E122" s="3">
        <v>43830</v>
      </c>
      <c r="F122" s="28">
        <f t="shared" si="2"/>
        <v>91</v>
      </c>
    </row>
    <row r="123" spans="2:6" x14ac:dyDescent="0.35">
      <c r="B123" t="s">
        <v>163</v>
      </c>
      <c r="D123" s="3">
        <v>44253</v>
      </c>
      <c r="E123" s="3">
        <v>44196</v>
      </c>
      <c r="F123" s="28">
        <f t="shared" si="2"/>
        <v>57</v>
      </c>
    </row>
    <row r="124" spans="2:6" x14ac:dyDescent="0.35">
      <c r="B124" t="s">
        <v>163</v>
      </c>
      <c r="D124" s="3">
        <v>44651</v>
      </c>
      <c r="E124" s="3">
        <v>44561</v>
      </c>
      <c r="F124" s="28">
        <f t="shared" si="2"/>
        <v>90</v>
      </c>
    </row>
    <row r="125" spans="2:6" x14ac:dyDescent="0.35">
      <c r="B125" t="s">
        <v>164</v>
      </c>
      <c r="D125" s="3">
        <v>43978</v>
      </c>
      <c r="E125" s="3">
        <v>43830</v>
      </c>
      <c r="F125" s="28">
        <f t="shared" si="2"/>
        <v>148</v>
      </c>
    </row>
    <row r="126" spans="2:6" x14ac:dyDescent="0.35">
      <c r="B126" t="s">
        <v>164</v>
      </c>
      <c r="D126" s="3">
        <v>44340</v>
      </c>
      <c r="E126" s="3">
        <v>44196</v>
      </c>
      <c r="F126" s="28">
        <f t="shared" si="2"/>
        <v>144</v>
      </c>
    </row>
    <row r="127" spans="2:6" x14ac:dyDescent="0.35">
      <c r="B127" t="s">
        <v>164</v>
      </c>
      <c r="D127" s="3">
        <v>44678</v>
      </c>
      <c r="E127" s="3">
        <v>44561</v>
      </c>
      <c r="F127" s="28">
        <f t="shared" si="2"/>
        <v>117</v>
      </c>
    </row>
    <row r="128" spans="2:6" x14ac:dyDescent="0.35">
      <c r="B128" t="s">
        <v>165</v>
      </c>
      <c r="D128" s="3">
        <v>43962</v>
      </c>
      <c r="E128" s="3">
        <v>43830</v>
      </c>
      <c r="F128" s="28">
        <f t="shared" si="2"/>
        <v>132</v>
      </c>
    </row>
    <row r="129" spans="2:6" x14ac:dyDescent="0.35">
      <c r="B129" t="s">
        <v>165</v>
      </c>
      <c r="D129" s="3">
        <v>44337</v>
      </c>
      <c r="E129" s="3">
        <v>44196</v>
      </c>
      <c r="F129" s="28">
        <f t="shared" si="2"/>
        <v>141</v>
      </c>
    </row>
    <row r="130" spans="2:6" x14ac:dyDescent="0.35">
      <c r="B130" t="s">
        <v>165</v>
      </c>
      <c r="D130" s="3">
        <v>44650</v>
      </c>
      <c r="E130" s="3">
        <v>44561</v>
      </c>
      <c r="F130" s="28">
        <f t="shared" si="2"/>
        <v>89</v>
      </c>
    </row>
    <row r="131" spans="2:6" x14ac:dyDescent="0.35">
      <c r="B131" t="s">
        <v>167</v>
      </c>
      <c r="D131" s="3">
        <v>44103</v>
      </c>
      <c r="E131" s="3">
        <v>44012</v>
      </c>
      <c r="F131" s="28">
        <f t="shared" si="2"/>
        <v>91</v>
      </c>
    </row>
    <row r="132" spans="2:6" x14ac:dyDescent="0.35">
      <c r="B132" t="s">
        <v>167</v>
      </c>
      <c r="D132" s="3">
        <v>44468</v>
      </c>
      <c r="E132" s="3">
        <v>44377</v>
      </c>
      <c r="F132" s="28">
        <f t="shared" si="2"/>
        <v>91</v>
      </c>
    </row>
    <row r="133" spans="2:6" x14ac:dyDescent="0.35">
      <c r="B133" t="s">
        <v>167</v>
      </c>
      <c r="D133" s="3">
        <v>44834</v>
      </c>
      <c r="E133" s="3">
        <v>44742</v>
      </c>
      <c r="F133" s="28">
        <f t="shared" si="2"/>
        <v>92</v>
      </c>
    </row>
    <row r="134" spans="2:6" x14ac:dyDescent="0.35">
      <c r="B134" t="s">
        <v>169</v>
      </c>
      <c r="D134" s="3">
        <v>43914</v>
      </c>
      <c r="E134" s="3">
        <v>43830</v>
      </c>
      <c r="F134" s="28">
        <f t="shared" si="2"/>
        <v>84</v>
      </c>
    </row>
    <row r="135" spans="2:6" x14ac:dyDescent="0.35">
      <c r="B135" t="s">
        <v>169</v>
      </c>
      <c r="D135" s="3">
        <v>44281</v>
      </c>
      <c r="E135" s="3">
        <v>44196</v>
      </c>
      <c r="F135" s="28">
        <f t="shared" si="2"/>
        <v>85</v>
      </c>
    </row>
    <row r="136" spans="2:6" x14ac:dyDescent="0.35">
      <c r="B136" t="s">
        <v>169</v>
      </c>
      <c r="D136" s="3">
        <v>44658</v>
      </c>
      <c r="E136" s="3">
        <v>44561</v>
      </c>
      <c r="F136" s="28">
        <f t="shared" si="2"/>
        <v>97</v>
      </c>
    </row>
    <row r="137" spans="2:6" x14ac:dyDescent="0.35">
      <c r="B137" t="s">
        <v>172</v>
      </c>
      <c r="D137" s="3">
        <v>43950</v>
      </c>
      <c r="E137" s="3">
        <v>43830</v>
      </c>
      <c r="F137" s="28">
        <f t="shared" si="2"/>
        <v>120</v>
      </c>
    </row>
    <row r="138" spans="2:6" x14ac:dyDescent="0.35">
      <c r="B138" t="s">
        <v>172</v>
      </c>
      <c r="D138" s="3">
        <v>44315</v>
      </c>
      <c r="E138" s="3">
        <v>44196</v>
      </c>
      <c r="F138" s="28">
        <f t="shared" si="2"/>
        <v>119</v>
      </c>
    </row>
    <row r="139" spans="2:6" x14ac:dyDescent="0.35">
      <c r="B139" t="s">
        <v>172</v>
      </c>
      <c r="D139" s="3">
        <v>44651</v>
      </c>
      <c r="E139" s="3">
        <v>44561</v>
      </c>
      <c r="F139" s="28">
        <f t="shared" ref="F139:F172" si="3">D139-E139</f>
        <v>90</v>
      </c>
    </row>
    <row r="140" spans="2:6" x14ac:dyDescent="0.35">
      <c r="B140" t="s">
        <v>173</v>
      </c>
      <c r="D140" s="3">
        <v>43921</v>
      </c>
      <c r="E140" s="3">
        <v>43830</v>
      </c>
      <c r="F140" s="28">
        <f t="shared" si="3"/>
        <v>91</v>
      </c>
    </row>
    <row r="141" spans="2:6" x14ac:dyDescent="0.35">
      <c r="B141" t="s">
        <v>173</v>
      </c>
      <c r="D141" s="3">
        <v>44321</v>
      </c>
      <c r="E141" s="3">
        <v>44196</v>
      </c>
      <c r="F141" s="28">
        <f t="shared" si="3"/>
        <v>125</v>
      </c>
    </row>
    <row r="142" spans="2:6" x14ac:dyDescent="0.35">
      <c r="B142" t="s">
        <v>173</v>
      </c>
      <c r="D142" s="3">
        <v>44726</v>
      </c>
      <c r="E142" s="3">
        <v>44561</v>
      </c>
      <c r="F142" s="28">
        <f t="shared" si="3"/>
        <v>165</v>
      </c>
    </row>
    <row r="143" spans="2:6" x14ac:dyDescent="0.35">
      <c r="B143" t="s">
        <v>175</v>
      </c>
      <c r="D143" s="3">
        <v>43910</v>
      </c>
      <c r="E143" s="3">
        <v>43830</v>
      </c>
      <c r="F143" s="28">
        <f t="shared" si="3"/>
        <v>80</v>
      </c>
    </row>
    <row r="144" spans="2:6" x14ac:dyDescent="0.35">
      <c r="B144" t="s">
        <v>175</v>
      </c>
      <c r="D144" s="3">
        <v>44279</v>
      </c>
      <c r="E144" s="3">
        <v>44196</v>
      </c>
      <c r="F144" s="28">
        <f t="shared" si="3"/>
        <v>83</v>
      </c>
    </row>
    <row r="145" spans="2:6" x14ac:dyDescent="0.35">
      <c r="B145" t="s">
        <v>175</v>
      </c>
      <c r="D145" s="3">
        <v>44643</v>
      </c>
      <c r="E145" s="3">
        <v>44561</v>
      </c>
      <c r="F145" s="28">
        <f t="shared" si="3"/>
        <v>82</v>
      </c>
    </row>
    <row r="146" spans="2:6" x14ac:dyDescent="0.35">
      <c r="B146" t="s">
        <v>177</v>
      </c>
      <c r="D146" s="3">
        <v>43980</v>
      </c>
      <c r="E146" s="3">
        <v>43830</v>
      </c>
      <c r="F146" s="28">
        <f t="shared" si="3"/>
        <v>150</v>
      </c>
    </row>
    <row r="147" spans="2:6" x14ac:dyDescent="0.35">
      <c r="B147" t="s">
        <v>177</v>
      </c>
      <c r="D147" s="3">
        <v>44347</v>
      </c>
      <c r="E147" s="3">
        <v>44196</v>
      </c>
      <c r="F147" s="28">
        <f t="shared" si="3"/>
        <v>151</v>
      </c>
    </row>
    <row r="148" spans="2:6" x14ac:dyDescent="0.35">
      <c r="B148" t="s">
        <v>177</v>
      </c>
      <c r="D148" s="3">
        <v>44704</v>
      </c>
      <c r="E148" s="3">
        <v>44561</v>
      </c>
      <c r="F148" s="28">
        <f t="shared" si="3"/>
        <v>143</v>
      </c>
    </row>
    <row r="149" spans="2:6" x14ac:dyDescent="0.35">
      <c r="B149" t="s">
        <v>178</v>
      </c>
      <c r="D149" s="3">
        <v>43959</v>
      </c>
      <c r="E149" s="3">
        <v>43830</v>
      </c>
      <c r="F149" s="28">
        <f t="shared" si="3"/>
        <v>129</v>
      </c>
    </row>
    <row r="150" spans="2:6" x14ac:dyDescent="0.35">
      <c r="B150" t="s">
        <v>178</v>
      </c>
      <c r="D150" s="3">
        <v>44285</v>
      </c>
      <c r="E150" s="3">
        <v>44196</v>
      </c>
      <c r="F150" s="28">
        <f t="shared" si="3"/>
        <v>89</v>
      </c>
    </row>
    <row r="151" spans="2:6" x14ac:dyDescent="0.35">
      <c r="B151" t="s">
        <v>178</v>
      </c>
      <c r="D151" s="3">
        <v>44650</v>
      </c>
      <c r="E151" s="3">
        <v>44561</v>
      </c>
      <c r="F151" s="28">
        <f t="shared" si="3"/>
        <v>89</v>
      </c>
    </row>
    <row r="152" spans="2:6" x14ac:dyDescent="0.35">
      <c r="B152" t="s">
        <v>181</v>
      </c>
      <c r="D152" s="3">
        <v>43944</v>
      </c>
      <c r="E152" s="3">
        <v>43830</v>
      </c>
      <c r="F152" s="28">
        <f t="shared" si="3"/>
        <v>114</v>
      </c>
    </row>
    <row r="153" spans="2:6" x14ac:dyDescent="0.35">
      <c r="B153" t="s">
        <v>181</v>
      </c>
      <c r="D153" s="3">
        <v>44291</v>
      </c>
      <c r="E153" s="3">
        <v>44196</v>
      </c>
      <c r="F153" s="28">
        <f t="shared" si="3"/>
        <v>95</v>
      </c>
    </row>
    <row r="154" spans="2:6" x14ac:dyDescent="0.35">
      <c r="B154" t="s">
        <v>181</v>
      </c>
      <c r="D154" s="3">
        <v>44643</v>
      </c>
      <c r="E154" s="3">
        <v>44561</v>
      </c>
      <c r="F154" s="28">
        <f t="shared" si="3"/>
        <v>82</v>
      </c>
    </row>
    <row r="155" spans="2:6" x14ac:dyDescent="0.35">
      <c r="B155" t="s">
        <v>182</v>
      </c>
      <c r="D155" s="3">
        <v>43959</v>
      </c>
      <c r="E155" s="3">
        <v>43830</v>
      </c>
      <c r="F155" s="28">
        <f t="shared" si="3"/>
        <v>129</v>
      </c>
    </row>
    <row r="156" spans="2:6" x14ac:dyDescent="0.35">
      <c r="B156" t="s">
        <v>182</v>
      </c>
      <c r="D156" s="3">
        <v>44370</v>
      </c>
      <c r="E156" s="3">
        <v>44196</v>
      </c>
      <c r="F156" s="28">
        <f t="shared" si="3"/>
        <v>174</v>
      </c>
    </row>
    <row r="157" spans="2:6" x14ac:dyDescent="0.35">
      <c r="B157" t="s">
        <v>182</v>
      </c>
      <c r="D157" s="3">
        <v>44733</v>
      </c>
      <c r="E157" s="3">
        <v>44561</v>
      </c>
      <c r="F157" s="28">
        <f t="shared" si="3"/>
        <v>172</v>
      </c>
    </row>
    <row r="158" spans="2:6" x14ac:dyDescent="0.35">
      <c r="B158" t="s">
        <v>184</v>
      </c>
      <c r="D158" s="3">
        <v>43963</v>
      </c>
      <c r="E158" s="3">
        <v>43830</v>
      </c>
      <c r="F158" s="28">
        <f t="shared" si="3"/>
        <v>133</v>
      </c>
    </row>
    <row r="159" spans="2:6" x14ac:dyDescent="0.35">
      <c r="B159" t="s">
        <v>184</v>
      </c>
      <c r="D159" s="3">
        <v>44347</v>
      </c>
      <c r="E159" s="3">
        <v>44196</v>
      </c>
      <c r="F159" s="28">
        <f t="shared" si="3"/>
        <v>151</v>
      </c>
    </row>
    <row r="160" spans="2:6" x14ac:dyDescent="0.35">
      <c r="B160" t="s">
        <v>184</v>
      </c>
      <c r="D160" s="3">
        <v>44750</v>
      </c>
      <c r="E160" s="3">
        <v>44561</v>
      </c>
      <c r="F160" s="28">
        <f t="shared" si="3"/>
        <v>189</v>
      </c>
    </row>
    <row r="161" spans="2:6" x14ac:dyDescent="0.35">
      <c r="B161" t="s">
        <v>185</v>
      </c>
      <c r="D161" s="3">
        <v>43921</v>
      </c>
      <c r="E161" s="3">
        <v>43830</v>
      </c>
      <c r="F161" s="28">
        <f t="shared" si="3"/>
        <v>91</v>
      </c>
    </row>
    <row r="162" spans="2:6" x14ac:dyDescent="0.35">
      <c r="B162" t="s">
        <v>185</v>
      </c>
      <c r="D162" s="3">
        <v>44312</v>
      </c>
      <c r="E162" s="3">
        <v>44196</v>
      </c>
      <c r="F162" s="28">
        <f t="shared" si="3"/>
        <v>116</v>
      </c>
    </row>
    <row r="163" spans="2:6" x14ac:dyDescent="0.35">
      <c r="B163" t="s">
        <v>185</v>
      </c>
      <c r="D163" s="3">
        <v>44739</v>
      </c>
      <c r="E163" s="3">
        <v>44561</v>
      </c>
      <c r="F163" s="28">
        <f t="shared" si="3"/>
        <v>178</v>
      </c>
    </row>
    <row r="164" spans="2:6" x14ac:dyDescent="0.35">
      <c r="B164" t="s">
        <v>187</v>
      </c>
      <c r="D164" s="3">
        <v>43930</v>
      </c>
      <c r="E164" s="3">
        <v>43830</v>
      </c>
      <c r="F164" s="28">
        <f t="shared" si="3"/>
        <v>100</v>
      </c>
    </row>
    <row r="165" spans="2:6" x14ac:dyDescent="0.35">
      <c r="B165" t="s">
        <v>187</v>
      </c>
      <c r="D165" s="3">
        <v>44323</v>
      </c>
      <c r="E165" s="3">
        <v>44196</v>
      </c>
      <c r="F165" s="28">
        <f t="shared" si="3"/>
        <v>127</v>
      </c>
    </row>
    <row r="166" spans="2:6" x14ac:dyDescent="0.35">
      <c r="B166" t="s">
        <v>187</v>
      </c>
      <c r="D166" s="3">
        <v>44671</v>
      </c>
      <c r="E166" s="3">
        <v>44561</v>
      </c>
      <c r="F166" s="28">
        <f t="shared" si="3"/>
        <v>110</v>
      </c>
    </row>
    <row r="167" spans="2:6" x14ac:dyDescent="0.35">
      <c r="B167" t="s">
        <v>188</v>
      </c>
      <c r="D167" s="3">
        <v>43917</v>
      </c>
      <c r="E167" s="3">
        <v>43830</v>
      </c>
      <c r="F167" s="28">
        <f t="shared" si="3"/>
        <v>87</v>
      </c>
    </row>
    <row r="168" spans="2:6" x14ac:dyDescent="0.35">
      <c r="B168" t="s">
        <v>188</v>
      </c>
      <c r="D168" s="3">
        <v>44295</v>
      </c>
      <c r="E168" s="3">
        <v>44196</v>
      </c>
      <c r="F168" s="28">
        <f t="shared" si="3"/>
        <v>99</v>
      </c>
    </row>
    <row r="169" spans="2:6" x14ac:dyDescent="0.35">
      <c r="B169" t="s">
        <v>188</v>
      </c>
      <c r="D169" s="3">
        <v>44650</v>
      </c>
      <c r="E169" s="3">
        <v>44561</v>
      </c>
      <c r="F169" s="28">
        <f t="shared" si="3"/>
        <v>89</v>
      </c>
    </row>
    <row r="170" spans="2:6" x14ac:dyDescent="0.35">
      <c r="B170" t="s">
        <v>190</v>
      </c>
      <c r="D170" s="3">
        <v>44004</v>
      </c>
      <c r="E170" s="3">
        <v>43830</v>
      </c>
      <c r="F170" s="28">
        <f t="shared" si="3"/>
        <v>174</v>
      </c>
    </row>
    <row r="171" spans="2:6" x14ac:dyDescent="0.35">
      <c r="B171" t="s">
        <v>190</v>
      </c>
      <c r="D171" s="3">
        <v>44337</v>
      </c>
      <c r="E171" s="3">
        <v>44196</v>
      </c>
      <c r="F171" s="28">
        <f t="shared" si="3"/>
        <v>141</v>
      </c>
    </row>
    <row r="172" spans="2:6" x14ac:dyDescent="0.35">
      <c r="B172" t="s">
        <v>190</v>
      </c>
      <c r="D172" s="3">
        <v>44739</v>
      </c>
      <c r="E172" s="3">
        <v>44561</v>
      </c>
      <c r="F172" s="28">
        <f t="shared" si="3"/>
        <v>178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16401-B830-4077-AEC9-33B618F5CEC8}">
  <dimension ref="A1:Y195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8" sqref="A8:XFD8"/>
    </sheetView>
  </sheetViews>
  <sheetFormatPr defaultRowHeight="14.5" x14ac:dyDescent="0.35"/>
  <cols>
    <col min="1" max="1" width="4.08984375" customWidth="1"/>
    <col min="2" max="2" width="31.26953125" customWidth="1"/>
    <col min="4" max="5" width="19.7265625" style="4" bestFit="1" customWidth="1"/>
    <col min="6" max="6" width="8.7265625" style="5"/>
    <col min="7" max="7" width="20.7265625" style="6" bestFit="1" customWidth="1"/>
    <col min="8" max="8" width="18.08984375" style="6" bestFit="1" customWidth="1"/>
    <col min="9" max="9" width="19.6328125" style="6" bestFit="1" customWidth="1"/>
    <col min="10" max="10" width="18.54296875" style="6" customWidth="1"/>
    <col min="11" max="11" width="19.7265625" style="6" bestFit="1" customWidth="1"/>
    <col min="12" max="12" width="18.1796875" style="6" bestFit="1" customWidth="1"/>
    <col min="13" max="13" width="21.54296875" style="6" bestFit="1" customWidth="1"/>
    <col min="14" max="14" width="19.7265625" style="6" bestFit="1" customWidth="1"/>
    <col min="15" max="19" width="8.7265625" style="7"/>
    <col min="20" max="20" width="8.7265625" style="21"/>
    <col min="21" max="21" width="9.26953125" bestFit="1" customWidth="1"/>
    <col min="25" max="25" width="8.7265625" style="21"/>
  </cols>
  <sheetData>
    <row r="1" spans="1:25" x14ac:dyDescent="0.35">
      <c r="A1" s="9" t="s">
        <v>27</v>
      </c>
      <c r="B1" s="9"/>
      <c r="C1" s="9"/>
      <c r="D1" s="10"/>
      <c r="E1" s="10"/>
      <c r="F1" s="11"/>
      <c r="G1" s="12"/>
      <c r="H1" s="12" t="s">
        <v>50</v>
      </c>
      <c r="I1" s="12"/>
      <c r="J1" s="12"/>
      <c r="K1" s="12"/>
      <c r="L1" s="12"/>
      <c r="M1" s="12"/>
      <c r="N1" s="12"/>
      <c r="O1" s="8"/>
      <c r="P1" s="8"/>
      <c r="Q1" s="8"/>
      <c r="R1" s="8"/>
      <c r="S1" s="8"/>
      <c r="T1" s="18"/>
      <c r="U1" t="s">
        <v>134</v>
      </c>
    </row>
    <row r="2" spans="1:25" x14ac:dyDescent="0.35">
      <c r="A2" s="9" t="s">
        <v>0</v>
      </c>
      <c r="B2" s="9" t="s">
        <v>1</v>
      </c>
      <c r="C2" s="9" t="s">
        <v>2</v>
      </c>
      <c r="D2" s="10" t="s">
        <v>28</v>
      </c>
      <c r="E2" s="10" t="s">
        <v>29</v>
      </c>
      <c r="F2" s="11" t="s">
        <v>30</v>
      </c>
      <c r="G2" s="12" t="s">
        <v>68</v>
      </c>
      <c r="H2" s="12" t="s">
        <v>69</v>
      </c>
      <c r="I2" s="12" t="s">
        <v>29</v>
      </c>
      <c r="J2" s="12" t="s">
        <v>46</v>
      </c>
      <c r="K2" s="12" t="s">
        <v>47</v>
      </c>
      <c r="L2" s="12" t="s">
        <v>48</v>
      </c>
      <c r="M2" s="12" t="s">
        <v>65</v>
      </c>
      <c r="N2" s="12" t="s">
        <v>49</v>
      </c>
      <c r="O2" s="8" t="s">
        <v>52</v>
      </c>
      <c r="P2" s="8" t="s">
        <v>53</v>
      </c>
      <c r="Q2" s="8" t="s">
        <v>54</v>
      </c>
      <c r="R2" s="8" t="s">
        <v>55</v>
      </c>
      <c r="S2" s="8" t="s">
        <v>56</v>
      </c>
      <c r="T2" s="19" t="s">
        <v>70</v>
      </c>
      <c r="U2" s="8" t="s">
        <v>52</v>
      </c>
      <c r="V2" s="8" t="s">
        <v>53</v>
      </c>
      <c r="W2" s="8" t="s">
        <v>54</v>
      </c>
      <c r="X2" s="8" t="s">
        <v>55</v>
      </c>
      <c r="Y2" s="19" t="s">
        <v>70</v>
      </c>
    </row>
    <row r="3" spans="1:25" x14ac:dyDescent="0.35">
      <c r="A3" s="9"/>
      <c r="B3" s="14" t="s">
        <v>8</v>
      </c>
      <c r="C3" s="9">
        <v>2017</v>
      </c>
      <c r="D3" s="10">
        <v>2722520</v>
      </c>
      <c r="E3" s="10">
        <v>6814147</v>
      </c>
      <c r="F3" s="11">
        <f t="shared" ref="F3:F4" si="0">D3/E3*100%</f>
        <v>0.39953937007816237</v>
      </c>
      <c r="G3" s="12"/>
      <c r="H3" s="12"/>
      <c r="I3" s="12"/>
      <c r="J3" s="12"/>
      <c r="K3" s="12"/>
      <c r="L3" s="12"/>
      <c r="M3" s="12"/>
      <c r="N3" s="12"/>
      <c r="O3" s="8"/>
      <c r="P3" s="8"/>
      <c r="Q3" s="8"/>
      <c r="R3" s="8"/>
      <c r="S3" s="8"/>
      <c r="T3" s="19"/>
      <c r="U3" s="8"/>
      <c r="V3" s="8"/>
      <c r="W3" s="8"/>
      <c r="X3" s="8"/>
      <c r="Y3" s="19"/>
    </row>
    <row r="4" spans="1:25" x14ac:dyDescent="0.35">
      <c r="A4" s="9"/>
      <c r="B4" s="14" t="s">
        <v>8</v>
      </c>
      <c r="C4" s="9">
        <v>2018</v>
      </c>
      <c r="D4" s="10">
        <v>2758063</v>
      </c>
      <c r="E4" s="10">
        <v>7060755</v>
      </c>
      <c r="F4" s="11">
        <f t="shared" si="0"/>
        <v>0.39061870862251985</v>
      </c>
      <c r="G4" s="12"/>
      <c r="H4" s="12"/>
      <c r="I4" s="12"/>
      <c r="J4" s="12"/>
      <c r="K4" s="12"/>
      <c r="L4" s="12"/>
      <c r="M4" s="12"/>
      <c r="N4" s="12"/>
      <c r="O4" s="8"/>
      <c r="P4" s="8"/>
      <c r="Q4" s="8"/>
      <c r="R4" s="8"/>
      <c r="S4" s="8"/>
      <c r="T4" s="19"/>
      <c r="U4" s="8"/>
      <c r="V4" s="8"/>
      <c r="W4" s="8"/>
      <c r="X4" s="8"/>
      <c r="Y4" s="19"/>
    </row>
    <row r="5" spans="1:25" x14ac:dyDescent="0.35">
      <c r="A5" s="13">
        <v>1</v>
      </c>
      <c r="B5" s="14" t="s">
        <v>8</v>
      </c>
      <c r="C5" s="13">
        <v>2019</v>
      </c>
      <c r="D5" s="10">
        <v>3233710</v>
      </c>
      <c r="E5" s="10">
        <v>7217105</v>
      </c>
      <c r="F5" s="11">
        <f>D5/E5*100%</f>
        <v>0.44806193064947786</v>
      </c>
      <c r="G5" s="12">
        <v>2109924</v>
      </c>
      <c r="H5" s="12">
        <v>1232601</v>
      </c>
      <c r="I5" s="12">
        <v>7217104</v>
      </c>
      <c r="J5" s="12">
        <f>(G5-H5)</f>
        <v>877323</v>
      </c>
      <c r="K5" s="12">
        <v>2223534</v>
      </c>
      <c r="L5" s="12">
        <v>617542</v>
      </c>
      <c r="M5" s="12">
        <v>342940</v>
      </c>
      <c r="N5" s="12">
        <v>3457154</v>
      </c>
      <c r="O5" s="8">
        <f>1.2*(J5/I5)</f>
        <v>0.14587396828423144</v>
      </c>
      <c r="P5" s="8">
        <f t="shared" ref="P5:P19" si="1">1.4*(K5/I5)</f>
        <v>0.43132918688715027</v>
      </c>
      <c r="Q5" s="8">
        <f t="shared" ref="Q5:Q19" si="2">3.3*(L5/I5)</f>
        <v>0.28236929937548355</v>
      </c>
      <c r="R5" s="8">
        <f t="shared" ref="R5:R19" si="3">0.6*(M5/I5)</f>
        <v>2.8510604807690174E-2</v>
      </c>
      <c r="S5" s="8">
        <f t="shared" ref="S5:S19" si="4">0.99*(N5/I5)</f>
        <v>0.47423211027581141</v>
      </c>
      <c r="T5" s="20">
        <f t="shared" ref="T5:T19" si="5">SUM(O5:S5)</f>
        <v>1.3623151696303668</v>
      </c>
      <c r="U5" s="8">
        <f>6.56*(J5/I5)</f>
        <v>0.79744435995379859</v>
      </c>
      <c r="V5" s="8">
        <f>3.26*(K5/I5)</f>
        <v>1.0043808208943641</v>
      </c>
      <c r="W5" s="8">
        <f>6.72*(L5/I5)</f>
        <v>0.57500657327371196</v>
      </c>
      <c r="X5" s="8">
        <f>1.05*(M5/I5)</f>
        <v>4.9893558413457807E-2</v>
      </c>
      <c r="Y5" s="26">
        <f>SUM(U5:X5)</f>
        <v>2.4267253125353321</v>
      </c>
    </row>
    <row r="6" spans="1:25" x14ac:dyDescent="0.35">
      <c r="A6" s="13">
        <v>2</v>
      </c>
      <c r="B6" s="14" t="s">
        <v>8</v>
      </c>
      <c r="C6" s="13">
        <v>2020</v>
      </c>
      <c r="D6" s="10">
        <v>2429852</v>
      </c>
      <c r="E6" s="10">
        <v>6381566</v>
      </c>
      <c r="F6" s="11">
        <f t="shared" ref="F6:F69" si="6">D6/E6*100%</f>
        <v>0.38076108591527535</v>
      </c>
      <c r="G6" s="12">
        <v>1731619</v>
      </c>
      <c r="H6" s="12">
        <v>1144923</v>
      </c>
      <c r="I6" s="12">
        <v>6381566</v>
      </c>
      <c r="J6" s="12">
        <f>G6-H6</f>
        <v>586696</v>
      </c>
      <c r="K6" s="12">
        <v>2347061</v>
      </c>
      <c r="L6" s="12">
        <v>284897</v>
      </c>
      <c r="M6" s="12">
        <v>342940</v>
      </c>
      <c r="N6" s="12">
        <v>2534842</v>
      </c>
      <c r="O6" s="8">
        <f>1.2*(J6/I6)</f>
        <v>0.1103232654806046</v>
      </c>
      <c r="P6" s="8">
        <f t="shared" si="1"/>
        <v>0.51490267435924031</v>
      </c>
      <c r="Q6" s="8">
        <f t="shared" si="2"/>
        <v>0.14732435580858994</v>
      </c>
      <c r="R6" s="8">
        <f t="shared" si="3"/>
        <v>3.2243496345567842E-2</v>
      </c>
      <c r="S6" s="8">
        <f t="shared" si="4"/>
        <v>0.39324102892612878</v>
      </c>
      <c r="T6" s="20">
        <f t="shared" si="5"/>
        <v>1.1980348209201315</v>
      </c>
      <c r="U6" s="8">
        <f t="shared" ref="U6:U69" si="7">6.56*(J6/I6)</f>
        <v>0.60310051796063846</v>
      </c>
      <c r="V6" s="8">
        <f t="shared" ref="V6:V69" si="8">3.26*(K6/I6)</f>
        <v>1.1989876560079453</v>
      </c>
      <c r="W6" s="8">
        <f t="shared" ref="W6:W69" si="9">6.72*(L6/I6)</f>
        <v>0.30000596091931042</v>
      </c>
      <c r="X6" s="8">
        <f t="shared" ref="X6:X69" si="10">1.05*(M6/I6)</f>
        <v>5.6426118604743725E-2</v>
      </c>
      <c r="Y6" s="26">
        <f t="shared" ref="Y6:Y69" si="11">SUM(U6:X6)</f>
        <v>2.1585202534926382</v>
      </c>
    </row>
    <row r="7" spans="1:25" x14ac:dyDescent="0.35">
      <c r="A7" s="13">
        <v>3</v>
      </c>
      <c r="B7" s="14" t="s">
        <v>8</v>
      </c>
      <c r="C7" s="13">
        <v>2021</v>
      </c>
      <c r="D7" s="10">
        <v>3128621</v>
      </c>
      <c r="E7" s="10">
        <v>7586936</v>
      </c>
      <c r="F7" s="11">
        <f t="shared" si="6"/>
        <v>0.41236949936047962</v>
      </c>
      <c r="G7" s="12">
        <v>2838132</v>
      </c>
      <c r="H7" s="12">
        <v>1361558</v>
      </c>
      <c r="I7" s="12">
        <f>E7</f>
        <v>7586936</v>
      </c>
      <c r="J7" s="12">
        <f>G7-H7</f>
        <v>1476574</v>
      </c>
      <c r="K7" s="12">
        <v>2783495</v>
      </c>
      <c r="L7" s="12">
        <v>1528279</v>
      </c>
      <c r="M7" s="12">
        <v>342940</v>
      </c>
      <c r="N7" s="12">
        <v>3992718</v>
      </c>
      <c r="O7" s="8">
        <f>1.2*(J7/I7)</f>
        <v>0.23354471422982873</v>
      </c>
      <c r="P7" s="8">
        <f t="shared" si="1"/>
        <v>0.51363198529683129</v>
      </c>
      <c r="Q7" s="8">
        <f t="shared" si="2"/>
        <v>0.66473747768532643</v>
      </c>
      <c r="R7" s="8">
        <f t="shared" si="3"/>
        <v>2.7120829805339072E-2</v>
      </c>
      <c r="S7" s="8">
        <f t="shared" si="4"/>
        <v>0.52099962619956197</v>
      </c>
      <c r="T7" s="20">
        <f t="shared" si="5"/>
        <v>1.9600346332168874</v>
      </c>
      <c r="U7" s="8">
        <f t="shared" si="7"/>
        <v>1.276711104456397</v>
      </c>
      <c r="V7" s="8">
        <f t="shared" si="8"/>
        <v>1.1960287657626214</v>
      </c>
      <c r="W7" s="8">
        <f t="shared" si="9"/>
        <v>1.353647227286483</v>
      </c>
      <c r="X7" s="8">
        <f t="shared" si="10"/>
        <v>4.746145215934338E-2</v>
      </c>
      <c r="Y7" s="26">
        <f t="shared" si="11"/>
        <v>3.8738485496648449</v>
      </c>
    </row>
    <row r="8" spans="1:25" x14ac:dyDescent="0.35">
      <c r="A8" s="13">
        <v>4</v>
      </c>
      <c r="B8" s="14" t="s">
        <v>9</v>
      </c>
      <c r="C8" s="13">
        <v>2019</v>
      </c>
      <c r="D8" s="10">
        <v>2080864382</v>
      </c>
      <c r="E8" s="10">
        <v>3718973064</v>
      </c>
      <c r="F8" s="11">
        <f t="shared" si="6"/>
        <v>0.55952660753124506</v>
      </c>
      <c r="G8" s="12">
        <v>865283201</v>
      </c>
      <c r="H8" s="12">
        <v>667387770</v>
      </c>
      <c r="I8" s="12">
        <f t="shared" ref="I8:I16" si="12">E8</f>
        <v>3718973064</v>
      </c>
      <c r="J8" s="12">
        <f t="shared" ref="J8:J63" si="13">G8-H8</f>
        <v>197895431</v>
      </c>
      <c r="K8" s="12">
        <v>527178312</v>
      </c>
      <c r="L8" s="6">
        <v>237876264</v>
      </c>
      <c r="M8" s="12">
        <v>72498628</v>
      </c>
      <c r="N8" s="12">
        <v>1666415381</v>
      </c>
      <c r="O8" s="8">
        <f t="shared" ref="O8:O13" si="14">1.2*(J8/I8)</f>
        <v>6.3854863456467348E-2</v>
      </c>
      <c r="P8" s="8">
        <f t="shared" si="1"/>
        <v>0.19845522516535227</v>
      </c>
      <c r="Q8" s="8">
        <f t="shared" si="2"/>
        <v>0.21107753610769364</v>
      </c>
      <c r="R8" s="8">
        <f t="shared" si="3"/>
        <v>1.1696556025392067E-2</v>
      </c>
      <c r="S8" s="8">
        <f t="shared" si="4"/>
        <v>0.4436039731397205</v>
      </c>
      <c r="T8" s="20">
        <f t="shared" si="5"/>
        <v>0.92868815389462578</v>
      </c>
      <c r="U8" s="8">
        <f t="shared" si="7"/>
        <v>0.34907325356202146</v>
      </c>
      <c r="V8" s="8">
        <f t="shared" si="8"/>
        <v>0.46211716717074885</v>
      </c>
      <c r="W8" s="8">
        <f t="shared" si="9"/>
        <v>0.42983061898293978</v>
      </c>
      <c r="X8" s="8">
        <f t="shared" si="10"/>
        <v>2.0468973044436119E-2</v>
      </c>
      <c r="Y8" s="26">
        <f t="shared" si="11"/>
        <v>1.2614900127601461</v>
      </c>
    </row>
    <row r="9" spans="1:25" x14ac:dyDescent="0.35">
      <c r="A9" s="13">
        <v>5</v>
      </c>
      <c r="B9" s="14" t="s">
        <v>9</v>
      </c>
      <c r="C9" s="13">
        <v>2020</v>
      </c>
      <c r="D9" s="10">
        <v>1311320300</v>
      </c>
      <c r="E9" s="10">
        <v>2900230622</v>
      </c>
      <c r="F9" s="11">
        <f t="shared" si="6"/>
        <v>0.45214345716262838</v>
      </c>
      <c r="G9" s="12">
        <v>1124916288</v>
      </c>
      <c r="H9" s="12">
        <v>724504586</v>
      </c>
      <c r="I9" s="12">
        <f t="shared" si="12"/>
        <v>2900230622</v>
      </c>
      <c r="J9" s="12">
        <f t="shared" si="13"/>
        <v>400411702</v>
      </c>
      <c r="K9" s="12">
        <v>527178312</v>
      </c>
      <c r="L9" s="12">
        <v>173644240</v>
      </c>
      <c r="M9" s="12">
        <v>72498628</v>
      </c>
      <c r="N9" s="12">
        <v>1507322128</v>
      </c>
      <c r="O9" s="8">
        <f t="shared" si="14"/>
        <v>0.1656744255974551</v>
      </c>
      <c r="P9" s="8">
        <f t="shared" si="1"/>
        <v>0.25447963730933948</v>
      </c>
      <c r="Q9" s="8">
        <f t="shared" si="2"/>
        <v>0.19757945718290537</v>
      </c>
      <c r="R9" s="8">
        <f t="shared" si="3"/>
        <v>1.4998523382944958E-2</v>
      </c>
      <c r="S9" s="8">
        <f t="shared" si="4"/>
        <v>0.5145276707998292</v>
      </c>
      <c r="T9" s="20">
        <f t="shared" si="5"/>
        <v>1.1472597142724741</v>
      </c>
      <c r="U9" s="8">
        <f t="shared" si="7"/>
        <v>0.90568685993275455</v>
      </c>
      <c r="V9" s="8">
        <f t="shared" si="8"/>
        <v>0.59257401259174758</v>
      </c>
      <c r="W9" s="8">
        <f t="shared" si="9"/>
        <v>0.40234362189973455</v>
      </c>
      <c r="X9" s="8">
        <f t="shared" si="10"/>
        <v>2.6247415920153679E-2</v>
      </c>
      <c r="Y9" s="26">
        <f t="shared" si="11"/>
        <v>1.9268519103443904</v>
      </c>
    </row>
    <row r="10" spans="1:25" x14ac:dyDescent="0.35">
      <c r="A10" s="13">
        <v>6</v>
      </c>
      <c r="B10" s="14" t="s">
        <v>9</v>
      </c>
      <c r="C10" s="13">
        <v>2021</v>
      </c>
      <c r="D10" s="10">
        <v>1259863437</v>
      </c>
      <c r="E10" s="10">
        <v>3010072696</v>
      </c>
      <c r="F10" s="11">
        <f t="shared" si="6"/>
        <v>0.41854917280708759</v>
      </c>
      <c r="G10" s="12">
        <v>1145452766</v>
      </c>
      <c r="H10" s="12">
        <v>673072115</v>
      </c>
      <c r="I10" s="12">
        <f t="shared" si="12"/>
        <v>3010072696</v>
      </c>
      <c r="J10" s="12">
        <f t="shared" si="13"/>
        <v>472380651</v>
      </c>
      <c r="K10" s="12">
        <v>549265521</v>
      </c>
      <c r="L10" s="12">
        <v>497138308</v>
      </c>
      <c r="M10" s="12">
        <v>72498628</v>
      </c>
      <c r="N10" s="12">
        <v>2164946288</v>
      </c>
      <c r="O10" s="8">
        <f t="shared" si="14"/>
        <v>0.18831996381791039</v>
      </c>
      <c r="P10" s="8">
        <f t="shared" si="1"/>
        <v>0.25546616545901518</v>
      </c>
      <c r="Q10" s="8">
        <f t="shared" si="2"/>
        <v>0.54502219118497985</v>
      </c>
      <c r="R10" s="8">
        <f t="shared" si="3"/>
        <v>1.4451204735953658E-2</v>
      </c>
      <c r="S10" s="8">
        <f t="shared" si="4"/>
        <v>0.71204154901912042</v>
      </c>
      <c r="T10" s="20">
        <f t="shared" si="5"/>
        <v>1.7153010742169794</v>
      </c>
      <c r="U10" s="8">
        <f t="shared" si="7"/>
        <v>1.0294824688712434</v>
      </c>
      <c r="V10" s="8">
        <f t="shared" si="8"/>
        <v>0.59487121385456398</v>
      </c>
      <c r="W10" s="8">
        <f t="shared" si="9"/>
        <v>1.1098633711403227</v>
      </c>
      <c r="X10" s="8">
        <f t="shared" si="10"/>
        <v>2.5289608287918902E-2</v>
      </c>
      <c r="Y10" s="26">
        <f t="shared" si="11"/>
        <v>2.7595066621540494</v>
      </c>
    </row>
    <row r="11" spans="1:25" x14ac:dyDescent="0.35">
      <c r="A11" s="13">
        <v>7</v>
      </c>
      <c r="B11" s="14" t="s">
        <v>10</v>
      </c>
      <c r="C11" s="13">
        <v>2019</v>
      </c>
      <c r="D11" s="10">
        <v>140910569</v>
      </c>
      <c r="E11" s="10">
        <v>203847778</v>
      </c>
      <c r="F11" s="11">
        <f t="shared" si="6"/>
        <v>0.69125388749638472</v>
      </c>
      <c r="G11" s="12">
        <v>33101644</v>
      </c>
      <c r="H11" s="6">
        <v>45702624</v>
      </c>
      <c r="I11" s="12">
        <f t="shared" si="12"/>
        <v>203847778</v>
      </c>
      <c r="J11" s="12">
        <f t="shared" si="13"/>
        <v>-12600980</v>
      </c>
      <c r="K11" s="12">
        <v>28201253</v>
      </c>
      <c r="L11" s="12">
        <v>19800613</v>
      </c>
      <c r="M11" s="12">
        <v>95964635</v>
      </c>
      <c r="N11" s="12">
        <v>86257559</v>
      </c>
      <c r="O11" s="8">
        <f t="shared" si="14"/>
        <v>-7.4178762939471427E-2</v>
      </c>
      <c r="P11" s="8">
        <f t="shared" si="1"/>
        <v>0.19368253403282129</v>
      </c>
      <c r="Q11" s="8">
        <f t="shared" si="2"/>
        <v>0.32054321877376557</v>
      </c>
      <c r="R11" s="8">
        <f t="shared" si="3"/>
        <v>0.2824596940173662</v>
      </c>
      <c r="S11" s="8">
        <f t="shared" si="4"/>
        <v>0.41891544881102405</v>
      </c>
      <c r="T11" s="20">
        <f t="shared" si="5"/>
        <v>1.1414221326955056</v>
      </c>
      <c r="U11" s="8">
        <f t="shared" si="7"/>
        <v>-0.40551057073577718</v>
      </c>
      <c r="V11" s="8">
        <f t="shared" si="8"/>
        <v>0.45100361496214098</v>
      </c>
      <c r="W11" s="8">
        <f t="shared" si="9"/>
        <v>0.65274255459384989</v>
      </c>
      <c r="X11" s="8">
        <f t="shared" si="10"/>
        <v>0.49430446453039095</v>
      </c>
      <c r="Y11" s="26">
        <f t="shared" si="11"/>
        <v>1.1925400633506047</v>
      </c>
    </row>
    <row r="12" spans="1:25" x14ac:dyDescent="0.35">
      <c r="A12" s="13">
        <v>8</v>
      </c>
      <c r="B12" s="14" t="s">
        <v>10</v>
      </c>
      <c r="C12" s="13">
        <v>2020</v>
      </c>
      <c r="D12" s="10">
        <v>154965895</v>
      </c>
      <c r="E12" s="10">
        <v>222976008</v>
      </c>
      <c r="F12" s="11">
        <f t="shared" si="6"/>
        <v>0.69498909945504095</v>
      </c>
      <c r="G12" s="12">
        <v>39364337</v>
      </c>
      <c r="H12" s="12">
        <v>67742968</v>
      </c>
      <c r="I12" s="12">
        <f t="shared" si="12"/>
        <v>222976008</v>
      </c>
      <c r="J12" s="12">
        <f t="shared" si="13"/>
        <v>-28378631</v>
      </c>
      <c r="K12" s="12">
        <v>32561400</v>
      </c>
      <c r="L12" s="12">
        <v>12834665</v>
      </c>
      <c r="M12" s="12">
        <v>95964635</v>
      </c>
      <c r="N12" s="12">
        <v>90254915</v>
      </c>
      <c r="O12" s="8">
        <f t="shared" si="14"/>
        <v>-0.15272655343260069</v>
      </c>
      <c r="P12" s="8">
        <f t="shared" si="1"/>
        <v>0.20444334082795132</v>
      </c>
      <c r="Q12" s="8">
        <f t="shared" si="2"/>
        <v>0.18995045646345951</v>
      </c>
      <c r="R12" s="8">
        <f t="shared" si="3"/>
        <v>0.25822859381355506</v>
      </c>
      <c r="S12" s="8">
        <f t="shared" si="4"/>
        <v>0.40072636805839668</v>
      </c>
      <c r="T12" s="20">
        <f t="shared" si="5"/>
        <v>0.9006222057307619</v>
      </c>
      <c r="U12" s="8">
        <f t="shared" si="7"/>
        <v>-0.83490515876488369</v>
      </c>
      <c r="V12" s="8">
        <f t="shared" si="8"/>
        <v>0.47606092221365809</v>
      </c>
      <c r="W12" s="8">
        <f t="shared" si="9"/>
        <v>0.386808202252863</v>
      </c>
      <c r="X12" s="8">
        <f t="shared" si="10"/>
        <v>0.45190003917372135</v>
      </c>
      <c r="Y12" s="26">
        <f t="shared" si="11"/>
        <v>0.47986400487535874</v>
      </c>
    </row>
    <row r="13" spans="1:25" x14ac:dyDescent="0.35">
      <c r="A13" s="13">
        <v>9</v>
      </c>
      <c r="B13" s="14" t="s">
        <v>10</v>
      </c>
      <c r="C13" s="13">
        <v>2021</v>
      </c>
      <c r="D13" s="10">
        <v>160052817</v>
      </c>
      <c r="E13" s="10">
        <v>223583081</v>
      </c>
      <c r="F13" s="11">
        <f t="shared" si="6"/>
        <v>0.71585388431068275</v>
      </c>
      <c r="G13" s="12">
        <v>43592371</v>
      </c>
      <c r="H13" s="12">
        <v>52211753</v>
      </c>
      <c r="I13" s="12">
        <f t="shared" si="12"/>
        <v>223583081</v>
      </c>
      <c r="J13" s="12">
        <f t="shared" si="13"/>
        <v>-8619382</v>
      </c>
      <c r="K13" s="12">
        <v>18591325</v>
      </c>
      <c r="L13" s="12">
        <v>-7067059</v>
      </c>
      <c r="M13" s="12">
        <v>95964635</v>
      </c>
      <c r="N13" s="12">
        <v>84986938</v>
      </c>
      <c r="O13" s="8">
        <f t="shared" si="14"/>
        <v>-4.6261364472385998E-2</v>
      </c>
      <c r="P13" s="8">
        <f t="shared" si="1"/>
        <v>0.11641245340920942</v>
      </c>
      <c r="Q13" s="8">
        <f t="shared" si="2"/>
        <v>-0.1043070638247444</v>
      </c>
      <c r="R13" s="8">
        <f t="shared" si="3"/>
        <v>0.25752745128331062</v>
      </c>
      <c r="S13" s="8">
        <f t="shared" si="4"/>
        <v>0.37631232311357227</v>
      </c>
      <c r="T13" s="20">
        <f t="shared" si="5"/>
        <v>0.59968379950896189</v>
      </c>
      <c r="U13" s="8">
        <f t="shared" si="7"/>
        <v>-0.2528954591157101</v>
      </c>
      <c r="V13" s="8">
        <f t="shared" si="8"/>
        <v>0.27107471293858765</v>
      </c>
      <c r="W13" s="8">
        <f t="shared" si="9"/>
        <v>-0.21240711178857044</v>
      </c>
      <c r="X13" s="8">
        <f t="shared" si="10"/>
        <v>0.45067303974579365</v>
      </c>
      <c r="Y13" s="26">
        <f t="shared" si="11"/>
        <v>0.25644518178010078</v>
      </c>
    </row>
    <row r="14" spans="1:25" x14ac:dyDescent="0.35">
      <c r="A14" s="13">
        <v>10</v>
      </c>
      <c r="B14" s="14" t="s">
        <v>11</v>
      </c>
      <c r="C14" s="13">
        <v>2019</v>
      </c>
      <c r="D14" s="10">
        <v>2570388847</v>
      </c>
      <c r="E14" s="10">
        <v>3616163065</v>
      </c>
      <c r="F14" s="11">
        <f t="shared" si="6"/>
        <v>0.71080556954917073</v>
      </c>
      <c r="G14" s="12">
        <v>1431426846</v>
      </c>
      <c r="H14" s="12">
        <v>711411136</v>
      </c>
      <c r="I14" s="12">
        <f t="shared" si="12"/>
        <v>3616163065</v>
      </c>
      <c r="J14" s="12">
        <f t="shared" si="13"/>
        <v>720015710</v>
      </c>
      <c r="K14" s="6">
        <v>506862231</v>
      </c>
      <c r="L14" s="12">
        <v>54134699</v>
      </c>
      <c r="M14" s="12">
        <v>56892154</v>
      </c>
      <c r="N14" s="12">
        <v>2782676420</v>
      </c>
      <c r="O14" s="8">
        <f t="shared" ref="O14:O19" si="15">1.2*(J14/I14)</f>
        <v>0.2389324918344079</v>
      </c>
      <c r="P14" s="8">
        <f t="shared" si="1"/>
        <v>0.19623205885490122</v>
      </c>
      <c r="Q14" s="8">
        <f t="shared" si="2"/>
        <v>4.9401673400477582E-2</v>
      </c>
      <c r="R14" s="8">
        <f t="shared" si="3"/>
        <v>9.4396441162699612E-3</v>
      </c>
      <c r="S14" s="8">
        <f t="shared" si="4"/>
        <v>0.76181566104237608</v>
      </c>
      <c r="T14" s="20">
        <f t="shared" si="5"/>
        <v>1.2558215292484327</v>
      </c>
      <c r="U14" s="8">
        <f t="shared" si="7"/>
        <v>1.3061642886947631</v>
      </c>
      <c r="V14" s="8">
        <f t="shared" si="8"/>
        <v>0.45694036561926998</v>
      </c>
      <c r="W14" s="8">
        <f t="shared" si="9"/>
        <v>0.10059977128824527</v>
      </c>
      <c r="X14" s="8">
        <f t="shared" si="10"/>
        <v>1.6519377203472435E-2</v>
      </c>
      <c r="Y14" s="26">
        <f t="shared" si="11"/>
        <v>1.8802238028057505</v>
      </c>
    </row>
    <row r="15" spans="1:25" x14ac:dyDescent="0.35">
      <c r="A15" s="13">
        <v>11</v>
      </c>
      <c r="B15" s="14" t="s">
        <v>11</v>
      </c>
      <c r="C15" s="13">
        <v>2020</v>
      </c>
      <c r="D15" s="10">
        <v>2626405463</v>
      </c>
      <c r="E15" s="10">
        <v>3493702857</v>
      </c>
      <c r="F15" s="11">
        <f t="shared" si="6"/>
        <v>0.75175410459928538</v>
      </c>
      <c r="G15" s="12">
        <v>1394114737</v>
      </c>
      <c r="H15" s="12">
        <v>707713855</v>
      </c>
      <c r="I15" s="12">
        <f t="shared" si="12"/>
        <v>3493702857</v>
      </c>
      <c r="J15" s="12">
        <f t="shared" si="13"/>
        <v>686400882</v>
      </c>
      <c r="K15" s="12">
        <v>355269918</v>
      </c>
      <c r="L15" s="12">
        <v>-119737447</v>
      </c>
      <c r="M15" s="12">
        <v>56892154</v>
      </c>
      <c r="N15" s="12">
        <v>1813838560</v>
      </c>
      <c r="O15" s="8">
        <f t="shared" si="15"/>
        <v>0.23576162373101325</v>
      </c>
      <c r="P15" s="8">
        <f t="shared" si="1"/>
        <v>0.1423641063817008</v>
      </c>
      <c r="Q15" s="8">
        <f t="shared" si="2"/>
        <v>-0.11309879267731898</v>
      </c>
      <c r="R15" s="8">
        <f t="shared" si="3"/>
        <v>9.7705196455406523E-3</v>
      </c>
      <c r="S15" s="8">
        <f t="shared" si="4"/>
        <v>0.51398194062271962</v>
      </c>
      <c r="T15" s="20">
        <f t="shared" si="5"/>
        <v>0.78877939770365535</v>
      </c>
      <c r="U15" s="8">
        <f t="shared" si="7"/>
        <v>1.288830209729539</v>
      </c>
      <c r="V15" s="8">
        <f t="shared" si="8"/>
        <v>0.33150499057453187</v>
      </c>
      <c r="W15" s="8">
        <f t="shared" si="9"/>
        <v>-0.23031026872472229</v>
      </c>
      <c r="X15" s="8">
        <f t="shared" si="10"/>
        <v>1.7098409379696141E-2</v>
      </c>
      <c r="Y15" s="26">
        <f t="shared" si="11"/>
        <v>1.4071233409590449</v>
      </c>
    </row>
    <row r="16" spans="1:25" x14ac:dyDescent="0.35">
      <c r="A16" s="13">
        <v>12</v>
      </c>
      <c r="B16" s="14" t="s">
        <v>11</v>
      </c>
      <c r="C16" s="13">
        <v>2021</v>
      </c>
      <c r="D16" s="10">
        <v>2807763436</v>
      </c>
      <c r="E16" s="10">
        <v>3691477101</v>
      </c>
      <c r="F16" s="11">
        <f t="shared" si="6"/>
        <v>0.76060703051344758</v>
      </c>
      <c r="G16" s="12">
        <v>2091950362</v>
      </c>
      <c r="H16" s="12">
        <v>1135763896</v>
      </c>
      <c r="I16" s="12">
        <f t="shared" si="12"/>
        <v>3691477101</v>
      </c>
      <c r="J16" s="12">
        <f t="shared" si="13"/>
        <v>956186466</v>
      </c>
      <c r="K16" s="12">
        <v>412988522</v>
      </c>
      <c r="L16" s="12">
        <v>502107483</v>
      </c>
      <c r="M16" s="12">
        <v>56892154</v>
      </c>
      <c r="N16" s="12">
        <v>2782676420</v>
      </c>
      <c r="O16" s="8">
        <f t="shared" si="15"/>
        <v>0.31083052333960559</v>
      </c>
      <c r="P16" s="8">
        <f t="shared" si="1"/>
        <v>0.1566267147216959</v>
      </c>
      <c r="Q16" s="8">
        <f t="shared" si="2"/>
        <v>0.44885953469713802</v>
      </c>
      <c r="R16" s="8">
        <f t="shared" si="3"/>
        <v>9.2470551668200635E-3</v>
      </c>
      <c r="S16" s="8">
        <f t="shared" si="4"/>
        <v>0.74627299057434948</v>
      </c>
      <c r="T16" s="20">
        <f t="shared" si="5"/>
        <v>1.6718368184996091</v>
      </c>
      <c r="U16" s="8">
        <f t="shared" si="7"/>
        <v>1.6992068609231772</v>
      </c>
      <c r="V16" s="8">
        <f t="shared" si="8"/>
        <v>0.36471649285194901</v>
      </c>
      <c r="W16" s="8">
        <f t="shared" si="9"/>
        <v>0.91404123429235373</v>
      </c>
      <c r="X16" s="8">
        <f t="shared" si="10"/>
        <v>1.6182346541935112E-2</v>
      </c>
      <c r="Y16" s="26">
        <f t="shared" si="11"/>
        <v>2.9941469346094149</v>
      </c>
    </row>
    <row r="17" spans="1:25" x14ac:dyDescent="0.35">
      <c r="A17" s="13">
        <v>13</v>
      </c>
      <c r="B17" s="14" t="s">
        <v>12</v>
      </c>
      <c r="C17" s="13">
        <v>2019</v>
      </c>
      <c r="D17" s="10">
        <v>32971463</v>
      </c>
      <c r="E17" s="10">
        <f>I17</f>
        <v>126354537</v>
      </c>
      <c r="F17" s="11">
        <f t="shared" si="6"/>
        <v>0.26094403717375025</v>
      </c>
      <c r="G17" s="12">
        <v>39197070</v>
      </c>
      <c r="H17" s="12">
        <v>18033350</v>
      </c>
      <c r="I17" s="12">
        <v>126354537</v>
      </c>
      <c r="J17" s="12">
        <f>G17-H17</f>
        <v>21163720</v>
      </c>
      <c r="K17" s="12">
        <v>116011936</v>
      </c>
      <c r="L17" s="12">
        <v>8029510</v>
      </c>
      <c r="M17" s="12">
        <v>24039183</v>
      </c>
      <c r="N17" s="12">
        <v>114851737</v>
      </c>
      <c r="O17" s="8">
        <f t="shared" si="15"/>
        <v>0.20099368493590378</v>
      </c>
      <c r="P17" s="8">
        <f t="shared" si="1"/>
        <v>1.2854046578477827</v>
      </c>
      <c r="Q17" s="8">
        <f t="shared" si="2"/>
        <v>0.20970662098188053</v>
      </c>
      <c r="R17" s="8">
        <f t="shared" si="3"/>
        <v>0.11415110325638722</v>
      </c>
      <c r="S17" s="8">
        <f t="shared" si="4"/>
        <v>0.89987445112477438</v>
      </c>
      <c r="T17" s="20">
        <f t="shared" si="5"/>
        <v>2.7101305181467286</v>
      </c>
      <c r="U17" s="8">
        <f t="shared" si="7"/>
        <v>1.0987654776496074</v>
      </c>
      <c r="V17" s="8">
        <f t="shared" si="8"/>
        <v>2.9931565604169794</v>
      </c>
      <c r="W17" s="8">
        <f t="shared" si="9"/>
        <v>0.42703893727219311</v>
      </c>
      <c r="X17" s="8">
        <f t="shared" si="10"/>
        <v>0.19976443069867766</v>
      </c>
      <c r="Y17" s="26">
        <f t="shared" si="11"/>
        <v>4.718725406037457</v>
      </c>
    </row>
    <row r="18" spans="1:25" x14ac:dyDescent="0.35">
      <c r="A18" s="13">
        <v>14</v>
      </c>
      <c r="B18" s="14" t="s">
        <v>12</v>
      </c>
      <c r="C18" s="13">
        <v>2020</v>
      </c>
      <c r="D18" s="10">
        <v>24437727</v>
      </c>
      <c r="E18" s="10">
        <f t="shared" ref="E18:E81" si="16">I18</f>
        <v>108688283</v>
      </c>
      <c r="F18" s="11">
        <f t="shared" si="6"/>
        <v>0.22484233190067046</v>
      </c>
      <c r="G18" s="12">
        <v>33085205</v>
      </c>
      <c r="H18" s="12">
        <v>10844104</v>
      </c>
      <c r="I18" s="12">
        <v>108688283</v>
      </c>
      <c r="J18" s="12">
        <f t="shared" si="13"/>
        <v>22241101</v>
      </c>
      <c r="K18" s="12">
        <v>107226575</v>
      </c>
      <c r="L18" s="12">
        <v>-9354622</v>
      </c>
      <c r="M18" s="12">
        <v>24039183</v>
      </c>
      <c r="N18" s="12">
        <v>72221596</v>
      </c>
      <c r="O18" s="8">
        <f t="shared" si="15"/>
        <v>0.24555840301571422</v>
      </c>
      <c r="P18" s="8">
        <f t="shared" si="1"/>
        <v>1.3811719244842611</v>
      </c>
      <c r="Q18" s="8">
        <f t="shared" si="2"/>
        <v>-0.28402557983182047</v>
      </c>
      <c r="R18" s="8">
        <f t="shared" si="3"/>
        <v>0.1327052871007264</v>
      </c>
      <c r="S18" s="8">
        <f t="shared" si="4"/>
        <v>0.65783889547689334</v>
      </c>
      <c r="T18" s="20">
        <f t="shared" si="5"/>
        <v>2.1332489302457747</v>
      </c>
      <c r="U18" s="8">
        <f t="shared" si="7"/>
        <v>1.3423859364859043</v>
      </c>
      <c r="V18" s="8">
        <f t="shared" si="8"/>
        <v>3.216157481299065</v>
      </c>
      <c r="W18" s="8">
        <f t="shared" si="9"/>
        <v>-0.57837936256661626</v>
      </c>
      <c r="X18" s="8">
        <f t="shared" si="10"/>
        <v>0.23223425242627121</v>
      </c>
      <c r="Y18" s="26">
        <f t="shared" si="11"/>
        <v>4.2123983076446248</v>
      </c>
    </row>
    <row r="19" spans="1:25" x14ac:dyDescent="0.35">
      <c r="A19" s="13">
        <v>15</v>
      </c>
      <c r="B19" s="14" t="s">
        <v>12</v>
      </c>
      <c r="C19" s="13">
        <v>2021</v>
      </c>
      <c r="D19" s="10">
        <v>33261651</v>
      </c>
      <c r="E19" s="10">
        <f t="shared" si="16"/>
        <v>132182307</v>
      </c>
      <c r="F19" s="11">
        <f t="shared" si="6"/>
        <v>0.25163466847344401</v>
      </c>
      <c r="G19" s="12">
        <v>50212050</v>
      </c>
      <c r="H19" s="12">
        <v>20758804</v>
      </c>
      <c r="I19" s="12">
        <v>132182307</v>
      </c>
      <c r="J19" s="12">
        <f t="shared" si="13"/>
        <v>29453246</v>
      </c>
      <c r="K19" s="12">
        <v>122017669</v>
      </c>
      <c r="L19" s="12">
        <v>33958118</v>
      </c>
      <c r="M19" s="12">
        <v>24039183</v>
      </c>
      <c r="N19" s="12">
        <v>132149772</v>
      </c>
      <c r="O19" s="8">
        <f t="shared" si="15"/>
        <v>0.26738748931050205</v>
      </c>
      <c r="P19" s="8">
        <f t="shared" si="1"/>
        <v>1.2923419213737886</v>
      </c>
      <c r="Q19" s="8">
        <f t="shared" si="2"/>
        <v>0.84778206662711675</v>
      </c>
      <c r="R19" s="8">
        <f t="shared" si="3"/>
        <v>0.10911830885203115</v>
      </c>
      <c r="S19" s="8">
        <f t="shared" si="4"/>
        <v>0.98975632404418545</v>
      </c>
      <c r="T19" s="20">
        <f t="shared" si="5"/>
        <v>3.5063861102076239</v>
      </c>
      <c r="U19" s="8">
        <f t="shared" si="7"/>
        <v>1.4617182748974111</v>
      </c>
      <c r="V19" s="8">
        <f t="shared" si="8"/>
        <v>3.0093104740561074</v>
      </c>
      <c r="W19" s="8">
        <f t="shared" si="9"/>
        <v>1.7263925720406741</v>
      </c>
      <c r="X19" s="8">
        <f t="shared" si="10"/>
        <v>0.19095704049105452</v>
      </c>
      <c r="Y19" s="26">
        <f t="shared" si="11"/>
        <v>6.3883783614852465</v>
      </c>
    </row>
    <row r="20" spans="1:25" x14ac:dyDescent="0.35">
      <c r="A20" s="13">
        <v>16</v>
      </c>
      <c r="B20" s="14" t="s">
        <v>13</v>
      </c>
      <c r="C20" s="13">
        <v>2019</v>
      </c>
      <c r="D20" s="10">
        <v>110414793</v>
      </c>
      <c r="E20" s="10">
        <f t="shared" si="16"/>
        <v>150937294</v>
      </c>
      <c r="F20" s="11">
        <f t="shared" si="6"/>
        <v>0.73152757727324835</v>
      </c>
      <c r="G20" s="12">
        <v>20878595</v>
      </c>
      <c r="H20" s="12">
        <v>15004612</v>
      </c>
      <c r="I20" s="12">
        <v>150937294</v>
      </c>
      <c r="J20" s="12">
        <f t="shared" si="13"/>
        <v>5873983</v>
      </c>
      <c r="K20" s="12">
        <v>-37803991</v>
      </c>
      <c r="L20" s="12">
        <v>-3336318</v>
      </c>
      <c r="M20" s="12">
        <v>9901764</v>
      </c>
      <c r="N20" s="12">
        <v>25611312</v>
      </c>
      <c r="O20" s="8">
        <f t="shared" ref="O20:O26" si="17">1.2*(J20/I20)</f>
        <v>4.6700052804709749E-2</v>
      </c>
      <c r="P20" s="8">
        <f t="shared" ref="P20:P26" si="18">1.4*(K20/I20)</f>
        <v>-0.35064619218627308</v>
      </c>
      <c r="Q20" s="8">
        <f t="shared" ref="Q20:Q26" si="19">3.3*(L20/I20)</f>
        <v>-7.2943201168029423E-2</v>
      </c>
      <c r="R20" s="8">
        <f t="shared" ref="R20:R26" si="20">0.6*(M20/I20)</f>
        <v>3.9361103161157776E-2</v>
      </c>
      <c r="S20" s="8">
        <f t="shared" ref="S20:S26" si="21">0.99*(N20/I20)</f>
        <v>0.16798498375093435</v>
      </c>
      <c r="T20" s="20">
        <f t="shared" ref="T20:T34" si="22">SUM(O20:S20)</f>
        <v>-0.16954325363750067</v>
      </c>
      <c r="U20" s="8">
        <f t="shared" si="7"/>
        <v>0.25529362199907996</v>
      </c>
      <c r="V20" s="8">
        <f t="shared" si="8"/>
        <v>-0.81650470466232161</v>
      </c>
      <c r="W20" s="8">
        <f t="shared" si="9"/>
        <v>-0.14853888237853263</v>
      </c>
      <c r="X20" s="8">
        <f t="shared" si="10"/>
        <v>6.8881930532026112E-2</v>
      </c>
      <c r="Y20" s="26">
        <f t="shared" si="11"/>
        <v>-0.64086803450974827</v>
      </c>
    </row>
    <row r="21" spans="1:25" x14ac:dyDescent="0.35">
      <c r="A21" s="13">
        <v>17</v>
      </c>
      <c r="B21" s="14" t="s">
        <v>13</v>
      </c>
      <c r="C21" s="13">
        <v>2020</v>
      </c>
      <c r="D21" s="10">
        <v>103460057</v>
      </c>
      <c r="E21" s="10">
        <f t="shared" si="16"/>
        <v>141244156</v>
      </c>
      <c r="F21" s="11">
        <f t="shared" si="6"/>
        <v>0.73249088620700176</v>
      </c>
      <c r="G21" s="12">
        <v>19636666</v>
      </c>
      <c r="H21" s="12">
        <v>6055503</v>
      </c>
      <c r="I21" s="12">
        <v>141244156</v>
      </c>
      <c r="J21" s="12">
        <f t="shared" si="13"/>
        <v>13581163</v>
      </c>
      <c r="K21" s="12">
        <v>-40576581</v>
      </c>
      <c r="L21" s="12">
        <v>-776965</v>
      </c>
      <c r="M21" s="12">
        <v>9901764</v>
      </c>
      <c r="N21" s="12">
        <v>25569273</v>
      </c>
      <c r="O21" s="8">
        <f t="shared" si="17"/>
        <v>0.11538456571612067</v>
      </c>
      <c r="P21" s="8">
        <f t="shared" si="18"/>
        <v>-0.40219160217857081</v>
      </c>
      <c r="Q21" s="8">
        <f t="shared" si="19"/>
        <v>-1.8152853701076312E-2</v>
      </c>
      <c r="R21" s="8">
        <f t="shared" si="20"/>
        <v>4.2062330706270072E-2</v>
      </c>
      <c r="S21" s="8">
        <f t="shared" si="21"/>
        <v>0.17921860264434586</v>
      </c>
      <c r="T21" s="20">
        <f t="shared" si="22"/>
        <v>-8.3678956812910543E-2</v>
      </c>
      <c r="U21" s="8">
        <f t="shared" si="7"/>
        <v>0.63076895924812626</v>
      </c>
      <c r="V21" s="8">
        <f t="shared" si="8"/>
        <v>-0.93653187364438628</v>
      </c>
      <c r="W21" s="8">
        <f t="shared" si="9"/>
        <v>-3.6965811173100847E-2</v>
      </c>
      <c r="X21" s="8">
        <f t="shared" si="10"/>
        <v>7.3609078735972625E-2</v>
      </c>
      <c r="Y21" s="26">
        <f t="shared" si="11"/>
        <v>-0.26911964683338824</v>
      </c>
    </row>
    <row r="22" spans="1:25" x14ac:dyDescent="0.35">
      <c r="A22" s="13">
        <v>18</v>
      </c>
      <c r="B22" s="14" t="s">
        <v>13</v>
      </c>
      <c r="C22" s="13">
        <v>2021</v>
      </c>
      <c r="D22" s="10">
        <v>101432190</v>
      </c>
      <c r="E22" s="10">
        <f t="shared" si="16"/>
        <v>136627191</v>
      </c>
      <c r="F22" s="11">
        <f t="shared" si="6"/>
        <v>0.74240119596691412</v>
      </c>
      <c r="G22" s="12">
        <v>23735872</v>
      </c>
      <c r="H22" s="12">
        <v>7159516</v>
      </c>
      <c r="I22" s="12">
        <v>136627191</v>
      </c>
      <c r="J22" s="12">
        <f t="shared" si="13"/>
        <v>16576356</v>
      </c>
      <c r="K22" s="12">
        <v>43231840</v>
      </c>
      <c r="L22" s="12">
        <v>437665</v>
      </c>
      <c r="M22" s="12">
        <v>9901764</v>
      </c>
      <c r="N22" s="12">
        <v>28705059</v>
      </c>
      <c r="O22" s="8">
        <f t="shared" si="17"/>
        <v>0.14559054500359303</v>
      </c>
      <c r="P22" s="8">
        <f t="shared" si="18"/>
        <v>0.44299070746466562</v>
      </c>
      <c r="Q22" s="8">
        <f t="shared" si="19"/>
        <v>1.0571061949154761E-2</v>
      </c>
      <c r="R22" s="8">
        <f t="shared" si="20"/>
        <v>4.3483719137576357E-2</v>
      </c>
      <c r="S22" s="8">
        <f t="shared" si="21"/>
        <v>0.20799672599577926</v>
      </c>
      <c r="T22" s="20">
        <f t="shared" si="22"/>
        <v>0.850632759550769</v>
      </c>
      <c r="U22" s="8">
        <f t="shared" si="7"/>
        <v>0.79589497935297515</v>
      </c>
      <c r="V22" s="8">
        <f t="shared" si="8"/>
        <v>1.0315355045248642</v>
      </c>
      <c r="W22" s="8">
        <f t="shared" si="9"/>
        <v>2.1526526151006059E-2</v>
      </c>
      <c r="X22" s="8">
        <f t="shared" si="10"/>
        <v>7.6096508490758621E-2</v>
      </c>
      <c r="Y22" s="26">
        <f t="shared" si="11"/>
        <v>1.9250535185196038</v>
      </c>
    </row>
    <row r="23" spans="1:25" x14ac:dyDescent="0.35">
      <c r="A23" s="13">
        <v>19</v>
      </c>
      <c r="B23" s="14" t="s">
        <v>14</v>
      </c>
      <c r="C23" s="13">
        <v>2019</v>
      </c>
      <c r="D23" s="10">
        <v>46254611</v>
      </c>
      <c r="E23" s="10">
        <f t="shared" si="16"/>
        <v>218135430</v>
      </c>
      <c r="F23" s="11">
        <f t="shared" si="6"/>
        <v>0.21204538391585448</v>
      </c>
      <c r="G23" s="12">
        <v>57989931</v>
      </c>
      <c r="H23" s="12">
        <v>15622177</v>
      </c>
      <c r="I23" s="12">
        <v>218135430</v>
      </c>
      <c r="J23" s="12">
        <f t="shared" si="13"/>
        <v>42367754</v>
      </c>
      <c r="K23" s="12">
        <v>103183658</v>
      </c>
      <c r="L23" s="12">
        <v>18449266</v>
      </c>
      <c r="M23" s="12">
        <v>26684752</v>
      </c>
      <c r="N23" s="12">
        <v>77840848</v>
      </c>
      <c r="O23" s="8">
        <f t="shared" si="17"/>
        <v>0.23307220106334858</v>
      </c>
      <c r="P23" s="8">
        <f t="shared" si="18"/>
        <v>0.66223593847180162</v>
      </c>
      <c r="Q23" s="8">
        <f t="shared" si="19"/>
        <v>0.27910448935324256</v>
      </c>
      <c r="R23" s="8">
        <f t="shared" si="20"/>
        <v>7.3398673475464304E-2</v>
      </c>
      <c r="S23" s="8">
        <f t="shared" si="21"/>
        <v>0.35327795911008131</v>
      </c>
      <c r="T23" s="20">
        <f t="shared" si="22"/>
        <v>1.6010892614739385</v>
      </c>
      <c r="U23" s="8">
        <f t="shared" si="7"/>
        <v>1.2741280324796389</v>
      </c>
      <c r="V23" s="8">
        <f t="shared" si="8"/>
        <v>1.5420636852986238</v>
      </c>
      <c r="W23" s="8">
        <f t="shared" si="9"/>
        <v>0.56835823286478493</v>
      </c>
      <c r="X23" s="8">
        <f t="shared" si="10"/>
        <v>0.12844767858206255</v>
      </c>
      <c r="Y23" s="26">
        <f t="shared" si="11"/>
        <v>3.5129976292251102</v>
      </c>
    </row>
    <row r="24" spans="1:25" x14ac:dyDescent="0.35">
      <c r="A24" s="13">
        <v>20</v>
      </c>
      <c r="B24" s="14" t="s">
        <v>14</v>
      </c>
      <c r="C24" s="13">
        <v>2020</v>
      </c>
      <c r="D24" s="10">
        <v>38053795</v>
      </c>
      <c r="E24" s="10">
        <f t="shared" si="16"/>
        <v>194859060</v>
      </c>
      <c r="F24" s="11">
        <f t="shared" si="6"/>
        <v>0.19528881541356097</v>
      </c>
      <c r="G24" s="12">
        <v>53778617</v>
      </c>
      <c r="H24" s="12">
        <v>25504185</v>
      </c>
      <c r="I24" s="12">
        <v>194859060</v>
      </c>
      <c r="J24" s="12">
        <f t="shared" si="13"/>
        <v>28274432</v>
      </c>
      <c r="K24" s="12">
        <v>87977903</v>
      </c>
      <c r="L24" s="12">
        <v>3881393</v>
      </c>
      <c r="M24" s="12">
        <v>26684752</v>
      </c>
      <c r="N24" s="12">
        <v>54862833</v>
      </c>
      <c r="O24" s="8">
        <f t="shared" si="17"/>
        <v>0.17412235489589245</v>
      </c>
      <c r="P24" s="8">
        <f t="shared" si="18"/>
        <v>0.63209308409883525</v>
      </c>
      <c r="Q24" s="8">
        <f t="shared" si="19"/>
        <v>6.5732621824204626E-2</v>
      </c>
      <c r="R24" s="8">
        <f t="shared" si="20"/>
        <v>8.2166316516152749E-2</v>
      </c>
      <c r="S24" s="8">
        <f t="shared" si="21"/>
        <v>0.27873584461507717</v>
      </c>
      <c r="T24" s="20">
        <f t="shared" si="22"/>
        <v>1.2328502219501623</v>
      </c>
      <c r="U24" s="8">
        <f t="shared" si="7"/>
        <v>0.95186887343087878</v>
      </c>
      <c r="V24" s="8">
        <f t="shared" si="8"/>
        <v>1.4718738958301449</v>
      </c>
      <c r="W24" s="8">
        <f t="shared" si="9"/>
        <v>0.13385552080565308</v>
      </c>
      <c r="X24" s="8">
        <f t="shared" si="10"/>
        <v>0.14379105390326732</v>
      </c>
      <c r="Y24" s="26">
        <f t="shared" si="11"/>
        <v>2.7013893439699439</v>
      </c>
    </row>
    <row r="25" spans="1:25" x14ac:dyDescent="0.35">
      <c r="A25" s="13">
        <v>21</v>
      </c>
      <c r="B25" s="14" t="s">
        <v>14</v>
      </c>
      <c r="C25" s="13">
        <v>2021</v>
      </c>
      <c r="D25" s="10">
        <v>8532100</v>
      </c>
      <c r="E25" s="10">
        <f t="shared" si="16"/>
        <v>133188050</v>
      </c>
      <c r="F25" s="11">
        <f t="shared" si="6"/>
        <v>6.4060551978950067E-2</v>
      </c>
      <c r="G25" s="12">
        <v>44451035</v>
      </c>
      <c r="H25" s="12">
        <v>5991075</v>
      </c>
      <c r="I25" s="12">
        <v>133188050</v>
      </c>
      <c r="J25" s="12">
        <f t="shared" si="13"/>
        <v>38459960</v>
      </c>
      <c r="K25" s="12">
        <v>99477263</v>
      </c>
      <c r="L25" s="12">
        <v>15187464</v>
      </c>
      <c r="M25" s="12">
        <v>26684752</v>
      </c>
      <c r="N25" s="12">
        <v>73405133</v>
      </c>
      <c r="O25" s="8">
        <f t="shared" si="17"/>
        <v>0.34651721381910766</v>
      </c>
      <c r="P25" s="8">
        <f t="shared" si="18"/>
        <v>1.0456506285661513</v>
      </c>
      <c r="Q25" s="8">
        <f t="shared" si="19"/>
        <v>0.37629975962558204</v>
      </c>
      <c r="R25" s="8">
        <f t="shared" si="20"/>
        <v>0.12021237040410157</v>
      </c>
      <c r="S25" s="8">
        <f t="shared" si="21"/>
        <v>0.54562764204446268</v>
      </c>
      <c r="T25" s="20">
        <f t="shared" si="22"/>
        <v>2.4343076144594051</v>
      </c>
      <c r="U25" s="8">
        <f t="shared" si="7"/>
        <v>1.8942941022111219</v>
      </c>
      <c r="V25" s="8">
        <f t="shared" si="8"/>
        <v>2.4348721779468954</v>
      </c>
      <c r="W25" s="8">
        <f t="shared" si="9"/>
        <v>0.76628314687391252</v>
      </c>
      <c r="X25" s="8">
        <f t="shared" si="10"/>
        <v>0.21037164820717777</v>
      </c>
      <c r="Y25" s="26">
        <f t="shared" si="11"/>
        <v>5.3058210752391082</v>
      </c>
    </row>
    <row r="26" spans="1:25" x14ac:dyDescent="0.35">
      <c r="A26" s="13">
        <v>22</v>
      </c>
      <c r="B26" s="15" t="s">
        <v>72</v>
      </c>
      <c r="C26" s="13">
        <v>2019</v>
      </c>
      <c r="D26" s="10">
        <v>4652695011</v>
      </c>
      <c r="E26" s="10">
        <f t="shared" si="16"/>
        <v>5006538390</v>
      </c>
      <c r="F26" s="11">
        <f t="shared" si="6"/>
        <v>0.92932374598250111</v>
      </c>
      <c r="G26" s="12">
        <v>1694682717</v>
      </c>
      <c r="H26" s="12">
        <v>705581042</v>
      </c>
      <c r="I26" s="12">
        <v>5006538390</v>
      </c>
      <c r="J26" s="12">
        <f t="shared" si="13"/>
        <v>989101675</v>
      </c>
      <c r="K26" s="12">
        <v>673215400</v>
      </c>
      <c r="L26" s="12">
        <v>-13533049</v>
      </c>
      <c r="M26" s="12">
        <v>109605245</v>
      </c>
      <c r="N26" s="12">
        <v>1438290853</v>
      </c>
      <c r="O26" s="8">
        <f t="shared" si="17"/>
        <v>0.23707438504231662</v>
      </c>
      <c r="P26" s="8">
        <f t="shared" si="18"/>
        <v>0.1882541362076722</v>
      </c>
      <c r="Q26" s="8">
        <f t="shared" si="19"/>
        <v>-8.9201476591493772E-3</v>
      </c>
      <c r="R26" s="8">
        <f t="shared" si="20"/>
        <v>1.3135452457800888E-2</v>
      </c>
      <c r="S26" s="8">
        <f t="shared" si="21"/>
        <v>0.28440967262212485</v>
      </c>
      <c r="T26" s="20">
        <f t="shared" si="22"/>
        <v>0.71395349867076519</v>
      </c>
      <c r="U26" s="8">
        <f t="shared" si="7"/>
        <v>1.2960066382313309</v>
      </c>
      <c r="V26" s="8">
        <f t="shared" si="8"/>
        <v>0.43836320288357955</v>
      </c>
      <c r="W26" s="8">
        <f t="shared" si="9"/>
        <v>-1.8164664324086005E-2</v>
      </c>
      <c r="X26" s="8">
        <f t="shared" si="10"/>
        <v>2.2987041801151555E-2</v>
      </c>
      <c r="Y26" s="26">
        <f t="shared" si="11"/>
        <v>1.7391922185919759</v>
      </c>
    </row>
    <row r="27" spans="1:25" x14ac:dyDescent="0.35">
      <c r="A27" s="13">
        <v>23</v>
      </c>
      <c r="B27" s="15" t="s">
        <v>72</v>
      </c>
      <c r="C27" s="13">
        <v>2020</v>
      </c>
      <c r="D27" s="10">
        <v>4687437992</v>
      </c>
      <c r="E27" s="10">
        <f t="shared" si="16"/>
        <v>5882742988</v>
      </c>
      <c r="F27" s="11">
        <f t="shared" si="6"/>
        <v>0.79681162368672909</v>
      </c>
      <c r="G27" s="12">
        <v>1877223770</v>
      </c>
      <c r="H27" s="12">
        <v>1367821211</v>
      </c>
      <c r="I27" s="12">
        <v>5882742988</v>
      </c>
      <c r="J27" s="12">
        <f t="shared" si="13"/>
        <v>509402559</v>
      </c>
      <c r="K27" s="12">
        <v>456787998</v>
      </c>
      <c r="L27" s="12">
        <v>-181153195</v>
      </c>
      <c r="M27" s="12">
        <v>109605245</v>
      </c>
      <c r="N27" s="12">
        <v>1099902921</v>
      </c>
      <c r="O27" s="8">
        <f t="shared" ref="O27:O34" si="23">1.2*(J27/I27)</f>
        <v>0.103911231894192</v>
      </c>
      <c r="P27" s="8">
        <f t="shared" ref="P27:P34" si="24">1.4*(K27/I27)</f>
        <v>0.10870833529605152</v>
      </c>
      <c r="Q27" s="8">
        <f t="shared" ref="Q27:Q34" si="25">3.3*(L27/I27)</f>
        <v>-0.10162020416656693</v>
      </c>
      <c r="R27" s="8">
        <f t="shared" ref="R27:R34" si="26">0.6*(M27/I27)</f>
        <v>1.1178993733730663E-2</v>
      </c>
      <c r="S27" s="8">
        <f t="shared" ref="S27:S34" si="27">0.99*(N27/I27)</f>
        <v>0.18510138790887459</v>
      </c>
      <c r="T27" s="20">
        <f t="shared" si="22"/>
        <v>0.30727974466628183</v>
      </c>
      <c r="U27" s="8">
        <f t="shared" si="7"/>
        <v>0.56804806768824956</v>
      </c>
      <c r="V27" s="8">
        <f t="shared" si="8"/>
        <v>0.25313512361794854</v>
      </c>
      <c r="W27" s="8">
        <f t="shared" si="9"/>
        <v>-0.20693568848464539</v>
      </c>
      <c r="X27" s="8">
        <f t="shared" si="10"/>
        <v>1.9563239034028661E-2</v>
      </c>
      <c r="Y27" s="26">
        <f t="shared" si="11"/>
        <v>0.63381074185558139</v>
      </c>
    </row>
    <row r="28" spans="1:25" x14ac:dyDescent="0.35">
      <c r="A28" s="13">
        <v>24</v>
      </c>
      <c r="B28" s="15" t="s">
        <v>72</v>
      </c>
      <c r="C28" s="13">
        <v>2021</v>
      </c>
      <c r="D28" s="10">
        <v>4454547678</v>
      </c>
      <c r="E28" s="10">
        <f t="shared" si="16"/>
        <v>5683884139</v>
      </c>
      <c r="F28" s="11">
        <f t="shared" si="6"/>
        <v>0.7837154257658242</v>
      </c>
      <c r="G28" s="12">
        <v>1701563649</v>
      </c>
      <c r="H28" s="12">
        <v>1006176448</v>
      </c>
      <c r="I28" s="12">
        <v>5683884139</v>
      </c>
      <c r="J28" s="12">
        <f t="shared" si="13"/>
        <v>695387201</v>
      </c>
      <c r="K28" s="12">
        <v>503807402</v>
      </c>
      <c r="L28" s="12">
        <v>62600751</v>
      </c>
      <c r="M28" s="12">
        <v>109605245</v>
      </c>
      <c r="N28" s="12">
        <v>1323241584</v>
      </c>
      <c r="O28" s="8">
        <f t="shared" si="23"/>
        <v>0.14681239462189538</v>
      </c>
      <c r="P28" s="8">
        <f t="shared" si="24"/>
        <v>0.12409302257946676</v>
      </c>
      <c r="Q28" s="8">
        <f t="shared" si="25"/>
        <v>3.6345300721830912E-2</v>
      </c>
      <c r="R28" s="8">
        <f t="shared" si="26"/>
        <v>1.1570106883207882E-2</v>
      </c>
      <c r="S28" s="8">
        <f t="shared" si="27"/>
        <v>0.2304778099137112</v>
      </c>
      <c r="T28" s="20">
        <f t="shared" si="22"/>
        <v>0.54929863472011209</v>
      </c>
      <c r="U28" s="8">
        <f t="shared" si="7"/>
        <v>0.80257442393302802</v>
      </c>
      <c r="V28" s="8">
        <f t="shared" si="8"/>
        <v>0.28895946686361546</v>
      </c>
      <c r="W28" s="8">
        <f t="shared" si="9"/>
        <v>7.4012248742637496E-2</v>
      </c>
      <c r="X28" s="8">
        <f t="shared" si="10"/>
        <v>2.0247687045613794E-2</v>
      </c>
      <c r="Y28" s="26">
        <f t="shared" si="11"/>
        <v>1.1857938265848949</v>
      </c>
    </row>
    <row r="29" spans="1:25" x14ac:dyDescent="0.35">
      <c r="A29" s="13">
        <v>25</v>
      </c>
      <c r="B29" s="14" t="s">
        <v>15</v>
      </c>
      <c r="C29" s="13">
        <v>2019</v>
      </c>
      <c r="D29" s="10">
        <v>37882793</v>
      </c>
      <c r="E29" s="10">
        <f t="shared" si="16"/>
        <v>160181748</v>
      </c>
      <c r="F29" s="11">
        <f t="shared" si="6"/>
        <v>0.23649881133773118</v>
      </c>
      <c r="G29" s="12">
        <v>113903995</v>
      </c>
      <c r="H29" s="12">
        <v>34675727</v>
      </c>
      <c r="I29" s="12">
        <v>160181748</v>
      </c>
      <c r="J29" s="12">
        <f t="shared" si="13"/>
        <v>79228268</v>
      </c>
      <c r="K29" s="12">
        <v>77265429</v>
      </c>
      <c r="L29" s="12">
        <v>34925112</v>
      </c>
      <c r="M29" s="12">
        <v>48352110</v>
      </c>
      <c r="N29" s="12">
        <v>254454591</v>
      </c>
      <c r="O29" s="8">
        <f t="shared" si="23"/>
        <v>0.59353779557955622</v>
      </c>
      <c r="P29" s="8">
        <f t="shared" si="24"/>
        <v>0.67530540745503664</v>
      </c>
      <c r="Q29" s="8">
        <f t="shared" si="25"/>
        <v>0.7195131220568276</v>
      </c>
      <c r="R29" s="8">
        <f t="shared" si="26"/>
        <v>0.18111467980733983</v>
      </c>
      <c r="S29" s="8">
        <f t="shared" si="27"/>
        <v>1.5726513678075233</v>
      </c>
      <c r="T29" s="20">
        <f t="shared" si="22"/>
        <v>3.7421223727062838</v>
      </c>
      <c r="U29" s="8">
        <f t="shared" si="7"/>
        <v>3.2446732825015738</v>
      </c>
      <c r="V29" s="8">
        <f t="shared" si="8"/>
        <v>1.5724968773595853</v>
      </c>
      <c r="W29" s="8">
        <f t="shared" si="9"/>
        <v>1.4651903576429943</v>
      </c>
      <c r="X29" s="8">
        <f t="shared" si="10"/>
        <v>0.31695068966284473</v>
      </c>
      <c r="Y29" s="26">
        <f t="shared" si="11"/>
        <v>6.5993112071669975</v>
      </c>
    </row>
    <row r="30" spans="1:25" x14ac:dyDescent="0.35">
      <c r="A30" s="13">
        <v>26</v>
      </c>
      <c r="B30" s="14" t="s">
        <v>15</v>
      </c>
      <c r="C30" s="13">
        <v>2020</v>
      </c>
      <c r="D30" s="10">
        <v>22061137</v>
      </c>
      <c r="E30" s="10">
        <f t="shared" si="16"/>
        <v>151108859</v>
      </c>
      <c r="F30" s="11">
        <f t="shared" si="6"/>
        <v>0.14599499424451348</v>
      </c>
      <c r="G30" s="12">
        <v>115743411</v>
      </c>
      <c r="H30" s="12">
        <v>18348172</v>
      </c>
      <c r="I30" s="12">
        <v>151108859</v>
      </c>
      <c r="J30" s="12">
        <f t="shared" si="13"/>
        <v>97395239</v>
      </c>
      <c r="K30" s="12">
        <v>84739250</v>
      </c>
      <c r="L30" s="12">
        <v>29009788</v>
      </c>
      <c r="M30" s="12">
        <v>48352110</v>
      </c>
      <c r="N30" s="12">
        <v>173471808</v>
      </c>
      <c r="O30" s="8">
        <f t="shared" si="23"/>
        <v>0.77344430745784398</v>
      </c>
      <c r="P30" s="8">
        <f t="shared" si="24"/>
        <v>0.78509592875689704</v>
      </c>
      <c r="Q30" s="8">
        <f t="shared" si="25"/>
        <v>0.63353201813270255</v>
      </c>
      <c r="R30" s="8">
        <f t="shared" si="26"/>
        <v>0.1919891804622785</v>
      </c>
      <c r="S30" s="8">
        <f t="shared" si="27"/>
        <v>1.1365123862129087</v>
      </c>
      <c r="T30" s="20">
        <f t="shared" si="22"/>
        <v>3.5205738210226309</v>
      </c>
      <c r="U30" s="8">
        <f t="shared" si="7"/>
        <v>4.2281622141028796</v>
      </c>
      <c r="V30" s="8">
        <f t="shared" si="8"/>
        <v>1.8281519483910602</v>
      </c>
      <c r="W30" s="8">
        <f t="shared" si="9"/>
        <v>1.2901015641975033</v>
      </c>
      <c r="X30" s="8">
        <f t="shared" si="10"/>
        <v>0.3359810658089874</v>
      </c>
      <c r="Y30" s="26">
        <f t="shared" si="11"/>
        <v>7.6823967925004304</v>
      </c>
    </row>
    <row r="31" spans="1:25" x14ac:dyDescent="0.35">
      <c r="A31" s="13">
        <v>27</v>
      </c>
      <c r="B31" s="14" t="s">
        <v>15</v>
      </c>
      <c r="C31" s="13">
        <v>2021</v>
      </c>
      <c r="D31" s="10">
        <v>23359014</v>
      </c>
      <c r="E31" s="10">
        <f t="shared" si="16"/>
        <v>163969576</v>
      </c>
      <c r="F31" s="11">
        <f t="shared" si="6"/>
        <v>0.14245944015858161</v>
      </c>
      <c r="G31" s="12">
        <v>134410759</v>
      </c>
      <c r="H31" s="12">
        <v>20010814</v>
      </c>
      <c r="I31" s="12">
        <v>163969576</v>
      </c>
      <c r="J31" s="12">
        <f t="shared" si="13"/>
        <v>114399945</v>
      </c>
      <c r="K31" s="12">
        <v>96977594</v>
      </c>
      <c r="L31" s="12">
        <v>34596651</v>
      </c>
      <c r="M31" s="12">
        <v>48352110</v>
      </c>
      <c r="N31" s="12">
        <v>160661605</v>
      </c>
      <c r="O31" s="8">
        <f t="shared" si="23"/>
        <v>0.83722808431242146</v>
      </c>
      <c r="P31" s="8">
        <f t="shared" si="24"/>
        <v>0.82801111591579635</v>
      </c>
      <c r="Q31" s="8">
        <f t="shared" si="25"/>
        <v>0.69628129245147274</v>
      </c>
      <c r="R31" s="8">
        <f t="shared" si="26"/>
        <v>0.1769307862331729</v>
      </c>
      <c r="S31" s="8">
        <f t="shared" si="27"/>
        <v>0.97002744551830755</v>
      </c>
      <c r="T31" s="20">
        <f t="shared" si="22"/>
        <v>3.5084787244311708</v>
      </c>
      <c r="U31" s="8">
        <f t="shared" si="7"/>
        <v>4.5768468609079038</v>
      </c>
      <c r="V31" s="8">
        <f t="shared" si="8"/>
        <v>1.9280830270610687</v>
      </c>
      <c r="W31" s="8">
        <f t="shared" si="9"/>
        <v>1.4178819046284536</v>
      </c>
      <c r="X31" s="8">
        <f t="shared" si="10"/>
        <v>0.3096288759080526</v>
      </c>
      <c r="Y31" s="26">
        <f t="shared" si="11"/>
        <v>8.232440668505479</v>
      </c>
    </row>
    <row r="32" spans="1:25" x14ac:dyDescent="0.35">
      <c r="A32" s="13">
        <v>28</v>
      </c>
      <c r="B32" s="14" t="s">
        <v>16</v>
      </c>
      <c r="C32" s="13">
        <v>2019</v>
      </c>
      <c r="D32" s="10">
        <v>4139412275</v>
      </c>
      <c r="E32" s="10">
        <f t="shared" si="16"/>
        <v>7373713156</v>
      </c>
      <c r="F32" s="11">
        <f t="shared" si="6"/>
        <v>0.56137419335762406</v>
      </c>
      <c r="G32" s="12">
        <v>2219459981</v>
      </c>
      <c r="H32" s="12">
        <v>1123361297</v>
      </c>
      <c r="I32" s="12">
        <v>7373713156</v>
      </c>
      <c r="J32" s="12">
        <f t="shared" si="13"/>
        <v>1096098684</v>
      </c>
      <c r="K32" s="12">
        <v>67584091</v>
      </c>
      <c r="L32" s="12">
        <v>546333748</v>
      </c>
      <c r="M32" s="12">
        <v>344018831</v>
      </c>
      <c r="N32" s="12">
        <v>3848717684</v>
      </c>
      <c r="O32" s="8">
        <f t="shared" si="23"/>
        <v>0.17837938538872017</v>
      </c>
      <c r="P32" s="8">
        <f t="shared" si="24"/>
        <v>1.2831761338995053E-2</v>
      </c>
      <c r="Q32" s="8">
        <f t="shared" si="25"/>
        <v>0.2445038653196018</v>
      </c>
      <c r="R32" s="8">
        <f t="shared" si="26"/>
        <v>2.799285709019517E-2</v>
      </c>
      <c r="S32" s="8">
        <f t="shared" si="27"/>
        <v>0.51673158781062845</v>
      </c>
      <c r="T32" s="20">
        <f t="shared" si="22"/>
        <v>0.98043945694814061</v>
      </c>
      <c r="U32" s="8">
        <f t="shared" si="7"/>
        <v>0.97514064012500357</v>
      </c>
      <c r="V32" s="8">
        <f t="shared" si="8"/>
        <v>2.9879672832231335E-2</v>
      </c>
      <c r="W32" s="8">
        <f t="shared" si="9"/>
        <v>0.49789878028718915</v>
      </c>
      <c r="X32" s="8">
        <f t="shared" si="10"/>
        <v>4.8987499907841549E-2</v>
      </c>
      <c r="Y32" s="26">
        <f t="shared" si="11"/>
        <v>1.5519065931522655</v>
      </c>
    </row>
    <row r="33" spans="1:25" x14ac:dyDescent="0.35">
      <c r="A33" s="13">
        <v>29</v>
      </c>
      <c r="B33" s="14" t="s">
        <v>16</v>
      </c>
      <c r="C33" s="13">
        <v>2020</v>
      </c>
      <c r="D33" s="10">
        <v>4578547540</v>
      </c>
      <c r="E33" s="10">
        <f t="shared" si="16"/>
        <v>7533986395</v>
      </c>
      <c r="F33" s="11">
        <f t="shared" si="6"/>
        <v>0.60771911441711601</v>
      </c>
      <c r="G33" s="12">
        <v>2005785786</v>
      </c>
      <c r="H33" s="12">
        <v>1183155336</v>
      </c>
      <c r="I33" s="12">
        <v>7533986395</v>
      </c>
      <c r="J33" s="12">
        <f t="shared" si="13"/>
        <v>822630450</v>
      </c>
      <c r="K33" s="12">
        <v>-264773584</v>
      </c>
      <c r="L33" s="12">
        <v>303714911</v>
      </c>
      <c r="M33" s="12">
        <v>344018831</v>
      </c>
      <c r="N33" s="12">
        <v>2885536105</v>
      </c>
      <c r="O33" s="8">
        <f t="shared" si="23"/>
        <v>0.13102712007220182</v>
      </c>
      <c r="P33" s="8">
        <f t="shared" si="24"/>
        <v>-4.9201445047207304E-2</v>
      </c>
      <c r="Q33" s="8">
        <f t="shared" si="25"/>
        <v>0.13303172500618776</v>
      </c>
      <c r="R33" s="8">
        <f t="shared" si="26"/>
        <v>2.7397354836874509E-2</v>
      </c>
      <c r="S33" s="8">
        <f t="shared" si="27"/>
        <v>0.37917253817260177</v>
      </c>
      <c r="T33" s="20">
        <f t="shared" si="22"/>
        <v>0.62142729304065858</v>
      </c>
      <c r="U33" s="8">
        <f t="shared" si="7"/>
        <v>0.71628158972803668</v>
      </c>
      <c r="V33" s="8">
        <f t="shared" si="8"/>
        <v>-0.11456907918135414</v>
      </c>
      <c r="W33" s="8">
        <f t="shared" si="9"/>
        <v>0.27090096728532781</v>
      </c>
      <c r="X33" s="8">
        <f t="shared" si="10"/>
        <v>4.7945370964530394E-2</v>
      </c>
      <c r="Y33" s="26">
        <f t="shared" si="11"/>
        <v>0.92055884879654071</v>
      </c>
    </row>
    <row r="34" spans="1:25" x14ac:dyDescent="0.35">
      <c r="A34" s="13">
        <v>30</v>
      </c>
      <c r="B34" s="14" t="s">
        <v>16</v>
      </c>
      <c r="C34" s="13">
        <v>2021</v>
      </c>
      <c r="D34" s="10">
        <v>4226024344</v>
      </c>
      <c r="E34" s="10">
        <f t="shared" si="16"/>
        <v>7510948902</v>
      </c>
      <c r="F34" s="11">
        <f t="shared" si="6"/>
        <v>0.5626485280541188</v>
      </c>
      <c r="G34" s="12">
        <v>2191174530</v>
      </c>
      <c r="H34" s="12">
        <v>880909800</v>
      </c>
      <c r="I34" s="12">
        <v>7510948902</v>
      </c>
      <c r="J34" s="12">
        <f t="shared" si="13"/>
        <v>1310264730</v>
      </c>
      <c r="K34" s="12">
        <v>303823865</v>
      </c>
      <c r="L34" s="12">
        <v>420315630</v>
      </c>
      <c r="M34" s="12">
        <v>344018831</v>
      </c>
      <c r="N34" s="12">
        <v>3036100956</v>
      </c>
      <c r="O34" s="8">
        <f t="shared" si="23"/>
        <v>0.20933675578345717</v>
      </c>
      <c r="P34" s="8">
        <f t="shared" si="24"/>
        <v>5.6631114996234057E-2</v>
      </c>
      <c r="Q34" s="8">
        <f t="shared" si="25"/>
        <v>0.184669287076452</v>
      </c>
      <c r="R34" s="8">
        <f t="shared" si="26"/>
        <v>2.7481387677266347E-2</v>
      </c>
      <c r="S34" s="8">
        <f t="shared" si="27"/>
        <v>0.4001811203428155</v>
      </c>
      <c r="T34" s="20">
        <f t="shared" si="22"/>
        <v>0.87829966587622499</v>
      </c>
      <c r="U34" s="8">
        <f t="shared" si="7"/>
        <v>1.1443742649495658</v>
      </c>
      <c r="V34" s="8">
        <f t="shared" si="8"/>
        <v>0.13186959634837359</v>
      </c>
      <c r="W34" s="8">
        <f t="shared" si="9"/>
        <v>0.37605382095568407</v>
      </c>
      <c r="X34" s="8">
        <f t="shared" si="10"/>
        <v>4.8092428435216106E-2</v>
      </c>
      <c r="Y34" s="26">
        <f t="shared" si="11"/>
        <v>1.7003901106888395</v>
      </c>
    </row>
    <row r="35" spans="1:25" x14ac:dyDescent="0.35">
      <c r="A35" s="13">
        <v>31</v>
      </c>
      <c r="B35" s="14" t="s">
        <v>17</v>
      </c>
      <c r="C35" s="13">
        <v>2019</v>
      </c>
      <c r="D35" s="10">
        <v>7675226</v>
      </c>
      <c r="E35" s="10">
        <f t="shared" si="16"/>
        <v>26098052</v>
      </c>
      <c r="F35" s="11">
        <f t="shared" si="6"/>
        <v>0.29409191153424019</v>
      </c>
      <c r="G35" s="12">
        <v>11679884</v>
      </c>
      <c r="H35" s="12">
        <v>4691251</v>
      </c>
      <c r="I35" s="12">
        <v>26098052</v>
      </c>
      <c r="J35" s="12">
        <f t="shared" si="13"/>
        <v>6988633</v>
      </c>
      <c r="K35" s="12">
        <v>3326649</v>
      </c>
      <c r="L35" s="12">
        <v>5455162</v>
      </c>
      <c r="M35" s="12">
        <v>1152066</v>
      </c>
      <c r="N35" s="12">
        <v>21787564</v>
      </c>
      <c r="O35" s="8">
        <f>1.2*(J35/I35)</f>
        <v>0.32134044334036888</v>
      </c>
      <c r="P35" s="8">
        <f>1.4*(K35/I35)</f>
        <v>0.17845426164374259</v>
      </c>
      <c r="Q35" s="8">
        <f>3.3*(L35/I35)</f>
        <v>0.68978460921144613</v>
      </c>
      <c r="R35" s="8">
        <f>0.6*(M35/I35)</f>
        <v>2.6486252690430687E-2</v>
      </c>
      <c r="S35" s="8">
        <f>0.99*(N35/I35)</f>
        <v>0.82648652704040892</v>
      </c>
      <c r="T35" s="20">
        <f>SUM(O35:S35)</f>
        <v>2.042552093926397</v>
      </c>
      <c r="U35" s="8">
        <f t="shared" si="7"/>
        <v>1.756661090260683</v>
      </c>
      <c r="V35" s="8">
        <f t="shared" si="8"/>
        <v>0.41554349497042919</v>
      </c>
      <c r="W35" s="8">
        <f t="shared" si="9"/>
        <v>1.4046522951214904</v>
      </c>
      <c r="X35" s="8">
        <f t="shared" si="10"/>
        <v>4.6350942208253705E-2</v>
      </c>
      <c r="Y35" s="26">
        <f t="shared" si="11"/>
        <v>3.6232078225608562</v>
      </c>
    </row>
    <row r="36" spans="1:25" x14ac:dyDescent="0.35">
      <c r="A36" s="13">
        <v>32</v>
      </c>
      <c r="B36" s="14" t="s">
        <v>17</v>
      </c>
      <c r="C36" s="13">
        <v>2020</v>
      </c>
      <c r="D36" s="10">
        <v>7117559</v>
      </c>
      <c r="E36" s="10">
        <f t="shared" si="16"/>
        <v>24056755</v>
      </c>
      <c r="F36" s="11">
        <f t="shared" si="6"/>
        <v>0.295865298540888</v>
      </c>
      <c r="G36" s="12">
        <v>8364356</v>
      </c>
      <c r="H36" s="12">
        <v>3872457</v>
      </c>
      <c r="I36" s="12">
        <v>24056755</v>
      </c>
      <c r="J36" s="12">
        <f t="shared" si="13"/>
        <v>4491899</v>
      </c>
      <c r="K36" s="12">
        <v>1790175</v>
      </c>
      <c r="L36" s="12">
        <v>3231685</v>
      </c>
      <c r="M36" s="12">
        <v>1152066</v>
      </c>
      <c r="N36" s="12">
        <v>17325192</v>
      </c>
      <c r="O36" s="8">
        <f>1.2*(J36/I36)</f>
        <v>0.22406508275949935</v>
      </c>
      <c r="P36" s="8">
        <f>1.4*(K36/I36)</f>
        <v>0.10418050979859919</v>
      </c>
      <c r="Q36" s="8">
        <f>3.3*(L36/I36)</f>
        <v>0.44330835559492543</v>
      </c>
      <c r="R36" s="8">
        <f>0.6*(M36/I36)</f>
        <v>2.8733700783833895E-2</v>
      </c>
      <c r="S36" s="8">
        <f>0.99*(N36/I36)</f>
        <v>0.71297812527084381</v>
      </c>
      <c r="T36" s="20">
        <f>SUM(O36:S36)</f>
        <v>1.5132657742077016</v>
      </c>
      <c r="U36" s="8">
        <f t="shared" si="7"/>
        <v>1.2248891190852631</v>
      </c>
      <c r="V36" s="8">
        <f t="shared" si="8"/>
        <v>0.24259175853102383</v>
      </c>
      <c r="W36" s="8">
        <f t="shared" si="9"/>
        <v>0.9027370150296663</v>
      </c>
      <c r="X36" s="8">
        <f t="shared" si="10"/>
        <v>5.0283976371709317E-2</v>
      </c>
      <c r="Y36" s="26">
        <f t="shared" si="11"/>
        <v>2.4205018690176621</v>
      </c>
    </row>
    <row r="37" spans="1:25" x14ac:dyDescent="0.35">
      <c r="A37" s="13">
        <v>33</v>
      </c>
      <c r="B37" s="14" t="s">
        <v>17</v>
      </c>
      <c r="C37" s="13">
        <v>2021</v>
      </c>
      <c r="D37" s="10">
        <v>11869979</v>
      </c>
      <c r="E37" s="10">
        <f t="shared" si="16"/>
        <v>36123703</v>
      </c>
      <c r="F37" s="11">
        <f t="shared" si="6"/>
        <v>0.32859253105917741</v>
      </c>
      <c r="G37" s="12">
        <v>18211500</v>
      </c>
      <c r="H37" s="12">
        <v>7500647</v>
      </c>
      <c r="I37" s="12">
        <v>36123703</v>
      </c>
      <c r="J37" s="12">
        <f t="shared" si="13"/>
        <v>10710853</v>
      </c>
      <c r="K37" s="12">
        <v>8382833</v>
      </c>
      <c r="L37" s="12">
        <v>10358675</v>
      </c>
      <c r="M37" s="12">
        <v>1152066</v>
      </c>
      <c r="N37" s="12">
        <v>29261468</v>
      </c>
      <c r="O37" s="8">
        <f>1.2*(J37/I37)</f>
        <v>0.3558058153672673</v>
      </c>
      <c r="P37" s="8">
        <f>1.4*(K37/I37)</f>
        <v>0.32488270097891125</v>
      </c>
      <c r="Q37" s="8">
        <f>3.3*(L37/I37)</f>
        <v>0.9462935596608133</v>
      </c>
      <c r="R37" s="8">
        <f>0.6*(M37/I37)</f>
        <v>1.9135347226168921E-2</v>
      </c>
      <c r="S37" s="8">
        <f>0.99*(N37/I37)</f>
        <v>0.80193476621153714</v>
      </c>
      <c r="T37" s="20">
        <f>SUM(O37:S37)</f>
        <v>2.4480521894446978</v>
      </c>
      <c r="U37" s="8">
        <f t="shared" si="7"/>
        <v>1.9450717906743946</v>
      </c>
      <c r="V37" s="8">
        <f t="shared" si="8"/>
        <v>0.75651257513660763</v>
      </c>
      <c r="W37" s="8">
        <f t="shared" si="9"/>
        <v>1.9269977942183834</v>
      </c>
      <c r="X37" s="8">
        <f t="shared" si="10"/>
        <v>3.3486857645795613E-2</v>
      </c>
      <c r="Y37" s="26">
        <f t="shared" si="11"/>
        <v>4.6620690176751811</v>
      </c>
    </row>
    <row r="38" spans="1:25" x14ac:dyDescent="0.35">
      <c r="A38" s="13">
        <v>34</v>
      </c>
      <c r="B38" s="14" t="s">
        <v>18</v>
      </c>
      <c r="C38" s="13">
        <v>2019</v>
      </c>
      <c r="D38" s="10">
        <v>19496349</v>
      </c>
      <c r="E38" s="10">
        <f t="shared" si="16"/>
        <v>36114930</v>
      </c>
      <c r="F38" s="11">
        <f t="shared" si="6"/>
        <v>0.53984180503741808</v>
      </c>
      <c r="G38" s="12">
        <v>5315394</v>
      </c>
      <c r="H38" s="12">
        <v>5516652</v>
      </c>
      <c r="I38" s="12">
        <v>36114930</v>
      </c>
      <c r="J38" s="12">
        <f t="shared" si="13"/>
        <v>-201258</v>
      </c>
      <c r="K38" s="12">
        <v>-1754890</v>
      </c>
      <c r="L38" s="12">
        <v>270474</v>
      </c>
      <c r="M38" s="12">
        <v>7081921</v>
      </c>
      <c r="N38" s="12">
        <v>13084288</v>
      </c>
      <c r="O38" s="8">
        <f t="shared" ref="O38:O55" si="28">1.2*(J38/I38)</f>
        <v>-6.6872509513378536E-3</v>
      </c>
      <c r="P38" s="8">
        <f t="shared" ref="P38:P55" si="29">1.4*(K38/I38)</f>
        <v>-6.8028541104745321E-2</v>
      </c>
      <c r="Q38" s="8">
        <f t="shared" ref="Q38:Q55" si="30">3.3*(L38/I38)</f>
        <v>2.4714548802946594E-2</v>
      </c>
      <c r="R38" s="8">
        <f t="shared" ref="R38:R55" si="31">0.6*(M38/I38)</f>
        <v>0.11765639861409116</v>
      </c>
      <c r="S38" s="8">
        <f t="shared" ref="S38:S55" si="32">0.99*(N38/I38)</f>
        <v>0.35867285690433293</v>
      </c>
      <c r="T38" s="20">
        <f t="shared" ref="T38:T55" si="33">SUM(O38:S38)</f>
        <v>0.42632801226528749</v>
      </c>
      <c r="U38" s="8">
        <f t="shared" si="7"/>
        <v>-3.6556971867313603E-2</v>
      </c>
      <c r="V38" s="8">
        <f t="shared" si="8"/>
        <v>-0.15840931714390694</v>
      </c>
      <c r="W38" s="8">
        <f t="shared" si="9"/>
        <v>5.0327808471454884E-2</v>
      </c>
      <c r="X38" s="8">
        <f t="shared" si="10"/>
        <v>0.20589869757465956</v>
      </c>
      <c r="Y38" s="26">
        <f t="shared" si="11"/>
        <v>6.1260217034893899E-2</v>
      </c>
    </row>
    <row r="39" spans="1:25" x14ac:dyDescent="0.35">
      <c r="A39" s="13">
        <v>35</v>
      </c>
      <c r="B39" s="14" t="s">
        <v>18</v>
      </c>
      <c r="C39" s="13">
        <v>2020</v>
      </c>
      <c r="D39" s="10">
        <v>18702305</v>
      </c>
      <c r="E39" s="10">
        <f t="shared" si="16"/>
        <v>35341230</v>
      </c>
      <c r="F39" s="11">
        <f t="shared" si="6"/>
        <v>0.52919224939256504</v>
      </c>
      <c r="G39" s="12">
        <v>6789156</v>
      </c>
      <c r="H39" s="12">
        <v>2586545</v>
      </c>
      <c r="I39" s="12">
        <v>35341230</v>
      </c>
      <c r="J39" s="12">
        <f t="shared" si="13"/>
        <v>4202611</v>
      </c>
      <c r="K39" s="12">
        <v>-1734722</v>
      </c>
      <c r="L39" s="12">
        <v>16740</v>
      </c>
      <c r="M39" s="12">
        <v>7081921</v>
      </c>
      <c r="N39" s="12">
        <v>12237363</v>
      </c>
      <c r="O39" s="8">
        <f t="shared" si="28"/>
        <v>0.1426982931833442</v>
      </c>
      <c r="P39" s="8">
        <f t="shared" si="29"/>
        <v>-6.8718909896458041E-2</v>
      </c>
      <c r="Q39" s="8">
        <f t="shared" si="30"/>
        <v>1.5631034913046319E-3</v>
      </c>
      <c r="R39" s="8">
        <f t="shared" si="31"/>
        <v>0.12023216509442371</v>
      </c>
      <c r="S39" s="8">
        <f t="shared" si="32"/>
        <v>0.3428004449760238</v>
      </c>
      <c r="T39" s="20">
        <f t="shared" si="33"/>
        <v>0.53857509684863825</v>
      </c>
      <c r="U39" s="8">
        <f t="shared" si="7"/>
        <v>0.78008400273561496</v>
      </c>
      <c r="V39" s="8">
        <f t="shared" si="8"/>
        <v>-0.16001689018746659</v>
      </c>
      <c r="W39" s="8">
        <f t="shared" si="9"/>
        <v>3.1830471095657957E-3</v>
      </c>
      <c r="X39" s="8">
        <f t="shared" si="10"/>
        <v>0.21040628891524149</v>
      </c>
      <c r="Y39" s="26">
        <f t="shared" si="11"/>
        <v>0.83365644857295573</v>
      </c>
    </row>
    <row r="40" spans="1:25" x14ac:dyDescent="0.35">
      <c r="A40" s="13">
        <v>36</v>
      </c>
      <c r="B40" s="14" t="s">
        <v>18</v>
      </c>
      <c r="C40" s="13">
        <v>2021</v>
      </c>
      <c r="D40" s="10">
        <v>20034045</v>
      </c>
      <c r="E40" s="10">
        <f t="shared" si="16"/>
        <v>36854920</v>
      </c>
      <c r="F40" s="11">
        <f t="shared" si="6"/>
        <v>0.54359214454949301</v>
      </c>
      <c r="G40" s="12">
        <v>8225778</v>
      </c>
      <c r="H40" s="12">
        <v>2292700</v>
      </c>
      <c r="I40" s="12">
        <v>36854920</v>
      </c>
      <c r="J40" s="12">
        <f t="shared" si="13"/>
        <v>5933078</v>
      </c>
      <c r="K40" s="12">
        <v>-1559493</v>
      </c>
      <c r="L40" s="12">
        <v>42256</v>
      </c>
      <c r="M40" s="12">
        <v>7081921</v>
      </c>
      <c r="N40" s="12">
        <v>12604643</v>
      </c>
      <c r="O40" s="8">
        <f t="shared" si="28"/>
        <v>0.1931816321945618</v>
      </c>
      <c r="P40" s="8">
        <f t="shared" si="29"/>
        <v>-5.9240128590701054E-2</v>
      </c>
      <c r="Q40" s="8">
        <f t="shared" si="30"/>
        <v>3.7836142365795388E-3</v>
      </c>
      <c r="R40" s="8">
        <f t="shared" si="31"/>
        <v>0.11529403943896771</v>
      </c>
      <c r="S40" s="8">
        <f t="shared" si="32"/>
        <v>0.33858699381249502</v>
      </c>
      <c r="T40" s="20">
        <f t="shared" si="33"/>
        <v>0.59160615109190307</v>
      </c>
      <c r="U40" s="8">
        <f t="shared" si="7"/>
        <v>1.0560595893302711</v>
      </c>
      <c r="V40" s="8">
        <f t="shared" si="8"/>
        <v>-0.13794487086120388</v>
      </c>
      <c r="W40" s="8">
        <f t="shared" si="9"/>
        <v>7.7048144453983336E-3</v>
      </c>
      <c r="X40" s="8">
        <f t="shared" si="10"/>
        <v>0.20176456901819351</v>
      </c>
      <c r="Y40" s="26">
        <f t="shared" si="11"/>
        <v>1.1275841019326591</v>
      </c>
    </row>
    <row r="41" spans="1:25" x14ac:dyDescent="0.35">
      <c r="A41" s="13">
        <v>37</v>
      </c>
      <c r="B41" s="14" t="s">
        <v>19</v>
      </c>
      <c r="C41" s="13">
        <v>2019</v>
      </c>
      <c r="D41" s="10">
        <v>338581</v>
      </c>
      <c r="E41" s="10">
        <f t="shared" si="16"/>
        <v>551044</v>
      </c>
      <c r="F41" s="11">
        <f t="shared" si="6"/>
        <v>0.61443550787232959</v>
      </c>
      <c r="G41" s="12">
        <v>222064</v>
      </c>
      <c r="H41" s="12">
        <v>146337</v>
      </c>
      <c r="I41" s="12">
        <v>551044</v>
      </c>
      <c r="J41" s="12">
        <f t="shared" si="13"/>
        <v>75727</v>
      </c>
      <c r="K41" s="12">
        <v>183987</v>
      </c>
      <c r="L41" s="12">
        <v>81131</v>
      </c>
      <c r="M41" s="12">
        <v>33438</v>
      </c>
      <c r="N41" s="12">
        <v>476441</v>
      </c>
      <c r="O41" s="8">
        <f t="shared" si="28"/>
        <v>0.16490951720733735</v>
      </c>
      <c r="P41" s="8">
        <f t="shared" si="29"/>
        <v>0.46744325317034569</v>
      </c>
      <c r="Q41" s="8">
        <f t="shared" si="30"/>
        <v>0.48586374227829354</v>
      </c>
      <c r="R41" s="8">
        <f t="shared" si="31"/>
        <v>3.6408707834583082E-2</v>
      </c>
      <c r="S41" s="8">
        <f t="shared" si="32"/>
        <v>0.85596901517846125</v>
      </c>
      <c r="T41" s="20">
        <f t="shared" si="33"/>
        <v>2.010594235669021</v>
      </c>
      <c r="U41" s="8">
        <f t="shared" si="7"/>
        <v>0.90150536073344412</v>
      </c>
      <c r="V41" s="8">
        <f t="shared" si="8"/>
        <v>1.0884750038109479</v>
      </c>
      <c r="W41" s="8">
        <f t="shared" si="9"/>
        <v>0.98939525700307052</v>
      </c>
      <c r="X41" s="8">
        <f t="shared" si="10"/>
        <v>6.37152387105204E-2</v>
      </c>
      <c r="Y41" s="26">
        <f t="shared" si="11"/>
        <v>3.0430908602579829</v>
      </c>
    </row>
    <row r="42" spans="1:25" x14ac:dyDescent="0.35">
      <c r="A42" s="13">
        <v>38</v>
      </c>
      <c r="B42" s="14" t="s">
        <v>19</v>
      </c>
      <c r="C42" s="13">
        <v>2020</v>
      </c>
      <c r="D42" s="10">
        <v>298248</v>
      </c>
      <c r="E42" s="10">
        <f t="shared" si="16"/>
        <v>529688</v>
      </c>
      <c r="F42" s="11">
        <f t="shared" si="6"/>
        <v>0.56306353929105435</v>
      </c>
      <c r="G42" s="12">
        <v>222014</v>
      </c>
      <c r="H42" s="12">
        <v>135578</v>
      </c>
      <c r="I42" s="12">
        <v>529688</v>
      </c>
      <c r="J42" s="12">
        <f t="shared" si="13"/>
        <v>86436</v>
      </c>
      <c r="K42" s="12">
        <v>207756</v>
      </c>
      <c r="L42" s="12">
        <v>74866</v>
      </c>
      <c r="M42" s="12">
        <v>33438</v>
      </c>
      <c r="N42" s="12">
        <v>340688</v>
      </c>
      <c r="O42" s="8">
        <f t="shared" si="28"/>
        <v>0.19581942577517328</v>
      </c>
      <c r="P42" s="8">
        <f t="shared" si="29"/>
        <v>0.54911268520336498</v>
      </c>
      <c r="Q42" s="8">
        <f t="shared" si="30"/>
        <v>0.46642136502997994</v>
      </c>
      <c r="R42" s="8">
        <f t="shared" si="31"/>
        <v>3.787663681261421E-2</v>
      </c>
      <c r="S42" s="8">
        <f t="shared" si="32"/>
        <v>0.63675431574813857</v>
      </c>
      <c r="T42" s="20">
        <f t="shared" si="33"/>
        <v>1.8859844285692711</v>
      </c>
      <c r="U42" s="8">
        <f t="shared" si="7"/>
        <v>1.0704795275709473</v>
      </c>
      <c r="V42" s="8">
        <f t="shared" si="8"/>
        <v>1.2786481098306925</v>
      </c>
      <c r="W42" s="8">
        <f t="shared" si="9"/>
        <v>0.94980350697014093</v>
      </c>
      <c r="X42" s="8">
        <f t="shared" si="10"/>
        <v>6.628411442207488E-2</v>
      </c>
      <c r="Y42" s="26">
        <f t="shared" si="11"/>
        <v>3.3652152587938557</v>
      </c>
    </row>
    <row r="43" spans="1:25" x14ac:dyDescent="0.35">
      <c r="A43" s="13">
        <v>39</v>
      </c>
      <c r="B43" s="14" t="s">
        <v>19</v>
      </c>
      <c r="C43" s="13">
        <v>2021</v>
      </c>
      <c r="D43" s="10">
        <v>275513</v>
      </c>
      <c r="E43" s="10">
        <f t="shared" si="16"/>
        <v>532736</v>
      </c>
      <c r="F43" s="11">
        <f t="shared" si="6"/>
        <v>0.51716610103315719</v>
      </c>
      <c r="G43" s="12">
        <v>231801</v>
      </c>
      <c r="H43" s="12">
        <v>167379</v>
      </c>
      <c r="I43" s="12">
        <v>532736</v>
      </c>
      <c r="J43" s="12">
        <f t="shared" si="13"/>
        <v>64422</v>
      </c>
      <c r="K43" s="12">
        <v>233470</v>
      </c>
      <c r="L43" s="12">
        <v>74562</v>
      </c>
      <c r="M43" s="12">
        <v>33438</v>
      </c>
      <c r="N43" s="12">
        <v>415737</v>
      </c>
      <c r="O43" s="8">
        <f t="shared" si="28"/>
        <v>0.14511202546852472</v>
      </c>
      <c r="P43" s="8">
        <f t="shared" si="29"/>
        <v>0.61354592143200382</v>
      </c>
      <c r="Q43" s="8">
        <f t="shared" si="30"/>
        <v>0.46186966902931281</v>
      </c>
      <c r="R43" s="8">
        <f t="shared" si="31"/>
        <v>3.7659929120615089E-2</v>
      </c>
      <c r="S43" s="8">
        <f t="shared" si="32"/>
        <v>0.77257709259370499</v>
      </c>
      <c r="T43" s="20">
        <f t="shared" si="33"/>
        <v>2.0307646376441615</v>
      </c>
      <c r="U43" s="8">
        <f t="shared" si="7"/>
        <v>0.79327907256126851</v>
      </c>
      <c r="V43" s="8">
        <f t="shared" si="8"/>
        <v>1.4286855027630947</v>
      </c>
      <c r="W43" s="8">
        <f t="shared" si="9"/>
        <v>0.94053459875060064</v>
      </c>
      <c r="X43" s="8">
        <f t="shared" si="10"/>
        <v>6.5904875961076401E-2</v>
      </c>
      <c r="Y43" s="26">
        <f t="shared" si="11"/>
        <v>3.22840405003604</v>
      </c>
    </row>
    <row r="44" spans="1:25" x14ac:dyDescent="0.35">
      <c r="A44" s="13">
        <v>40</v>
      </c>
      <c r="B44" s="14" t="s">
        <v>20</v>
      </c>
      <c r="C44" s="13">
        <v>2019</v>
      </c>
      <c r="D44" s="10">
        <v>57738790</v>
      </c>
      <c r="E44" s="10">
        <f t="shared" si="16"/>
        <v>180440085</v>
      </c>
      <c r="F44" s="11">
        <f t="shared" si="6"/>
        <v>0.31998870982575739</v>
      </c>
      <c r="G44" s="12">
        <v>70789312</v>
      </c>
      <c r="H44" s="12">
        <v>23516437</v>
      </c>
      <c r="I44" s="12">
        <v>180440085</v>
      </c>
      <c r="J44" s="12">
        <f t="shared" si="13"/>
        <v>47272875</v>
      </c>
      <c r="K44" s="12">
        <v>60543702</v>
      </c>
      <c r="L44" s="12">
        <v>17099370</v>
      </c>
      <c r="M44" s="12">
        <v>10964473</v>
      </c>
      <c r="N44" s="12">
        <v>122131956</v>
      </c>
      <c r="O44" s="8">
        <f t="shared" si="28"/>
        <v>0.31438385766665977</v>
      </c>
      <c r="P44" s="8">
        <f t="shared" si="29"/>
        <v>0.46974696780928688</v>
      </c>
      <c r="Q44" s="8">
        <f t="shared" si="30"/>
        <v>0.31272386620744497</v>
      </c>
      <c r="R44" s="8">
        <f t="shared" si="31"/>
        <v>3.6459103862647814E-2</v>
      </c>
      <c r="S44" s="8">
        <f t="shared" si="32"/>
        <v>0.6700874500253089</v>
      </c>
      <c r="T44" s="20">
        <f t="shared" si="33"/>
        <v>1.8034012455713484</v>
      </c>
      <c r="U44" s="8">
        <f t="shared" si="7"/>
        <v>1.7186317552444068</v>
      </c>
      <c r="V44" s="8">
        <f t="shared" si="8"/>
        <v>1.0938393678987681</v>
      </c>
      <c r="W44" s="8">
        <f t="shared" si="9"/>
        <v>0.636819509367888</v>
      </c>
      <c r="X44" s="8">
        <f t="shared" si="10"/>
        <v>6.3803431759633683E-2</v>
      </c>
      <c r="Y44" s="26">
        <f t="shared" si="11"/>
        <v>3.5130940642706969</v>
      </c>
    </row>
    <row r="45" spans="1:25" x14ac:dyDescent="0.35">
      <c r="A45" s="13">
        <v>41</v>
      </c>
      <c r="B45" s="14" t="s">
        <v>20</v>
      </c>
      <c r="C45" s="13">
        <v>2020</v>
      </c>
      <c r="D45" s="10">
        <v>43397454</v>
      </c>
      <c r="E45" s="10">
        <f t="shared" si="16"/>
        <v>186644038</v>
      </c>
      <c r="F45" s="11">
        <f t="shared" si="6"/>
        <v>0.23251454729028098</v>
      </c>
      <c r="G45" s="12">
        <v>61506974</v>
      </c>
      <c r="H45" s="12">
        <v>21807586</v>
      </c>
      <c r="I45" s="12">
        <v>186644038</v>
      </c>
      <c r="J45" s="12">
        <f t="shared" si="13"/>
        <v>39699388</v>
      </c>
      <c r="K45" s="12">
        <v>60391279</v>
      </c>
      <c r="L45" s="12">
        <v>16092828</v>
      </c>
      <c r="M45" s="12">
        <v>10964473</v>
      </c>
      <c r="N45" s="12">
        <v>98764724</v>
      </c>
      <c r="O45" s="8">
        <f t="shared" si="28"/>
        <v>0.25524129305432192</v>
      </c>
      <c r="P45" s="8">
        <f t="shared" si="29"/>
        <v>0.45298950615288336</v>
      </c>
      <c r="Q45" s="8">
        <f t="shared" si="30"/>
        <v>0.28453270176248541</v>
      </c>
      <c r="R45" s="8">
        <f t="shared" si="31"/>
        <v>3.5247221773030864E-2</v>
      </c>
      <c r="S45" s="8">
        <f t="shared" si="32"/>
        <v>0.52386927440993325</v>
      </c>
      <c r="T45" s="20">
        <f t="shared" si="33"/>
        <v>1.5518799971526547</v>
      </c>
      <c r="U45" s="8">
        <f t="shared" si="7"/>
        <v>1.3953190686969599</v>
      </c>
      <c r="V45" s="8">
        <f t="shared" si="8"/>
        <v>1.0548184214702856</v>
      </c>
      <c r="W45" s="8">
        <f t="shared" si="9"/>
        <v>0.57941204722542483</v>
      </c>
      <c r="X45" s="8">
        <f t="shared" si="10"/>
        <v>6.1682638102804013E-2</v>
      </c>
      <c r="Y45" s="26">
        <f t="shared" si="11"/>
        <v>3.0912321754954744</v>
      </c>
    </row>
    <row r="46" spans="1:25" x14ac:dyDescent="0.35">
      <c r="A46" s="13">
        <v>42</v>
      </c>
      <c r="B46" s="14" t="s">
        <v>20</v>
      </c>
      <c r="C46" s="13">
        <v>2021</v>
      </c>
      <c r="D46" s="10">
        <v>120468896</v>
      </c>
      <c r="E46" s="10">
        <f t="shared" si="16"/>
        <v>245586152</v>
      </c>
      <c r="F46" s="11">
        <f t="shared" si="6"/>
        <v>0.49053619277360555</v>
      </c>
      <c r="G46" s="12">
        <v>66717853</v>
      </c>
      <c r="H46" s="12">
        <v>19701199</v>
      </c>
      <c r="I46" s="12">
        <v>245586152</v>
      </c>
      <c r="J46" s="12">
        <f t="shared" si="13"/>
        <v>47016654</v>
      </c>
      <c r="K46" s="12">
        <v>62034452</v>
      </c>
      <c r="L46" s="12">
        <v>15420887</v>
      </c>
      <c r="M46" s="12">
        <v>10964473</v>
      </c>
      <c r="N46" s="12">
        <v>98146630</v>
      </c>
      <c r="O46" s="8">
        <f t="shared" si="28"/>
        <v>0.22973601866606877</v>
      </c>
      <c r="P46" s="8">
        <f t="shared" si="29"/>
        <v>0.35363652263259532</v>
      </c>
      <c r="Q46" s="8">
        <f t="shared" si="30"/>
        <v>0.20721415554407971</v>
      </c>
      <c r="R46" s="8">
        <f t="shared" si="31"/>
        <v>2.6787682230551824E-2</v>
      </c>
      <c r="S46" s="8">
        <f t="shared" si="32"/>
        <v>0.3956459389452871</v>
      </c>
      <c r="T46" s="20">
        <f t="shared" si="33"/>
        <v>1.2130203180185828</v>
      </c>
      <c r="U46" s="8">
        <f t="shared" si="7"/>
        <v>1.2558902353745092</v>
      </c>
      <c r="V46" s="8">
        <f t="shared" si="8"/>
        <v>0.82346790270161474</v>
      </c>
      <c r="W46" s="8">
        <f t="shared" si="9"/>
        <v>0.4219633712897623</v>
      </c>
      <c r="X46" s="8">
        <f t="shared" si="10"/>
        <v>4.6878443903465697E-2</v>
      </c>
      <c r="Y46" s="26">
        <f t="shared" si="11"/>
        <v>2.5481999532693518</v>
      </c>
    </row>
    <row r="47" spans="1:25" x14ac:dyDescent="0.35">
      <c r="A47" s="13">
        <v>43</v>
      </c>
      <c r="B47" s="14" t="s">
        <v>21</v>
      </c>
      <c r="C47" s="13">
        <v>2019</v>
      </c>
      <c r="D47" s="10">
        <v>352710184</v>
      </c>
      <c r="E47" s="10">
        <f t="shared" si="16"/>
        <v>688215790</v>
      </c>
      <c r="F47" s="11">
        <f t="shared" si="6"/>
        <v>0.51249940661779936</v>
      </c>
      <c r="G47" s="12">
        <v>111210547</v>
      </c>
      <c r="H47" s="12">
        <v>38652304</v>
      </c>
      <c r="I47" s="12">
        <v>688215790</v>
      </c>
      <c r="J47" s="12">
        <f t="shared" si="13"/>
        <v>72558243</v>
      </c>
      <c r="K47" s="12">
        <v>158830655</v>
      </c>
      <c r="L47" s="12">
        <v>51305818</v>
      </c>
      <c r="M47" s="12">
        <v>65774670</v>
      </c>
      <c r="N47" s="12">
        <v>157273513</v>
      </c>
      <c r="O47" s="8">
        <f t="shared" si="28"/>
        <v>0.12651539366744258</v>
      </c>
      <c r="P47" s="8">
        <f t="shared" si="29"/>
        <v>0.32310057431260042</v>
      </c>
      <c r="Q47" s="8">
        <f t="shared" si="30"/>
        <v>0.24601179144698204</v>
      </c>
      <c r="R47" s="8">
        <f t="shared" si="31"/>
        <v>5.7343645079692224E-2</v>
      </c>
      <c r="S47" s="8">
        <f t="shared" si="32"/>
        <v>0.22623831090826904</v>
      </c>
      <c r="T47" s="20">
        <f t="shared" si="33"/>
        <v>0.97920971541498636</v>
      </c>
      <c r="U47" s="8">
        <f t="shared" si="7"/>
        <v>0.69161748538201939</v>
      </c>
      <c r="V47" s="8">
        <f t="shared" si="8"/>
        <v>0.75236276589934092</v>
      </c>
      <c r="W47" s="8">
        <f t="shared" si="9"/>
        <v>0.50096946621930882</v>
      </c>
      <c r="X47" s="8">
        <f t="shared" si="10"/>
        <v>0.10035137888946141</v>
      </c>
      <c r="Y47" s="26">
        <f t="shared" si="11"/>
        <v>2.0453010963901308</v>
      </c>
    </row>
    <row r="48" spans="1:25" x14ac:dyDescent="0.35">
      <c r="A48" s="13">
        <v>44</v>
      </c>
      <c r="B48" s="14" t="s">
        <v>21</v>
      </c>
      <c r="C48" s="13">
        <v>2020</v>
      </c>
      <c r="D48" s="10">
        <v>298634397</v>
      </c>
      <c r="E48" s="10">
        <f t="shared" si="16"/>
        <v>659567286</v>
      </c>
      <c r="F48" s="11">
        <f t="shared" si="6"/>
        <v>0.45277320955545391</v>
      </c>
      <c r="G48" s="12">
        <v>107831677</v>
      </c>
      <c r="H48" s="12">
        <v>42008607</v>
      </c>
      <c r="I48" s="12">
        <v>659567286</v>
      </c>
      <c r="J48" s="12">
        <f t="shared" si="13"/>
        <v>65823070</v>
      </c>
      <c r="K48" s="12">
        <v>184031121</v>
      </c>
      <c r="L48" s="12">
        <v>36124399</v>
      </c>
      <c r="M48" s="12">
        <v>65774670</v>
      </c>
      <c r="N48" s="12">
        <v>129966580</v>
      </c>
      <c r="O48" s="8">
        <f t="shared" si="28"/>
        <v>0.11975682493142935</v>
      </c>
      <c r="P48" s="8">
        <f t="shared" si="29"/>
        <v>0.39062514904658263</v>
      </c>
      <c r="Q48" s="8">
        <f t="shared" si="30"/>
        <v>0.18074049339675707</v>
      </c>
      <c r="R48" s="8">
        <f t="shared" si="31"/>
        <v>5.9834383599189002E-2</v>
      </c>
      <c r="S48" s="8">
        <f t="shared" si="32"/>
        <v>0.19507776830520368</v>
      </c>
      <c r="T48" s="20">
        <f t="shared" si="33"/>
        <v>0.94603461927916177</v>
      </c>
      <c r="U48" s="8">
        <f t="shared" si="7"/>
        <v>0.65467064295848043</v>
      </c>
      <c r="V48" s="8">
        <f t="shared" si="8"/>
        <v>0.90959856135132811</v>
      </c>
      <c r="W48" s="8">
        <f t="shared" si="9"/>
        <v>0.36805336837157804</v>
      </c>
      <c r="X48" s="8">
        <f t="shared" si="10"/>
        <v>0.10471017129858076</v>
      </c>
      <c r="Y48" s="26">
        <f t="shared" si="11"/>
        <v>2.0370327439799674</v>
      </c>
    </row>
    <row r="49" spans="1:25" x14ac:dyDescent="0.35">
      <c r="A49" s="13">
        <v>45</v>
      </c>
      <c r="B49" s="14" t="s">
        <v>21</v>
      </c>
      <c r="C49" s="13">
        <v>2021</v>
      </c>
      <c r="D49" s="10">
        <v>261762446</v>
      </c>
      <c r="E49" s="10">
        <f t="shared" si="16"/>
        <v>629210009</v>
      </c>
      <c r="F49" s="11">
        <f t="shared" si="6"/>
        <v>0.41601761296839129</v>
      </c>
      <c r="G49" s="12">
        <v>103996925</v>
      </c>
      <c r="H49" s="12">
        <v>41640725</v>
      </c>
      <c r="I49" s="12">
        <v>629210009</v>
      </c>
      <c r="J49" s="12">
        <f t="shared" si="13"/>
        <v>62356200</v>
      </c>
      <c r="K49" s="12">
        <v>190341820</v>
      </c>
      <c r="L49" s="12">
        <v>35798503</v>
      </c>
      <c r="M49" s="12">
        <v>65774670</v>
      </c>
      <c r="N49" s="12">
        <v>128761127</v>
      </c>
      <c r="O49" s="8">
        <f t="shared" si="28"/>
        <v>0.1189228380504036</v>
      </c>
      <c r="P49" s="8">
        <f t="shared" si="29"/>
        <v>0.42351288788859681</v>
      </c>
      <c r="Q49" s="8">
        <f t="shared" si="30"/>
        <v>0.1877513997079471</v>
      </c>
      <c r="R49" s="8">
        <f t="shared" si="31"/>
        <v>6.2721192345177715E-2</v>
      </c>
      <c r="S49" s="8">
        <f t="shared" si="32"/>
        <v>0.20259295609838271</v>
      </c>
      <c r="T49" s="20">
        <f t="shared" si="33"/>
        <v>0.99550127409050793</v>
      </c>
      <c r="U49" s="8">
        <f t="shared" si="7"/>
        <v>0.65011151467553974</v>
      </c>
      <c r="V49" s="8">
        <f t="shared" si="8"/>
        <v>0.98618001036916103</v>
      </c>
      <c r="W49" s="8">
        <f t="shared" si="9"/>
        <v>0.38233012304163771</v>
      </c>
      <c r="X49" s="8">
        <f t="shared" si="10"/>
        <v>0.109762086604061</v>
      </c>
      <c r="Y49" s="26">
        <f t="shared" si="11"/>
        <v>2.1283837346903995</v>
      </c>
    </row>
    <row r="50" spans="1:25" x14ac:dyDescent="0.35">
      <c r="A50" s="13">
        <v>46</v>
      </c>
      <c r="B50" s="14" t="s">
        <v>22</v>
      </c>
      <c r="C50" s="13">
        <v>2019</v>
      </c>
      <c r="D50" s="10">
        <v>370500569</v>
      </c>
      <c r="E50" s="10">
        <f t="shared" si="16"/>
        <v>634640456</v>
      </c>
      <c r="F50" s="11">
        <f t="shared" si="6"/>
        <v>0.58379601473121345</v>
      </c>
      <c r="G50" s="12">
        <v>84538694</v>
      </c>
      <c r="H50" s="12">
        <v>91929716</v>
      </c>
      <c r="I50" s="12">
        <v>634640456</v>
      </c>
      <c r="J50" s="12">
        <f t="shared" si="13"/>
        <v>-7391022</v>
      </c>
      <c r="K50" s="12">
        <v>120177212</v>
      </c>
      <c r="L50" s="12">
        <v>91695528</v>
      </c>
      <c r="M50" s="12">
        <v>44077885</v>
      </c>
      <c r="N50" s="12">
        <v>525524499</v>
      </c>
      <c r="O50" s="8">
        <f t="shared" si="28"/>
        <v>-1.3975198580785086E-2</v>
      </c>
      <c r="P50" s="8">
        <f t="shared" si="29"/>
        <v>0.26510773968056017</v>
      </c>
      <c r="Q50" s="8">
        <f t="shared" si="30"/>
        <v>0.4767979090195284</v>
      </c>
      <c r="R50" s="8">
        <f t="shared" si="31"/>
        <v>4.167199041594033E-2</v>
      </c>
      <c r="S50" s="8">
        <f t="shared" si="32"/>
        <v>0.81978583163314755</v>
      </c>
      <c r="T50" s="20">
        <f t="shared" si="33"/>
        <v>1.5893882721683914</v>
      </c>
      <c r="U50" s="8">
        <f t="shared" si="7"/>
        <v>-7.6397752241625136E-2</v>
      </c>
      <c r="V50" s="8">
        <f t="shared" si="8"/>
        <v>0.61732230811330435</v>
      </c>
      <c r="W50" s="8">
        <f t="shared" si="9"/>
        <v>0.97093392382158505</v>
      </c>
      <c r="X50" s="8">
        <f t="shared" si="10"/>
        <v>7.2925983227895591E-2</v>
      </c>
      <c r="Y50" s="26">
        <f t="shared" si="11"/>
        <v>1.58478446292116</v>
      </c>
    </row>
    <row r="51" spans="1:25" x14ac:dyDescent="0.35">
      <c r="A51" s="13">
        <v>47</v>
      </c>
      <c r="B51" s="14" t="s">
        <v>22</v>
      </c>
      <c r="C51" s="13">
        <v>2020</v>
      </c>
      <c r="D51" s="10">
        <v>480957627</v>
      </c>
      <c r="E51" s="10">
        <f t="shared" si="16"/>
        <v>771871787</v>
      </c>
      <c r="F51" s="11">
        <f t="shared" si="6"/>
        <v>0.62310559227629858</v>
      </c>
      <c r="G51" s="12">
        <v>70359369</v>
      </c>
      <c r="H51" s="12">
        <v>96121076</v>
      </c>
      <c r="I51" s="12">
        <v>771871787</v>
      </c>
      <c r="J51" s="12">
        <f t="shared" si="13"/>
        <v>-25761707</v>
      </c>
      <c r="K51" s="12">
        <v>145713642</v>
      </c>
      <c r="L51" s="12">
        <v>35749878</v>
      </c>
      <c r="M51" s="12">
        <v>44077885</v>
      </c>
      <c r="N51" s="12">
        <v>331932404</v>
      </c>
      <c r="O51" s="8">
        <f t="shared" si="28"/>
        <v>-4.0050755735162008E-2</v>
      </c>
      <c r="P51" s="8">
        <f t="shared" si="29"/>
        <v>0.26429143056630461</v>
      </c>
      <c r="Q51" s="8">
        <f t="shared" si="30"/>
        <v>0.15284221989577654</v>
      </c>
      <c r="R51" s="8">
        <f t="shared" si="31"/>
        <v>3.4263113959365377E-2</v>
      </c>
      <c r="S51" s="8">
        <f t="shared" si="32"/>
        <v>0.42573531704948819</v>
      </c>
      <c r="T51" s="20">
        <f t="shared" si="33"/>
        <v>0.83708132573577276</v>
      </c>
      <c r="U51" s="8">
        <f t="shared" si="7"/>
        <v>-0.21894413135221899</v>
      </c>
      <c r="V51" s="8">
        <f t="shared" si="8"/>
        <v>0.61542147403296643</v>
      </c>
      <c r="W51" s="8">
        <f t="shared" si="9"/>
        <v>0.31124233869685403</v>
      </c>
      <c r="X51" s="8">
        <f t="shared" si="10"/>
        <v>5.9960449428889416E-2</v>
      </c>
      <c r="Y51" s="26">
        <f t="shared" si="11"/>
        <v>0.76768013080649089</v>
      </c>
    </row>
    <row r="52" spans="1:25" x14ac:dyDescent="0.35">
      <c r="A52" s="13">
        <v>48</v>
      </c>
      <c r="B52" s="14" t="s">
        <v>22</v>
      </c>
      <c r="C52" s="13">
        <v>2021</v>
      </c>
      <c r="D52" s="10">
        <v>503876557</v>
      </c>
      <c r="E52" s="10">
        <f t="shared" si="16"/>
        <v>858101884</v>
      </c>
      <c r="F52" s="11">
        <f t="shared" si="6"/>
        <v>0.58719898696784589</v>
      </c>
      <c r="G52" s="12">
        <v>209018706</v>
      </c>
      <c r="H52" s="12">
        <v>120093721</v>
      </c>
      <c r="I52" s="12">
        <v>858101884</v>
      </c>
      <c r="J52" s="12">
        <f t="shared" si="13"/>
        <v>88924985</v>
      </c>
      <c r="K52" s="12">
        <v>193955297</v>
      </c>
      <c r="L52" s="12">
        <v>77802414</v>
      </c>
      <c r="M52" s="12">
        <v>44077885</v>
      </c>
      <c r="N52" s="12">
        <v>462666313</v>
      </c>
      <c r="O52" s="8">
        <f t="shared" si="28"/>
        <v>0.12435584164269239</v>
      </c>
      <c r="P52" s="8">
        <f t="shared" si="29"/>
        <v>0.31643959868056881</v>
      </c>
      <c r="Q52" s="8">
        <f t="shared" si="30"/>
        <v>0.29920452452939722</v>
      </c>
      <c r="R52" s="8">
        <f t="shared" si="31"/>
        <v>3.0820036050637548E-2</v>
      </c>
      <c r="S52" s="8">
        <f t="shared" si="32"/>
        <v>0.53378236129126122</v>
      </c>
      <c r="T52" s="20">
        <f t="shared" si="33"/>
        <v>1.3046023621945573</v>
      </c>
      <c r="U52" s="8">
        <f t="shared" si="7"/>
        <v>0.67981193431338505</v>
      </c>
      <c r="V52" s="8">
        <f t="shared" si="8"/>
        <v>0.73685220835618159</v>
      </c>
      <c r="W52" s="8">
        <f t="shared" si="9"/>
        <v>0.60928921358713617</v>
      </c>
      <c r="X52" s="8">
        <f t="shared" si="10"/>
        <v>5.393506308861571E-2</v>
      </c>
      <c r="Y52" s="26">
        <f t="shared" si="11"/>
        <v>2.0798884193453184</v>
      </c>
    </row>
    <row r="53" spans="1:25" x14ac:dyDescent="0.35">
      <c r="A53" s="13">
        <v>49</v>
      </c>
      <c r="B53" s="14" t="s">
        <v>23</v>
      </c>
      <c r="C53" s="13">
        <v>2019</v>
      </c>
      <c r="D53" s="10">
        <v>92505045</v>
      </c>
      <c r="E53" s="10">
        <f t="shared" si="16"/>
        <v>247743725</v>
      </c>
      <c r="F53" s="11">
        <f t="shared" si="6"/>
        <v>0.37339006265446278</v>
      </c>
      <c r="G53" s="12">
        <v>35543139</v>
      </c>
      <c r="H53" s="12">
        <v>60372120</v>
      </c>
      <c r="I53" s="12">
        <v>247743725</v>
      </c>
      <c r="J53" s="12">
        <f t="shared" si="13"/>
        <v>-24828981</v>
      </c>
      <c r="K53" s="12">
        <v>2846897</v>
      </c>
      <c r="L53" s="12">
        <v>-1270806</v>
      </c>
      <c r="M53" s="12">
        <v>44559362</v>
      </c>
      <c r="N53" s="12">
        <v>56088458</v>
      </c>
      <c r="O53" s="8">
        <f t="shared" si="28"/>
        <v>-0.12026450801125235</v>
      </c>
      <c r="P53" s="8">
        <f t="shared" si="29"/>
        <v>1.6087817360459885E-2</v>
      </c>
      <c r="Q53" s="8">
        <f t="shared" si="30"/>
        <v>-1.6927410774985319E-2</v>
      </c>
      <c r="R53" s="8">
        <f t="shared" si="31"/>
        <v>0.10791642533024802</v>
      </c>
      <c r="S53" s="8">
        <f t="shared" si="32"/>
        <v>0.22413311747855572</v>
      </c>
      <c r="T53" s="20">
        <f t="shared" si="33"/>
        <v>0.21094544138302596</v>
      </c>
      <c r="U53" s="8">
        <f t="shared" si="7"/>
        <v>-0.65744597712817954</v>
      </c>
      <c r="V53" s="8">
        <f t="shared" si="8"/>
        <v>3.7461631853642305E-2</v>
      </c>
      <c r="W53" s="8">
        <f t="shared" si="9"/>
        <v>-3.4470363759970105E-2</v>
      </c>
      <c r="X53" s="8">
        <f t="shared" si="10"/>
        <v>0.18885374432793403</v>
      </c>
      <c r="Y53" s="26">
        <f t="shared" si="11"/>
        <v>-0.46560096470657342</v>
      </c>
    </row>
    <row r="54" spans="1:25" x14ac:dyDescent="0.35">
      <c r="A54" s="13">
        <v>50</v>
      </c>
      <c r="B54" s="14" t="s">
        <v>23</v>
      </c>
      <c r="C54" s="13">
        <v>2020</v>
      </c>
      <c r="D54" s="10">
        <v>79889032</v>
      </c>
      <c r="E54" s="10">
        <f t="shared" si="16"/>
        <v>220313390</v>
      </c>
      <c r="F54" s="11">
        <f t="shared" si="6"/>
        <v>0.36261541797346042</v>
      </c>
      <c r="G54" s="12">
        <v>44888337</v>
      </c>
      <c r="H54" s="12">
        <v>35648184</v>
      </c>
      <c r="I54" s="12">
        <v>220313390</v>
      </c>
      <c r="J54" s="12">
        <f t="shared" si="13"/>
        <v>9240153</v>
      </c>
      <c r="K54" s="12">
        <v>-9174299</v>
      </c>
      <c r="L54" s="12">
        <v>1128920</v>
      </c>
      <c r="M54" s="12">
        <v>44559362</v>
      </c>
      <c r="N54" s="12">
        <v>43370865</v>
      </c>
      <c r="O54" s="8">
        <f t="shared" si="28"/>
        <v>5.0329140684549405E-2</v>
      </c>
      <c r="P54" s="8">
        <f t="shared" si="29"/>
        <v>-5.8298856006890908E-2</v>
      </c>
      <c r="Q54" s="8">
        <f t="shared" si="30"/>
        <v>1.6909712115092051E-2</v>
      </c>
      <c r="R54" s="8">
        <f t="shared" si="31"/>
        <v>0.12135266585476261</v>
      </c>
      <c r="S54" s="8">
        <f t="shared" si="32"/>
        <v>0.1948912698860473</v>
      </c>
      <c r="T54" s="20">
        <f t="shared" si="33"/>
        <v>0.32518393253356048</v>
      </c>
      <c r="U54" s="8">
        <f t="shared" si="7"/>
        <v>0.27513263574220342</v>
      </c>
      <c r="V54" s="8">
        <f t="shared" si="8"/>
        <v>-0.13575305041604599</v>
      </c>
      <c r="W54" s="8">
        <f t="shared" si="9"/>
        <v>3.4434322852551082E-2</v>
      </c>
      <c r="X54" s="8">
        <f t="shared" si="10"/>
        <v>0.21236716524583457</v>
      </c>
      <c r="Y54" s="26">
        <f t="shared" si="11"/>
        <v>0.38618107342454311</v>
      </c>
    </row>
    <row r="55" spans="1:25" x14ac:dyDescent="0.35">
      <c r="A55" s="13">
        <v>51</v>
      </c>
      <c r="B55" s="14" t="s">
        <v>23</v>
      </c>
      <c r="C55" s="13">
        <v>2021</v>
      </c>
      <c r="D55" s="10">
        <v>42115595</v>
      </c>
      <c r="E55" s="10">
        <f t="shared" si="16"/>
        <v>196081516</v>
      </c>
      <c r="F55" s="11">
        <f t="shared" si="6"/>
        <v>0.21478615557011504</v>
      </c>
      <c r="G55" s="12">
        <v>42663309</v>
      </c>
      <c r="H55" s="12">
        <v>19314102</v>
      </c>
      <c r="I55" s="12">
        <v>196081516</v>
      </c>
      <c r="J55" s="12">
        <f t="shared" si="13"/>
        <v>23349207</v>
      </c>
      <c r="K55" s="12">
        <v>-8612693</v>
      </c>
      <c r="L55" s="12">
        <v>5986830</v>
      </c>
      <c r="M55" s="12">
        <v>44559362</v>
      </c>
      <c r="N55" s="12">
        <v>42253131</v>
      </c>
      <c r="O55" s="8">
        <f t="shared" si="28"/>
        <v>0.14289489887460888</v>
      </c>
      <c r="P55" s="8">
        <f t="shared" si="29"/>
        <v>-6.1493660626328488E-2</v>
      </c>
      <c r="Q55" s="8">
        <f t="shared" si="30"/>
        <v>0.10075676383489406</v>
      </c>
      <c r="R55" s="8">
        <f t="shared" si="31"/>
        <v>0.13634950272416294</v>
      </c>
      <c r="S55" s="8">
        <f t="shared" si="32"/>
        <v>0.21333270235425966</v>
      </c>
      <c r="T55" s="20">
        <f t="shared" si="33"/>
        <v>0.53184020716159708</v>
      </c>
      <c r="U55" s="8">
        <f t="shared" si="7"/>
        <v>0.78115878051452847</v>
      </c>
      <c r="V55" s="8">
        <f t="shared" si="8"/>
        <v>-0.14319238117273633</v>
      </c>
      <c r="W55" s="8">
        <f t="shared" si="9"/>
        <v>0.20517740999105699</v>
      </c>
      <c r="X55" s="8">
        <f t="shared" si="10"/>
        <v>0.23861162976728517</v>
      </c>
      <c r="Y55" s="26">
        <f t="shared" si="11"/>
        <v>1.0817554391001343</v>
      </c>
    </row>
    <row r="56" spans="1:25" x14ac:dyDescent="0.35">
      <c r="A56" s="13">
        <v>52</v>
      </c>
      <c r="B56" s="14" t="str">
        <f ca="1">'X1'!B53</f>
        <v>Apexindo Pratama Duta Tbk.</v>
      </c>
      <c r="C56" s="13">
        <v>2019</v>
      </c>
      <c r="D56" s="10">
        <v>444431013</v>
      </c>
      <c r="E56" s="10">
        <f t="shared" si="16"/>
        <v>500726249</v>
      </c>
      <c r="F56" s="11">
        <f t="shared" si="6"/>
        <v>0.88757282824212402</v>
      </c>
      <c r="G56" s="12">
        <v>68631995</v>
      </c>
      <c r="H56" s="12">
        <v>18904522</v>
      </c>
      <c r="I56" s="12">
        <v>500726249</v>
      </c>
      <c r="J56" s="12">
        <f t="shared" si="13"/>
        <v>49727473</v>
      </c>
      <c r="K56" s="12">
        <v>-134090047</v>
      </c>
      <c r="L56" s="12">
        <v>18954934</v>
      </c>
      <c r="M56" s="12">
        <v>122030559</v>
      </c>
      <c r="N56" s="12">
        <v>93918906</v>
      </c>
      <c r="O56" s="8">
        <f t="shared" ref="O56:O70" si="34">1.2*(J56/I56)</f>
        <v>0.11917283689275893</v>
      </c>
      <c r="P56" s="8">
        <f t="shared" ref="P56:P70" si="35">1.4*(K56/I56)</f>
        <v>-0.37490757909118522</v>
      </c>
      <c r="Q56" s="8">
        <f t="shared" ref="Q56:Q70" si="36">3.3*(L56/I56)</f>
        <v>0.1249211167277951</v>
      </c>
      <c r="R56" s="8">
        <f t="shared" ref="R56:R70" si="37">0.6*(M56/I56)</f>
        <v>0.1462242803252761</v>
      </c>
      <c r="S56" s="8">
        <f t="shared" ref="S56:S70" si="38">0.99*(N56/I56)</f>
        <v>0.18568971993317648</v>
      </c>
      <c r="T56" s="20">
        <f t="shared" ref="T56:T70" si="39">SUM(O56:S56)</f>
        <v>0.20110037478782139</v>
      </c>
      <c r="U56" s="8">
        <f t="shared" si="7"/>
        <v>0.65147817501374883</v>
      </c>
      <c r="V56" s="8">
        <f t="shared" si="8"/>
        <v>-0.87299907702661694</v>
      </c>
      <c r="W56" s="8">
        <f t="shared" si="9"/>
        <v>0.25438481951841913</v>
      </c>
      <c r="X56" s="8">
        <f t="shared" si="10"/>
        <v>0.25589249056923319</v>
      </c>
      <c r="Y56" s="26">
        <f t="shared" si="11"/>
        <v>0.2887564080747842</v>
      </c>
    </row>
    <row r="57" spans="1:25" x14ac:dyDescent="0.35">
      <c r="A57" s="13">
        <v>53</v>
      </c>
      <c r="B57" s="14" t="str">
        <f ca="1">'X1'!B54</f>
        <v>Apexindo Pratama Duta Tbk.</v>
      </c>
      <c r="C57" s="13">
        <v>2020</v>
      </c>
      <c r="D57" s="10">
        <v>209555165</v>
      </c>
      <c r="E57" s="10">
        <f t="shared" si="16"/>
        <v>336261513</v>
      </c>
      <c r="F57" s="11">
        <f t="shared" si="6"/>
        <v>0.62319104892625643</v>
      </c>
      <c r="G57" s="12">
        <v>52420629</v>
      </c>
      <c r="H57" s="12">
        <v>6329060</v>
      </c>
      <c r="I57" s="12">
        <v>336261513</v>
      </c>
      <c r="J57" s="12">
        <f t="shared" si="13"/>
        <v>46091569</v>
      </c>
      <c r="K57" s="12">
        <v>-89580545</v>
      </c>
      <c r="L57" s="12">
        <v>5305965</v>
      </c>
      <c r="M57" s="12">
        <v>122030559</v>
      </c>
      <c r="N57" s="12">
        <v>54767606</v>
      </c>
      <c r="O57" s="8">
        <f t="shared" si="34"/>
        <v>0.16448472591033633</v>
      </c>
      <c r="P57" s="8">
        <f t="shared" si="35"/>
        <v>-0.37296198985460466</v>
      </c>
      <c r="Q57" s="8">
        <f t="shared" si="36"/>
        <v>5.207162825083702E-2</v>
      </c>
      <c r="R57" s="8">
        <f t="shared" si="37"/>
        <v>0.21774224099205786</v>
      </c>
      <c r="S57" s="8">
        <f t="shared" si="38"/>
        <v>0.16124334139899027</v>
      </c>
      <c r="T57" s="20">
        <f t="shared" si="39"/>
        <v>0.22257994669761683</v>
      </c>
      <c r="U57" s="8">
        <f t="shared" si="7"/>
        <v>0.89918316830983858</v>
      </c>
      <c r="V57" s="8">
        <f t="shared" si="8"/>
        <v>-0.86846863351857939</v>
      </c>
      <c r="W57" s="8">
        <f t="shared" si="9"/>
        <v>0.10603677025624993</v>
      </c>
      <c r="X57" s="8">
        <f t="shared" si="10"/>
        <v>0.38104892173610128</v>
      </c>
      <c r="Y57" s="26">
        <f t="shared" si="11"/>
        <v>0.51780022678361037</v>
      </c>
    </row>
    <row r="58" spans="1:25" x14ac:dyDescent="0.35">
      <c r="A58" s="13">
        <v>54</v>
      </c>
      <c r="B58" s="14" t="str">
        <f ca="1">'X1'!B55</f>
        <v>Apexindo Pratama Duta Tbk.</v>
      </c>
      <c r="C58" s="13">
        <v>2021</v>
      </c>
      <c r="D58" s="10">
        <v>226529655</v>
      </c>
      <c r="E58" s="10">
        <f t="shared" si="16"/>
        <v>357749955</v>
      </c>
      <c r="F58" s="11">
        <f t="shared" si="6"/>
        <v>0.63320666245786106</v>
      </c>
      <c r="G58" s="12">
        <v>65351664</v>
      </c>
      <c r="H58" s="12">
        <v>17294981</v>
      </c>
      <c r="I58" s="12">
        <v>357749955</v>
      </c>
      <c r="J58" s="12">
        <f t="shared" si="13"/>
        <v>48056683</v>
      </c>
      <c r="K58" s="12">
        <v>-85924058</v>
      </c>
      <c r="L58" s="12">
        <v>23417757</v>
      </c>
      <c r="M58" s="12">
        <v>122030559</v>
      </c>
      <c r="N58" s="12">
        <v>65156633</v>
      </c>
      <c r="O58" s="8">
        <f t="shared" si="34"/>
        <v>0.1611964412406425</v>
      </c>
      <c r="P58" s="8">
        <f t="shared" si="35"/>
        <v>-0.33625072349764518</v>
      </c>
      <c r="Q58" s="8">
        <f t="shared" si="36"/>
        <v>0.21601288000162014</v>
      </c>
      <c r="R58" s="8">
        <f t="shared" si="37"/>
        <v>0.20466343706458329</v>
      </c>
      <c r="S58" s="8">
        <f t="shared" si="38"/>
        <v>0.18030768632801086</v>
      </c>
      <c r="T58" s="20">
        <f t="shared" si="39"/>
        <v>0.42592972113721161</v>
      </c>
      <c r="U58" s="8">
        <f t="shared" si="7"/>
        <v>0.88120721211551223</v>
      </c>
      <c r="V58" s="8">
        <f t="shared" si="8"/>
        <v>-0.78298382757308804</v>
      </c>
      <c r="W58" s="8">
        <f t="shared" si="9"/>
        <v>0.439880773821481</v>
      </c>
      <c r="X58" s="8">
        <f t="shared" si="10"/>
        <v>0.35816101486302077</v>
      </c>
      <c r="Y58" s="26">
        <f t="shared" si="11"/>
        <v>0.896265173226926</v>
      </c>
    </row>
    <row r="59" spans="1:25" x14ac:dyDescent="0.35">
      <c r="A59" s="13">
        <v>55</v>
      </c>
      <c r="B59" s="14" t="str">
        <f ca="1">'X1'!B56</f>
        <v>Bumi Resources Tbk.</v>
      </c>
      <c r="C59" s="13">
        <v>2019</v>
      </c>
      <c r="D59" s="10">
        <v>3192870099</v>
      </c>
      <c r="E59" s="10">
        <f t="shared" si="16"/>
        <v>3702805778</v>
      </c>
      <c r="F59" s="11">
        <f t="shared" si="6"/>
        <v>0.86228397880608476</v>
      </c>
      <c r="G59" s="12">
        <v>454001034</v>
      </c>
      <c r="H59" s="12">
        <v>1172847045</v>
      </c>
      <c r="I59" s="12">
        <v>3702805778</v>
      </c>
      <c r="J59" s="12">
        <f t="shared" si="13"/>
        <v>-718846011</v>
      </c>
      <c r="K59" s="12">
        <v>-2688938047</v>
      </c>
      <c r="L59" s="12">
        <v>32352614</v>
      </c>
      <c r="M59" s="12">
        <v>2832632301</v>
      </c>
      <c r="N59" s="12">
        <v>1112566618</v>
      </c>
      <c r="O59" s="8">
        <f t="shared" si="34"/>
        <v>-0.23296258699961442</v>
      </c>
      <c r="P59" s="8">
        <f t="shared" si="35"/>
        <v>-1.016665061982627</v>
      </c>
      <c r="Q59" s="8">
        <f t="shared" si="36"/>
        <v>2.8833169385855912E-2</v>
      </c>
      <c r="R59" s="8">
        <f t="shared" si="37"/>
        <v>0.45899771213979129</v>
      </c>
      <c r="S59" s="8">
        <f t="shared" si="38"/>
        <v>0.29746117346044609</v>
      </c>
      <c r="T59" s="20">
        <f t="shared" si="39"/>
        <v>-0.4643355939961481</v>
      </c>
      <c r="U59" s="8">
        <f t="shared" si="7"/>
        <v>-1.2735288089312253</v>
      </c>
      <c r="V59" s="8">
        <f t="shared" si="8"/>
        <v>-2.3673772157595456</v>
      </c>
      <c r="W59" s="8">
        <f t="shared" si="9"/>
        <v>5.8714817658470225E-2</v>
      </c>
      <c r="X59" s="8">
        <f t="shared" si="10"/>
        <v>0.80324599624463489</v>
      </c>
      <c r="Y59" s="26">
        <f t="shared" si="11"/>
        <v>-2.7789452107876658</v>
      </c>
    </row>
    <row r="60" spans="1:25" x14ac:dyDescent="0.35">
      <c r="A60" s="13">
        <v>56</v>
      </c>
      <c r="B60" s="14" t="str">
        <f ca="1">'X1'!B57</f>
        <v>Bumi Resources Tbk.</v>
      </c>
      <c r="C60" s="13">
        <v>2020</v>
      </c>
      <c r="D60" s="10">
        <v>3295912298</v>
      </c>
      <c r="E60" s="10">
        <f t="shared" si="16"/>
        <v>3428550327</v>
      </c>
      <c r="F60" s="11">
        <f t="shared" si="6"/>
        <v>0.96131367010848023</v>
      </c>
      <c r="G60" s="12">
        <v>397376705</v>
      </c>
      <c r="H60" s="12">
        <v>1298664634</v>
      </c>
      <c r="I60" s="12">
        <v>3428550327</v>
      </c>
      <c r="J60" s="12">
        <f t="shared" si="13"/>
        <v>-901287929</v>
      </c>
      <c r="K60" s="12">
        <v>-3055454777</v>
      </c>
      <c r="L60" s="12">
        <v>28472920</v>
      </c>
      <c r="M60" s="12">
        <v>2832632301</v>
      </c>
      <c r="N60" s="12">
        <v>790436397</v>
      </c>
      <c r="O60" s="8">
        <f t="shared" si="34"/>
        <v>-0.31545271664317615</v>
      </c>
      <c r="P60" s="8">
        <f t="shared" si="35"/>
        <v>-1.2476517127700892</v>
      </c>
      <c r="Q60" s="8">
        <f t="shared" si="36"/>
        <v>2.7405354169677903E-2</v>
      </c>
      <c r="R60" s="8">
        <f t="shared" si="37"/>
        <v>0.49571370360695305</v>
      </c>
      <c r="S60" s="8">
        <f t="shared" si="38"/>
        <v>0.22823991436483293</v>
      </c>
      <c r="T60" s="20">
        <f t="shared" si="39"/>
        <v>-0.81174545727180158</v>
      </c>
      <c r="U60" s="8">
        <f t="shared" si="7"/>
        <v>-1.7244748509826964</v>
      </c>
      <c r="V60" s="8">
        <f t="shared" si="8"/>
        <v>-2.9052461311646365</v>
      </c>
      <c r="W60" s="8">
        <f t="shared" si="9"/>
        <v>5.5807266672798644E-2</v>
      </c>
      <c r="X60" s="8">
        <f t="shared" si="10"/>
        <v>0.86749898131216796</v>
      </c>
      <c r="Y60" s="26">
        <f t="shared" si="11"/>
        <v>-3.706414734162367</v>
      </c>
    </row>
    <row r="61" spans="1:25" x14ac:dyDescent="0.35">
      <c r="A61" s="13">
        <v>57</v>
      </c>
      <c r="B61" s="14" t="str">
        <f ca="1">'X1'!B58</f>
        <v>Bumi Resources Tbk.</v>
      </c>
      <c r="C61" s="13">
        <v>2021</v>
      </c>
      <c r="D61" s="10">
        <v>3577340599</v>
      </c>
      <c r="E61" s="10">
        <f t="shared" si="16"/>
        <v>4223787286</v>
      </c>
      <c r="F61" s="11">
        <f t="shared" si="6"/>
        <v>0.84695093686590539</v>
      </c>
      <c r="G61" s="12">
        <v>775582880</v>
      </c>
      <c r="H61" s="12">
        <v>2877190810</v>
      </c>
      <c r="I61" s="12">
        <v>4223787286</v>
      </c>
      <c r="J61" s="12">
        <f t="shared" si="13"/>
        <v>-2101607930</v>
      </c>
      <c r="K61" s="12">
        <v>-2887436624</v>
      </c>
      <c r="L61" s="12">
        <v>123860015</v>
      </c>
      <c r="M61" s="12">
        <v>2832632301</v>
      </c>
      <c r="N61" s="12">
        <v>1008212975</v>
      </c>
      <c r="O61" s="8">
        <f t="shared" si="34"/>
        <v>-0.59707777528453876</v>
      </c>
      <c r="P61" s="8">
        <f t="shared" si="35"/>
        <v>-0.95705844065557422</v>
      </c>
      <c r="Q61" s="8">
        <f t="shared" si="36"/>
        <v>9.6770509929509724E-2</v>
      </c>
      <c r="R61" s="8">
        <f t="shared" si="37"/>
        <v>0.40238280612126454</v>
      </c>
      <c r="S61" s="8">
        <f t="shared" si="38"/>
        <v>0.23631181630721923</v>
      </c>
      <c r="T61" s="20">
        <f t="shared" si="39"/>
        <v>-0.81867108358211971</v>
      </c>
      <c r="U61" s="8">
        <f t="shared" si="7"/>
        <v>-3.2640251715554784</v>
      </c>
      <c r="V61" s="8">
        <f t="shared" si="8"/>
        <v>-2.2285789403836942</v>
      </c>
      <c r="W61" s="8">
        <f t="shared" si="9"/>
        <v>0.19705994749281983</v>
      </c>
      <c r="X61" s="8">
        <f t="shared" si="10"/>
        <v>0.70416991071221302</v>
      </c>
      <c r="Y61" s="26">
        <f t="shared" si="11"/>
        <v>-4.5913742537341395</v>
      </c>
    </row>
    <row r="62" spans="1:25" x14ac:dyDescent="0.35">
      <c r="A62" s="13">
        <v>58</v>
      </c>
      <c r="B62" s="14" t="str">
        <f ca="1">'X1'!B59</f>
        <v>Bayan Resources Tbk.</v>
      </c>
      <c r="C62" s="13">
        <v>2019</v>
      </c>
      <c r="D62" s="10">
        <v>658959960</v>
      </c>
      <c r="E62" s="10">
        <f t="shared" si="16"/>
        <v>1278040123</v>
      </c>
      <c r="F62" s="11">
        <f t="shared" si="6"/>
        <v>0.51560193466633442</v>
      </c>
      <c r="G62" s="12">
        <v>519575216</v>
      </c>
      <c r="H62" s="12">
        <v>580937083</v>
      </c>
      <c r="I62" s="12">
        <v>1278040123</v>
      </c>
      <c r="J62" s="12">
        <f t="shared" si="13"/>
        <v>-61361867</v>
      </c>
      <c r="K62" s="12">
        <v>458976638</v>
      </c>
      <c r="L62" s="12">
        <v>489361539</v>
      </c>
      <c r="M62" s="12">
        <v>35685809</v>
      </c>
      <c r="N62" s="12">
        <v>1391589834</v>
      </c>
      <c r="O62" s="8">
        <f t="shared" si="34"/>
        <v>-5.7614967695345194E-2</v>
      </c>
      <c r="P62" s="8">
        <f t="shared" si="35"/>
        <v>0.50277552452083696</v>
      </c>
      <c r="Q62" s="8">
        <f t="shared" si="36"/>
        <v>1.2635699377804275</v>
      </c>
      <c r="R62" s="8">
        <f t="shared" si="37"/>
        <v>1.6753374964269412E-2</v>
      </c>
      <c r="S62" s="8">
        <f t="shared" si="38"/>
        <v>1.0779582822690459</v>
      </c>
      <c r="T62" s="20">
        <f t="shared" si="39"/>
        <v>2.8034421518392345</v>
      </c>
      <c r="U62" s="8">
        <f t="shared" si="7"/>
        <v>-0.31496182340122042</v>
      </c>
      <c r="V62" s="8">
        <f t="shared" si="8"/>
        <v>1.1707487213842347</v>
      </c>
      <c r="W62" s="8">
        <f t="shared" si="9"/>
        <v>2.5730878732983249</v>
      </c>
      <c r="X62" s="8">
        <f t="shared" si="10"/>
        <v>2.9318406187471471E-2</v>
      </c>
      <c r="Y62" s="26">
        <f t="shared" si="11"/>
        <v>3.4581931774688108</v>
      </c>
    </row>
    <row r="63" spans="1:25" x14ac:dyDescent="0.35">
      <c r="A63" s="13">
        <v>59</v>
      </c>
      <c r="B63" s="14" t="str">
        <f ca="1">'X1'!B60</f>
        <v>Bayan Resources Tbk.</v>
      </c>
      <c r="C63" s="13">
        <v>2020</v>
      </c>
      <c r="D63" s="10">
        <v>758171248</v>
      </c>
      <c r="E63" s="10">
        <f t="shared" si="16"/>
        <v>1619725022</v>
      </c>
      <c r="F63" s="11">
        <f t="shared" si="6"/>
        <v>0.4680863959635736</v>
      </c>
      <c r="G63" s="12">
        <v>769275004</v>
      </c>
      <c r="H63" s="12">
        <v>236695460</v>
      </c>
      <c r="I63" s="12">
        <v>1619725022</v>
      </c>
      <c r="J63" s="12">
        <f t="shared" si="13"/>
        <v>532579544</v>
      </c>
      <c r="K63" s="12">
        <v>720360894</v>
      </c>
      <c r="L63" s="12">
        <v>462865774</v>
      </c>
      <c r="M63" s="12">
        <v>35685809</v>
      </c>
      <c r="N63" s="12">
        <v>1395113268</v>
      </c>
      <c r="O63" s="8">
        <f t="shared" si="34"/>
        <v>0.39457034010060504</v>
      </c>
      <c r="P63" s="8">
        <f t="shared" si="35"/>
        <v>0.62263979249682788</v>
      </c>
      <c r="Q63" s="8">
        <f t="shared" si="36"/>
        <v>0.94303479507523458</v>
      </c>
      <c r="R63" s="8">
        <f t="shared" si="37"/>
        <v>1.3219210118493805E-2</v>
      </c>
      <c r="S63" s="8">
        <f t="shared" si="38"/>
        <v>0.85271395857956933</v>
      </c>
      <c r="T63" s="20">
        <f t="shared" si="39"/>
        <v>2.8261780963707306</v>
      </c>
      <c r="U63" s="8">
        <f t="shared" si="7"/>
        <v>2.1569845258833076</v>
      </c>
      <c r="V63" s="8">
        <f t="shared" si="8"/>
        <v>1.4498612310997563</v>
      </c>
      <c r="W63" s="8">
        <f t="shared" si="9"/>
        <v>1.9203617645168414</v>
      </c>
      <c r="X63" s="8">
        <f t="shared" si="10"/>
        <v>2.3133617707364159E-2</v>
      </c>
      <c r="Y63" s="26">
        <f t="shared" si="11"/>
        <v>5.5503411392072692</v>
      </c>
    </row>
    <row r="64" spans="1:25" x14ac:dyDescent="0.35">
      <c r="A64" s="13">
        <v>60</v>
      </c>
      <c r="B64" s="14" t="str">
        <f ca="1">'X1'!B61</f>
        <v>Bayan Resources Tbk.</v>
      </c>
      <c r="C64" s="13">
        <v>2021</v>
      </c>
      <c r="D64" s="10">
        <v>570805817</v>
      </c>
      <c r="E64" s="10">
        <f t="shared" si="16"/>
        <v>2433712191</v>
      </c>
      <c r="F64" s="11">
        <f t="shared" si="6"/>
        <v>0.23454121613511694</v>
      </c>
      <c r="G64" s="12">
        <v>1418432789</v>
      </c>
      <c r="H64" s="12">
        <v>452981800</v>
      </c>
      <c r="I64" s="12">
        <v>2433712191</v>
      </c>
      <c r="J64" s="12">
        <f t="shared" ref="J64:J127" si="40">G64-H64</f>
        <v>965450989</v>
      </c>
      <c r="K64" s="12">
        <v>1633761316</v>
      </c>
      <c r="L64" s="12">
        <v>1901081782</v>
      </c>
      <c r="M64" s="12">
        <v>35685809</v>
      </c>
      <c r="N64" s="12">
        <v>2852219926</v>
      </c>
      <c r="O64" s="8">
        <f t="shared" si="34"/>
        <v>0.47603869968040929</v>
      </c>
      <c r="P64" s="8">
        <f t="shared" si="35"/>
        <v>0.9398259378649757</v>
      </c>
      <c r="Q64" s="8">
        <f t="shared" si="36"/>
        <v>2.5777780560084311</v>
      </c>
      <c r="R64" s="8">
        <f t="shared" si="37"/>
        <v>8.7978707914521843E-3</v>
      </c>
      <c r="S64" s="8">
        <f t="shared" si="38"/>
        <v>1.1602430793510372</v>
      </c>
      <c r="T64" s="20">
        <f t="shared" si="39"/>
        <v>5.1626836436963055</v>
      </c>
      <c r="U64" s="8">
        <f t="shared" si="7"/>
        <v>2.6023448915862377</v>
      </c>
      <c r="V64" s="8">
        <f t="shared" si="8"/>
        <v>2.1884518267427291</v>
      </c>
      <c r="W64" s="8">
        <f t="shared" si="9"/>
        <v>5.2492934958717141</v>
      </c>
      <c r="X64" s="8">
        <f t="shared" si="10"/>
        <v>1.5396273885041323E-2</v>
      </c>
      <c r="Y64" s="26">
        <f t="shared" si="11"/>
        <v>10.055486488085723</v>
      </c>
    </row>
    <row r="65" spans="1:25" x14ac:dyDescent="0.35">
      <c r="A65" s="13">
        <v>61</v>
      </c>
      <c r="B65" s="14" t="str">
        <f ca="1">'X1'!B62</f>
        <v>Darma Henwa Tbk</v>
      </c>
      <c r="C65" s="13">
        <v>2019</v>
      </c>
      <c r="D65" s="10">
        <v>315255563</v>
      </c>
      <c r="E65" s="10">
        <f t="shared" si="16"/>
        <v>549518597</v>
      </c>
      <c r="F65" s="11">
        <f t="shared" si="6"/>
        <v>0.57369407463383815</v>
      </c>
      <c r="G65" s="12">
        <v>204834482</v>
      </c>
      <c r="H65" s="12">
        <v>197038944</v>
      </c>
      <c r="I65" s="12">
        <v>549518597</v>
      </c>
      <c r="J65" s="12">
        <f t="shared" si="40"/>
        <v>7795538</v>
      </c>
      <c r="K65" s="12">
        <v>-87210025</v>
      </c>
      <c r="L65" s="12">
        <v>207191729</v>
      </c>
      <c r="M65" s="12">
        <v>241169504</v>
      </c>
      <c r="N65" s="12">
        <v>344547459</v>
      </c>
      <c r="O65" s="8">
        <f t="shared" si="34"/>
        <v>1.7023346709410817E-2</v>
      </c>
      <c r="P65" s="8">
        <f t="shared" si="35"/>
        <v>-0.22218362702654812</v>
      </c>
      <c r="Q65" s="8">
        <f t="shared" si="36"/>
        <v>1.2442394296257093</v>
      </c>
      <c r="R65" s="8">
        <f t="shared" si="37"/>
        <v>0.26332448654144458</v>
      </c>
      <c r="S65" s="8">
        <f t="shared" si="38"/>
        <v>0.62072873651990346</v>
      </c>
      <c r="T65" s="20">
        <f t="shared" si="39"/>
        <v>1.9231323723699201</v>
      </c>
      <c r="U65" s="8">
        <f t="shared" si="7"/>
        <v>9.30609620114458E-2</v>
      </c>
      <c r="V65" s="8">
        <f t="shared" si="8"/>
        <v>-0.5173704457903906</v>
      </c>
      <c r="W65" s="8">
        <f t="shared" si="9"/>
        <v>2.5337239294196263</v>
      </c>
      <c r="X65" s="8">
        <f t="shared" si="10"/>
        <v>0.46081785144752802</v>
      </c>
      <c r="Y65" s="26">
        <f t="shared" si="11"/>
        <v>2.5702322970882094</v>
      </c>
    </row>
    <row r="66" spans="1:25" x14ac:dyDescent="0.35">
      <c r="A66" s="13">
        <v>62</v>
      </c>
      <c r="B66" s="14" t="str">
        <f ca="1">'X1'!B63</f>
        <v>Darma Henwa Tbk</v>
      </c>
      <c r="C66" s="13">
        <v>2020</v>
      </c>
      <c r="D66" s="10">
        <v>281239286</v>
      </c>
      <c r="E66" s="10">
        <f t="shared" si="16"/>
        <v>550639564</v>
      </c>
      <c r="F66" s="11">
        <f t="shared" si="6"/>
        <v>0.51075023370460171</v>
      </c>
      <c r="G66" s="12">
        <v>220662767</v>
      </c>
      <c r="H66" s="12">
        <v>197845919</v>
      </c>
      <c r="I66" s="12">
        <v>550639564</v>
      </c>
      <c r="J66" s="12">
        <f t="shared" si="40"/>
        <v>22816848</v>
      </c>
      <c r="K66" s="12">
        <v>-52281044</v>
      </c>
      <c r="L66" s="12">
        <v>7464146</v>
      </c>
      <c r="M66" s="12">
        <v>241169504</v>
      </c>
      <c r="N66" s="12">
        <v>303195141</v>
      </c>
      <c r="O66" s="8">
        <f t="shared" si="34"/>
        <v>4.9724392125226953E-2</v>
      </c>
      <c r="P66" s="8">
        <f t="shared" si="35"/>
        <v>-0.1329244507392498</v>
      </c>
      <c r="Q66" s="8">
        <f t="shared" si="36"/>
        <v>4.4732858679947668E-2</v>
      </c>
      <c r="R66" s="8">
        <f t="shared" si="37"/>
        <v>0.2627884225188003</v>
      </c>
      <c r="S66" s="8">
        <f t="shared" si="38"/>
        <v>0.54511736753808704</v>
      </c>
      <c r="T66" s="20">
        <f t="shared" si="39"/>
        <v>0.76943859012281213</v>
      </c>
      <c r="U66" s="8">
        <f t="shared" si="7"/>
        <v>0.27182667695124063</v>
      </c>
      <c r="V66" s="8">
        <f t="shared" si="8"/>
        <v>-0.30952407814996741</v>
      </c>
      <c r="W66" s="8">
        <f t="shared" si="9"/>
        <v>9.1092366766438893E-2</v>
      </c>
      <c r="X66" s="8">
        <f t="shared" si="10"/>
        <v>0.45987973940790061</v>
      </c>
      <c r="Y66" s="26">
        <f t="shared" si="11"/>
        <v>0.51327470497561278</v>
      </c>
    </row>
    <row r="67" spans="1:25" x14ac:dyDescent="0.35">
      <c r="A67" s="13">
        <v>63</v>
      </c>
      <c r="B67" s="14" t="str">
        <f ca="1">'X1'!B64</f>
        <v>Darma Henwa Tbk</v>
      </c>
      <c r="C67" s="13">
        <v>2021</v>
      </c>
      <c r="D67" s="4">
        <v>292643885</v>
      </c>
      <c r="E67" s="10">
        <f t="shared" si="16"/>
        <v>563496598</v>
      </c>
      <c r="F67" s="11">
        <f t="shared" si="6"/>
        <v>0.51933567307889938</v>
      </c>
      <c r="G67" s="6">
        <v>163456035</v>
      </c>
      <c r="H67" s="6">
        <v>200569595</v>
      </c>
      <c r="I67" s="6">
        <v>563496598</v>
      </c>
      <c r="J67" s="6">
        <f t="shared" si="40"/>
        <v>-37113560</v>
      </c>
      <c r="K67" s="6">
        <v>-51194398</v>
      </c>
      <c r="L67" s="6">
        <v>34819500</v>
      </c>
      <c r="M67" s="12">
        <v>241169504</v>
      </c>
      <c r="N67" s="6">
        <v>322738740</v>
      </c>
      <c r="O67" s="8">
        <f t="shared" si="34"/>
        <v>-7.9035565002647981E-2</v>
      </c>
      <c r="P67" s="8">
        <f t="shared" si="35"/>
        <v>-0.12719181882265773</v>
      </c>
      <c r="Q67" s="8">
        <f t="shared" si="36"/>
        <v>0.2039131210513537</v>
      </c>
      <c r="R67" s="8">
        <f t="shared" si="37"/>
        <v>0.25679250400727349</v>
      </c>
      <c r="S67" s="8">
        <f t="shared" si="38"/>
        <v>0.56701558400535357</v>
      </c>
      <c r="T67" s="20">
        <f t="shared" si="39"/>
        <v>0.82149382523867509</v>
      </c>
      <c r="U67" s="8">
        <f t="shared" si="7"/>
        <v>-0.43206108868114229</v>
      </c>
      <c r="V67" s="8">
        <f t="shared" si="8"/>
        <v>-0.29617523525847439</v>
      </c>
      <c r="W67" s="8">
        <f t="shared" si="9"/>
        <v>0.415241264686393</v>
      </c>
      <c r="X67" s="8">
        <f t="shared" si="10"/>
        <v>0.44938688201272869</v>
      </c>
      <c r="Y67" s="26">
        <f t="shared" si="11"/>
        <v>0.13639182275950501</v>
      </c>
    </row>
    <row r="68" spans="1:25" x14ac:dyDescent="0.35">
      <c r="A68" s="13">
        <v>64</v>
      </c>
      <c r="B68" s="14" t="str">
        <f ca="1">'X1'!B65</f>
        <v>Delta Dunia Makmur Tbk.</v>
      </c>
      <c r="C68" s="13">
        <v>2019</v>
      </c>
      <c r="D68" s="4">
        <v>901340212</v>
      </c>
      <c r="E68" s="10">
        <f t="shared" si="16"/>
        <v>1181911191</v>
      </c>
      <c r="F68" s="11">
        <f t="shared" si="6"/>
        <v>0.76261246941691752</v>
      </c>
      <c r="G68" s="6">
        <v>471509645</v>
      </c>
      <c r="H68" s="6">
        <v>257349435</v>
      </c>
      <c r="I68" s="6">
        <v>1181911191</v>
      </c>
      <c r="J68" s="6">
        <f t="shared" si="40"/>
        <v>214160210</v>
      </c>
      <c r="K68" s="6">
        <v>87584393</v>
      </c>
      <c r="L68" s="6">
        <v>142645862</v>
      </c>
      <c r="M68" s="6">
        <v>47313056</v>
      </c>
      <c r="N68" s="6">
        <v>881812079</v>
      </c>
      <c r="O68" s="8">
        <f t="shared" si="34"/>
        <v>0.2174378700844368</v>
      </c>
      <c r="P68" s="8">
        <f t="shared" si="35"/>
        <v>0.10374565460900183</v>
      </c>
      <c r="Q68" s="8">
        <f t="shared" si="36"/>
        <v>0.39827979308810857</v>
      </c>
      <c r="R68" s="8">
        <f t="shared" si="37"/>
        <v>2.4018584320181804E-2</v>
      </c>
      <c r="S68" s="8">
        <f t="shared" si="38"/>
        <v>0.73862906524420924</v>
      </c>
      <c r="T68" s="20">
        <f t="shared" si="39"/>
        <v>1.4821109673459383</v>
      </c>
      <c r="U68" s="8">
        <f t="shared" si="7"/>
        <v>1.1886603564615879</v>
      </c>
      <c r="V68" s="8">
        <f t="shared" si="8"/>
        <v>0.24157916716096139</v>
      </c>
      <c r="W68" s="8">
        <f t="shared" si="9"/>
        <v>0.81104248774305743</v>
      </c>
      <c r="X68" s="8">
        <f t="shared" si="10"/>
        <v>4.2032522560318163E-2</v>
      </c>
      <c r="Y68" s="26">
        <f t="shared" si="11"/>
        <v>2.2833145339259246</v>
      </c>
    </row>
    <row r="69" spans="1:25" x14ac:dyDescent="0.35">
      <c r="A69" s="13">
        <v>65</v>
      </c>
      <c r="B69" s="14" t="str">
        <f ca="1">'X1'!B66</f>
        <v>Delta Dunia Makmur Tbk.</v>
      </c>
      <c r="C69" s="13">
        <v>2020</v>
      </c>
      <c r="D69" s="4">
        <v>710718334</v>
      </c>
      <c r="E69" s="10">
        <f t="shared" si="16"/>
        <v>974449753</v>
      </c>
      <c r="F69" s="11">
        <f t="shared" si="6"/>
        <v>0.72935349597240851</v>
      </c>
      <c r="G69" s="6">
        <v>367620154</v>
      </c>
      <c r="H69" s="6">
        <v>220348158</v>
      </c>
      <c r="I69" s="6">
        <v>974449753</v>
      </c>
      <c r="J69" s="6">
        <f t="shared" si="40"/>
        <v>147271996</v>
      </c>
      <c r="K69" s="6">
        <v>70647477</v>
      </c>
      <c r="L69" s="6">
        <v>51997973</v>
      </c>
      <c r="M69" s="6">
        <v>47313056</v>
      </c>
      <c r="N69" s="6">
        <v>601691969</v>
      </c>
      <c r="O69" s="8">
        <f t="shared" si="34"/>
        <v>0.18136019292520669</v>
      </c>
      <c r="P69" s="8">
        <f t="shared" si="35"/>
        <v>0.10149981309503191</v>
      </c>
      <c r="Q69" s="8">
        <f t="shared" si="36"/>
        <v>0.17609251823577607</v>
      </c>
      <c r="R69" s="8">
        <f t="shared" si="37"/>
        <v>2.9132167679865994E-2</v>
      </c>
      <c r="S69" s="8">
        <f t="shared" si="38"/>
        <v>0.6112937557592053</v>
      </c>
      <c r="T69" s="20">
        <f t="shared" si="39"/>
        <v>1.0993784476950859</v>
      </c>
      <c r="U69" s="8">
        <f t="shared" si="7"/>
        <v>0.99143572132446312</v>
      </c>
      <c r="V69" s="8">
        <f t="shared" si="8"/>
        <v>0.23634956477843141</v>
      </c>
      <c r="W69" s="8">
        <f t="shared" si="9"/>
        <v>0.35858840077103493</v>
      </c>
      <c r="X69" s="8">
        <f t="shared" si="10"/>
        <v>5.0981293439765492E-2</v>
      </c>
      <c r="Y69" s="26">
        <f t="shared" si="11"/>
        <v>1.6373549803136951</v>
      </c>
    </row>
    <row r="70" spans="1:25" x14ac:dyDescent="0.35">
      <c r="A70" s="13">
        <v>66</v>
      </c>
      <c r="B70" s="14" t="str">
        <f ca="1">'X1'!B67</f>
        <v>Delta Dunia Makmur Tbk.</v>
      </c>
      <c r="C70" s="13">
        <v>2021</v>
      </c>
      <c r="D70" s="4">
        <v>1370302118</v>
      </c>
      <c r="E70" s="10">
        <f t="shared" si="16"/>
        <v>1635958307</v>
      </c>
      <c r="F70" s="11">
        <f t="shared" ref="F70:F133" si="41">D70/E70*100%</f>
        <v>0.83761432802822644</v>
      </c>
      <c r="G70" s="6">
        <v>647011530</v>
      </c>
      <c r="H70" s="6">
        <v>474075197</v>
      </c>
      <c r="I70" s="6">
        <v>1635958307</v>
      </c>
      <c r="J70" s="6">
        <f t="shared" si="40"/>
        <v>172936333</v>
      </c>
      <c r="K70" s="6">
        <v>70790981</v>
      </c>
      <c r="L70" s="6">
        <v>134858912</v>
      </c>
      <c r="M70" s="6">
        <v>47917783</v>
      </c>
      <c r="N70" s="6">
        <v>910544363</v>
      </c>
      <c r="O70" s="8">
        <f t="shared" si="34"/>
        <v>0.12685139878690074</v>
      </c>
      <c r="P70" s="8">
        <f t="shared" si="35"/>
        <v>6.0580622975497371E-2</v>
      </c>
      <c r="Q70" s="8">
        <f t="shared" si="36"/>
        <v>0.27203285541921818</v>
      </c>
      <c r="R70" s="8">
        <f t="shared" si="37"/>
        <v>1.7574206920176725E-2</v>
      </c>
      <c r="S70" s="8">
        <f t="shared" si="38"/>
        <v>0.55101582693940865</v>
      </c>
      <c r="T70" s="20">
        <f t="shared" si="39"/>
        <v>1.0280549110412016</v>
      </c>
      <c r="U70" s="8">
        <f t="shared" ref="U70:U88" si="42">6.56*(J70/I70)</f>
        <v>0.6934543133683907</v>
      </c>
      <c r="V70" s="8">
        <f t="shared" ref="V70:V89" si="43">3.26*(K70/I70)</f>
        <v>0.14106630778580104</v>
      </c>
      <c r="W70" s="8">
        <f t="shared" ref="W70:W89" si="44">6.72*(L70/I70)</f>
        <v>0.55395781467186256</v>
      </c>
      <c r="X70" s="8">
        <f t="shared" ref="X70:X89" si="45">1.05*(M70/I70)</f>
        <v>3.0754862110309273E-2</v>
      </c>
      <c r="Y70" s="26">
        <f t="shared" ref="Y70:Y89" si="46">SUM(U70:X70)</f>
        <v>1.4192332979363638</v>
      </c>
    </row>
    <row r="71" spans="1:25" x14ac:dyDescent="0.35">
      <c r="A71" s="13">
        <v>67</v>
      </c>
      <c r="B71" s="14" t="str">
        <f ca="1">'X1'!B68</f>
        <v>Energi Mega Persada Tbk.</v>
      </c>
      <c r="C71" s="14">
        <f>'X1'!C68</f>
        <v>2019</v>
      </c>
      <c r="D71" s="4">
        <v>573267780</v>
      </c>
      <c r="E71" s="10">
        <f t="shared" si="16"/>
        <v>679369772</v>
      </c>
      <c r="F71" s="11">
        <f t="shared" si="41"/>
        <v>0.84382291298059109</v>
      </c>
      <c r="G71" s="6">
        <v>141080575</v>
      </c>
      <c r="H71" s="6">
        <v>401106165</v>
      </c>
      <c r="I71" s="6">
        <v>679369772</v>
      </c>
      <c r="J71" s="6">
        <f t="shared" si="40"/>
        <v>-260025590</v>
      </c>
      <c r="K71" s="6">
        <v>-727972323</v>
      </c>
      <c r="L71" s="6">
        <v>157596768</v>
      </c>
      <c r="M71" s="6">
        <v>538723942</v>
      </c>
      <c r="N71" s="6">
        <v>334341403</v>
      </c>
      <c r="O71" s="8">
        <f t="shared" ref="O71:O116" si="47">1.2*(J71/I71)</f>
        <v>-0.45929436495446541</v>
      </c>
      <c r="P71" s="8">
        <f t="shared" ref="P71:P116" si="48">1.4*(K71/I71)</f>
        <v>-1.5001569015937906</v>
      </c>
      <c r="Q71" s="8">
        <f t="shared" ref="Q71:Q116" si="49">3.3*(L71/I71)</f>
        <v>0.76551733067099126</v>
      </c>
      <c r="R71" s="8">
        <f t="shared" ref="R71:R89" si="50">0.6*(M71/I71)</f>
        <v>0.47578561561317156</v>
      </c>
      <c r="S71" s="8">
        <f t="shared" ref="S71:S89" si="51">0.99*(N71/I71)</f>
        <v>0.48721330063828627</v>
      </c>
      <c r="T71" s="20">
        <f t="shared" ref="T71:T88" si="52">SUM(O71:S71)</f>
        <v>-0.23093501962580687</v>
      </c>
      <c r="U71" s="8">
        <f t="shared" si="42"/>
        <v>-2.5108091950844109</v>
      </c>
      <c r="V71" s="8">
        <f t="shared" si="43"/>
        <v>-3.4932224994255412</v>
      </c>
      <c r="W71" s="8">
        <f t="shared" si="44"/>
        <v>1.5588716551845641</v>
      </c>
      <c r="X71" s="8">
        <f t="shared" si="45"/>
        <v>0.83262482732305032</v>
      </c>
      <c r="Y71" s="26">
        <f t="shared" si="46"/>
        <v>-3.6125352120023377</v>
      </c>
    </row>
    <row r="72" spans="1:25" x14ac:dyDescent="0.35">
      <c r="A72" s="13">
        <v>68</v>
      </c>
      <c r="B72" s="14" t="str">
        <f ca="1">'X1'!B69</f>
        <v>Energi Mega Persada Tbk.</v>
      </c>
      <c r="C72" s="14">
        <f>'X1'!C69</f>
        <v>2020</v>
      </c>
      <c r="D72" s="4">
        <v>632443542</v>
      </c>
      <c r="E72" s="10">
        <f t="shared" si="16"/>
        <v>844618008</v>
      </c>
      <c r="F72" s="11">
        <f t="shared" si="41"/>
        <v>0.7487923961005577</v>
      </c>
      <c r="G72" s="6">
        <v>132649477</v>
      </c>
      <c r="H72" s="6">
        <v>359800754</v>
      </c>
      <c r="I72" s="6">
        <v>844618008</v>
      </c>
      <c r="J72" s="6">
        <f t="shared" si="40"/>
        <v>-227151277</v>
      </c>
      <c r="K72" s="6">
        <v>-626219552</v>
      </c>
      <c r="L72" s="6">
        <v>127975550</v>
      </c>
      <c r="M72" s="6">
        <v>538723942</v>
      </c>
      <c r="N72" s="6">
        <v>324881670</v>
      </c>
      <c r="O72" s="8">
        <f t="shared" si="47"/>
        <v>-0.32272758787780903</v>
      </c>
      <c r="P72" s="8">
        <f t="shared" si="48"/>
        <v>-1.0379927547081143</v>
      </c>
      <c r="Q72" s="8">
        <f t="shared" si="49"/>
        <v>0.50001220788557943</v>
      </c>
      <c r="R72" s="8">
        <f t="shared" si="50"/>
        <v>0.38269887942052971</v>
      </c>
      <c r="S72" s="8">
        <f t="shared" si="51"/>
        <v>0.38080274189465307</v>
      </c>
      <c r="T72" s="20">
        <f t="shared" si="52"/>
        <v>-9.720651338516112E-2</v>
      </c>
      <c r="U72" s="8">
        <f t="shared" si="42"/>
        <v>-1.764244147065356</v>
      </c>
      <c r="V72" s="8">
        <f t="shared" si="43"/>
        <v>-2.4170402716774659</v>
      </c>
      <c r="W72" s="8">
        <f t="shared" si="44"/>
        <v>1.018206677876089</v>
      </c>
      <c r="X72" s="8">
        <f t="shared" si="45"/>
        <v>0.66972303898592711</v>
      </c>
      <c r="Y72" s="26">
        <f t="shared" si="46"/>
        <v>-2.4933547018808055</v>
      </c>
    </row>
    <row r="73" spans="1:25" x14ac:dyDescent="0.35">
      <c r="A73" s="13">
        <v>69</v>
      </c>
      <c r="B73" s="14" t="str">
        <f ca="1">'X1'!B70</f>
        <v>Energi Mega Persada Tbk.</v>
      </c>
      <c r="C73" s="14">
        <f>'X1'!C70</f>
        <v>2021</v>
      </c>
      <c r="D73" s="4">
        <v>614608871</v>
      </c>
      <c r="E73" s="10">
        <f t="shared" si="16"/>
        <v>1063575849</v>
      </c>
      <c r="F73" s="11">
        <f t="shared" si="41"/>
        <v>0.57787027749630671</v>
      </c>
      <c r="G73" s="6">
        <v>162958319</v>
      </c>
      <c r="H73" s="6">
        <v>293576662</v>
      </c>
      <c r="I73" s="6">
        <v>1063575849</v>
      </c>
      <c r="J73" s="6">
        <f t="shared" si="40"/>
        <v>-130618343</v>
      </c>
      <c r="K73" s="6">
        <v>-585954937</v>
      </c>
      <c r="L73" s="6">
        <v>148198656</v>
      </c>
      <c r="M73" s="6">
        <v>538723942</v>
      </c>
      <c r="N73" s="6">
        <v>406096363</v>
      </c>
      <c r="O73" s="8">
        <f t="shared" si="47"/>
        <v>-0.14737266904600424</v>
      </c>
      <c r="P73" s="8">
        <f t="shared" si="48"/>
        <v>-0.77130080809121493</v>
      </c>
      <c r="Q73" s="8">
        <f t="shared" si="49"/>
        <v>0.45982199131338114</v>
      </c>
      <c r="R73" s="8">
        <f t="shared" si="50"/>
        <v>0.30391284787437856</v>
      </c>
      <c r="S73" s="8">
        <f t="shared" si="51"/>
        <v>0.37800350557790824</v>
      </c>
      <c r="T73" s="20">
        <f t="shared" si="52"/>
        <v>0.22306486762844879</v>
      </c>
      <c r="U73" s="8">
        <f t="shared" si="42"/>
        <v>-0.80563725745148984</v>
      </c>
      <c r="V73" s="8">
        <f t="shared" si="43"/>
        <v>-1.7960290245552577</v>
      </c>
      <c r="W73" s="8">
        <f t="shared" si="44"/>
        <v>0.93636478231088527</v>
      </c>
      <c r="X73" s="8">
        <f t="shared" si="45"/>
        <v>0.53184748378016244</v>
      </c>
      <c r="Y73" s="26">
        <f t="shared" si="46"/>
        <v>-1.1334540159156998</v>
      </c>
    </row>
    <row r="74" spans="1:25" x14ac:dyDescent="0.35">
      <c r="A74" s="13">
        <v>70</v>
      </c>
      <c r="B74" s="14" t="str">
        <f ca="1">'X1'!B71</f>
        <v>Golden Energy Mines Tbk.</v>
      </c>
      <c r="C74" s="14">
        <f>'X1'!C71</f>
        <v>2019</v>
      </c>
      <c r="D74" s="4">
        <v>422379157</v>
      </c>
      <c r="E74" s="10">
        <f t="shared" si="16"/>
        <v>780646167</v>
      </c>
      <c r="F74" s="11">
        <f t="shared" si="41"/>
        <v>0.54106351232491223</v>
      </c>
      <c r="G74" s="6">
        <v>367763825</v>
      </c>
      <c r="H74" s="6">
        <v>277997670</v>
      </c>
      <c r="I74" s="6">
        <v>780646167</v>
      </c>
      <c r="J74" s="6">
        <f t="shared" si="40"/>
        <v>89766155</v>
      </c>
      <c r="K74" s="6">
        <v>135914411</v>
      </c>
      <c r="L74" s="6">
        <v>361457365</v>
      </c>
      <c r="M74" s="6">
        <v>65065961</v>
      </c>
      <c r="N74" s="6">
        <v>1107464101</v>
      </c>
      <c r="O74" s="8">
        <f t="shared" si="47"/>
        <v>0.13798746545309046</v>
      </c>
      <c r="P74" s="8">
        <f t="shared" si="48"/>
        <v>0.2437470181032734</v>
      </c>
      <c r="Q74" s="8">
        <f t="shared" si="49"/>
        <v>1.5279768926348931</v>
      </c>
      <c r="R74" s="8">
        <f t="shared" si="50"/>
        <v>5.0009310556186973E-2</v>
      </c>
      <c r="S74" s="8">
        <f t="shared" si="51"/>
        <v>1.4044640277981406</v>
      </c>
      <c r="T74" s="20">
        <f t="shared" si="52"/>
        <v>3.3641847145455843</v>
      </c>
      <c r="U74" s="8">
        <f t="shared" si="42"/>
        <v>0.75433147781022791</v>
      </c>
      <c r="V74" s="8">
        <f t="shared" si="43"/>
        <v>0.56758234215476522</v>
      </c>
      <c r="W74" s="8">
        <f t="shared" si="44"/>
        <v>3.1115165813656005</v>
      </c>
      <c r="X74" s="8">
        <f t="shared" si="45"/>
        <v>8.7516293473327206E-2</v>
      </c>
      <c r="Y74" s="26">
        <f t="shared" si="46"/>
        <v>4.5209466948039205</v>
      </c>
    </row>
    <row r="75" spans="1:25" x14ac:dyDescent="0.35">
      <c r="A75" s="13">
        <v>71</v>
      </c>
      <c r="B75" s="14" t="str">
        <f ca="1">'X1'!B72</f>
        <v>Golden Energy Mines Tbk.</v>
      </c>
      <c r="C75" s="14">
        <f>'X1'!C72</f>
        <v>2020</v>
      </c>
      <c r="D75" s="4">
        <v>464283221</v>
      </c>
      <c r="E75" s="10">
        <f t="shared" si="16"/>
        <v>813717765</v>
      </c>
      <c r="F75" s="11">
        <f t="shared" si="41"/>
        <v>0.57057033896759035</v>
      </c>
      <c r="G75" s="6">
        <v>407856734</v>
      </c>
      <c r="H75" s="6">
        <v>330623136</v>
      </c>
      <c r="I75" s="6">
        <v>813717765</v>
      </c>
      <c r="J75" s="6">
        <f t="shared" si="40"/>
        <v>77233598</v>
      </c>
      <c r="K75" s="6">
        <v>125845790</v>
      </c>
      <c r="L75" s="6">
        <v>379099368</v>
      </c>
      <c r="M75" s="6">
        <v>65065961</v>
      </c>
      <c r="N75" s="6">
        <v>1061409877</v>
      </c>
      <c r="O75" s="8">
        <f t="shared" si="47"/>
        <v>0.11389737521584034</v>
      </c>
      <c r="P75" s="8">
        <f t="shared" si="48"/>
        <v>0.2165174629068102</v>
      </c>
      <c r="Q75" s="8">
        <f t="shared" si="49"/>
        <v>1.5374223941147456</v>
      </c>
      <c r="R75" s="8">
        <f t="shared" si="50"/>
        <v>4.7976802620254951E-2</v>
      </c>
      <c r="S75" s="8">
        <f t="shared" si="51"/>
        <v>1.2913516497086677</v>
      </c>
      <c r="T75" s="20">
        <f t="shared" si="52"/>
        <v>3.207165684566319</v>
      </c>
      <c r="U75" s="8">
        <f t="shared" si="42"/>
        <v>0.6226389845132605</v>
      </c>
      <c r="V75" s="8">
        <f t="shared" si="43"/>
        <v>0.50417637791157233</v>
      </c>
      <c r="W75" s="8">
        <f t="shared" si="44"/>
        <v>3.1307510571063912</v>
      </c>
      <c r="X75" s="8">
        <f t="shared" si="45"/>
        <v>8.3959404585446165E-2</v>
      </c>
      <c r="Y75" s="26">
        <f t="shared" si="46"/>
        <v>4.3415258241166708</v>
      </c>
    </row>
    <row r="76" spans="1:25" x14ac:dyDescent="0.35">
      <c r="A76" s="13">
        <v>72</v>
      </c>
      <c r="B76" s="14" t="str">
        <f ca="1">'X1'!B73</f>
        <v>Golden Energy Mines Tbk.</v>
      </c>
      <c r="C76" s="14">
        <f>'X1'!C73</f>
        <v>2021</v>
      </c>
      <c r="D76" s="4">
        <v>512702894</v>
      </c>
      <c r="E76" s="10">
        <f t="shared" si="16"/>
        <v>829026937</v>
      </c>
      <c r="F76" s="11">
        <f t="shared" si="41"/>
        <v>0.61843936682602629</v>
      </c>
      <c r="G76" s="6">
        <v>434160312</v>
      </c>
      <c r="H76" s="6">
        <v>425221593</v>
      </c>
      <c r="I76" s="6">
        <v>829026937</v>
      </c>
      <c r="J76" s="6">
        <f t="shared" si="40"/>
        <v>8938719</v>
      </c>
      <c r="K76" s="6">
        <v>92850121</v>
      </c>
      <c r="L76" s="6">
        <v>756760502</v>
      </c>
      <c r="M76" s="6">
        <v>65065961</v>
      </c>
      <c r="N76" s="6">
        <v>1585953591</v>
      </c>
      <c r="O76" s="8">
        <f t="shared" si="47"/>
        <v>1.2938617940227435E-2</v>
      </c>
      <c r="P76" s="8">
        <f t="shared" si="48"/>
        <v>0.15679848699536283</v>
      </c>
      <c r="Q76" s="8">
        <f t="shared" si="49"/>
        <v>3.0123383754417139</v>
      </c>
      <c r="R76" s="8">
        <f t="shared" si="50"/>
        <v>4.7090842115785195E-2</v>
      </c>
      <c r="S76" s="8">
        <f t="shared" si="51"/>
        <v>1.89389992654726</v>
      </c>
      <c r="T76" s="20">
        <f t="shared" si="52"/>
        <v>5.1230662490403498</v>
      </c>
      <c r="U76" s="8">
        <f t="shared" si="42"/>
        <v>7.0731111406576647E-2</v>
      </c>
      <c r="V76" s="8">
        <f t="shared" si="43"/>
        <v>0.36511647686063059</v>
      </c>
      <c r="W76" s="8">
        <f t="shared" si="44"/>
        <v>6.1342163281722168</v>
      </c>
      <c r="X76" s="8">
        <f t="shared" si="45"/>
        <v>8.2408973702624094E-2</v>
      </c>
      <c r="Y76" s="26">
        <f t="shared" si="46"/>
        <v>6.6524728901420485</v>
      </c>
    </row>
    <row r="77" spans="1:25" x14ac:dyDescent="0.35">
      <c r="A77" s="13">
        <v>73</v>
      </c>
      <c r="B77" s="14" t="str">
        <f ca="1">'X1'!B74</f>
        <v>Harum Energy Tbk.</v>
      </c>
      <c r="C77" s="14">
        <f>'X1'!C74</f>
        <v>2019</v>
      </c>
      <c r="D77" s="4">
        <v>47418441</v>
      </c>
      <c r="E77" s="10">
        <f t="shared" si="16"/>
        <v>447001954</v>
      </c>
      <c r="F77" s="11">
        <f t="shared" si="41"/>
        <v>0.10608105977093782</v>
      </c>
      <c r="G77" s="6">
        <v>288389905</v>
      </c>
      <c r="H77" s="6">
        <v>31270572</v>
      </c>
      <c r="I77" s="6">
        <v>447001954</v>
      </c>
      <c r="J77" s="6">
        <f t="shared" si="40"/>
        <v>257119333</v>
      </c>
      <c r="K77" s="6">
        <v>186619698</v>
      </c>
      <c r="L77" s="6">
        <v>67529155</v>
      </c>
      <c r="M77" s="6">
        <v>28877151</v>
      </c>
      <c r="N77" s="6">
        <v>262590669</v>
      </c>
      <c r="O77" s="8">
        <f t="shared" si="47"/>
        <v>0.69025022561758187</v>
      </c>
      <c r="P77" s="8">
        <f t="shared" si="48"/>
        <v>0.58448866914796527</v>
      </c>
      <c r="Q77" s="8">
        <f t="shared" si="49"/>
        <v>0.49853520662685963</v>
      </c>
      <c r="R77" s="8">
        <f t="shared" si="50"/>
        <v>3.8761107071133741E-2</v>
      </c>
      <c r="S77" s="8">
        <f t="shared" si="51"/>
        <v>0.58157410719059188</v>
      </c>
      <c r="T77" s="20">
        <f t="shared" si="52"/>
        <v>2.3936093156541323</v>
      </c>
      <c r="U77" s="8">
        <f t="shared" si="42"/>
        <v>3.7733679000427811</v>
      </c>
      <c r="V77" s="8">
        <f t="shared" si="43"/>
        <v>1.3610236153016906</v>
      </c>
      <c r="W77" s="8">
        <f t="shared" si="44"/>
        <v>1.0151989662219687</v>
      </c>
      <c r="X77" s="8">
        <f t="shared" si="45"/>
        <v>6.783193737448405E-2</v>
      </c>
      <c r="Y77" s="26">
        <f t="shared" si="46"/>
        <v>6.2174224189409246</v>
      </c>
    </row>
    <row r="78" spans="1:25" x14ac:dyDescent="0.35">
      <c r="A78" s="13">
        <v>74</v>
      </c>
      <c r="B78" s="14" t="str">
        <f ca="1">'X1'!B75</f>
        <v>Harum Energy Tbk.</v>
      </c>
      <c r="C78" s="14">
        <f>'X1'!C75</f>
        <v>2020</v>
      </c>
      <c r="D78" s="4">
        <v>43905598</v>
      </c>
      <c r="E78" s="10">
        <f t="shared" si="16"/>
        <v>498702216</v>
      </c>
      <c r="F78" s="11">
        <f t="shared" si="41"/>
        <v>8.8039709051543499E-2</v>
      </c>
      <c r="G78" s="6">
        <v>249455822</v>
      </c>
      <c r="H78" s="6">
        <v>24761588</v>
      </c>
      <c r="I78" s="6">
        <v>498702216</v>
      </c>
      <c r="J78" s="6">
        <f t="shared" si="40"/>
        <v>224694234</v>
      </c>
      <c r="K78" s="6">
        <v>245663256</v>
      </c>
      <c r="L78" s="6">
        <v>157819047</v>
      </c>
      <c r="M78" s="6">
        <v>28877151</v>
      </c>
      <c r="N78" s="6">
        <v>146588482</v>
      </c>
      <c r="O78" s="8">
        <f t="shared" si="47"/>
        <v>0.54066950606852726</v>
      </c>
      <c r="P78" s="8">
        <f t="shared" si="48"/>
        <v>0.68964714285528661</v>
      </c>
      <c r="Q78" s="8">
        <f t="shared" si="49"/>
        <v>1.0443163041810104</v>
      </c>
      <c r="R78" s="8">
        <f t="shared" si="50"/>
        <v>3.4742758391913778E-2</v>
      </c>
      <c r="S78" s="8">
        <f t="shared" si="51"/>
        <v>0.29100050596125687</v>
      </c>
      <c r="T78" s="20">
        <f t="shared" si="52"/>
        <v>2.600376217457995</v>
      </c>
      <c r="U78" s="8">
        <f t="shared" si="42"/>
        <v>2.955659966507949</v>
      </c>
      <c r="V78" s="8">
        <f t="shared" si="43"/>
        <v>1.6058926326487386</v>
      </c>
      <c r="W78" s="8">
        <f t="shared" si="44"/>
        <v>2.1266077466958757</v>
      </c>
      <c r="X78" s="8">
        <f t="shared" si="45"/>
        <v>6.0799827185849122E-2</v>
      </c>
      <c r="Y78" s="26">
        <f t="shared" si="46"/>
        <v>6.7489601730384123</v>
      </c>
    </row>
    <row r="79" spans="1:25" x14ac:dyDescent="0.35">
      <c r="A79" s="13">
        <v>75</v>
      </c>
      <c r="B79" s="14" t="str">
        <f ca="1">'X1'!B76</f>
        <v>Harum Energy Tbk.</v>
      </c>
      <c r="C79" s="14">
        <f>'X1'!C76</f>
        <v>2021</v>
      </c>
      <c r="D79" s="4">
        <v>223950846</v>
      </c>
      <c r="E79" s="10">
        <f t="shared" si="16"/>
        <v>874621599</v>
      </c>
      <c r="F79" s="11">
        <f t="shared" si="41"/>
        <v>0.25605455691473267</v>
      </c>
      <c r="G79" s="6">
        <v>247611807</v>
      </c>
      <c r="H79" s="6">
        <v>80577513</v>
      </c>
      <c r="I79" s="6">
        <v>874621599</v>
      </c>
      <c r="J79" s="6">
        <f t="shared" si="40"/>
        <v>167034294</v>
      </c>
      <c r="K79" s="6">
        <v>313315449</v>
      </c>
      <c r="L79" s="6">
        <v>336175517</v>
      </c>
      <c r="M79" s="6">
        <v>28877151</v>
      </c>
      <c r="N79" s="6">
        <v>321988179</v>
      </c>
      <c r="O79" s="8">
        <f t="shared" si="47"/>
        <v>0.22917471170295212</v>
      </c>
      <c r="P79" s="8">
        <f t="shared" si="48"/>
        <v>0.5015216055737951</v>
      </c>
      <c r="Q79" s="8">
        <f t="shared" si="49"/>
        <v>1.2684104844522595</v>
      </c>
      <c r="R79" s="8">
        <f t="shared" si="50"/>
        <v>1.9810041988226727E-2</v>
      </c>
      <c r="S79" s="8">
        <f t="shared" si="51"/>
        <v>0.36446424096370844</v>
      </c>
      <c r="T79" s="20">
        <f t="shared" si="52"/>
        <v>2.3833810846809418</v>
      </c>
      <c r="U79" s="8">
        <f t="shared" si="42"/>
        <v>1.2528217573094715</v>
      </c>
      <c r="V79" s="8">
        <f t="shared" si="43"/>
        <v>1.1678288815504085</v>
      </c>
      <c r="W79" s="8">
        <f t="shared" si="44"/>
        <v>2.5829449865209648</v>
      </c>
      <c r="X79" s="8">
        <f t="shared" si="45"/>
        <v>3.4667573479396779E-2</v>
      </c>
      <c r="Y79" s="26">
        <f t="shared" si="46"/>
        <v>5.0382631988602418</v>
      </c>
    </row>
    <row r="80" spans="1:25" x14ac:dyDescent="0.35">
      <c r="A80" s="13">
        <v>76</v>
      </c>
      <c r="B80" s="14" t="str">
        <f ca="1">'X1'!B77</f>
        <v>Sillo Maritime Perdana Tbk.</v>
      </c>
      <c r="C80" s="14">
        <f>'X1'!C77</f>
        <v>2019</v>
      </c>
      <c r="D80" s="4">
        <v>125501305</v>
      </c>
      <c r="E80" s="10">
        <f t="shared" si="16"/>
        <v>239823999</v>
      </c>
      <c r="F80" s="11">
        <f t="shared" si="41"/>
        <v>0.52330586398069356</v>
      </c>
      <c r="G80" s="6">
        <v>34293545</v>
      </c>
      <c r="H80" s="6">
        <v>39059635</v>
      </c>
      <c r="I80" s="6">
        <v>239823999</v>
      </c>
      <c r="J80" s="6">
        <f t="shared" si="40"/>
        <v>-4766090</v>
      </c>
      <c r="K80" s="6">
        <v>50145028</v>
      </c>
      <c r="L80" s="6">
        <v>36061859</v>
      </c>
      <c r="M80" s="6">
        <v>19379251</v>
      </c>
      <c r="N80" s="6">
        <v>90636945</v>
      </c>
      <c r="O80" s="8">
        <f t="shared" si="47"/>
        <v>-2.3847938587664028E-2</v>
      </c>
      <c r="P80" s="8">
        <f t="shared" si="48"/>
        <v>0.29272733126262312</v>
      </c>
      <c r="Q80" s="8">
        <f t="shared" si="49"/>
        <v>0.49621445391709945</v>
      </c>
      <c r="R80" s="8">
        <f t="shared" si="50"/>
        <v>4.8483682402443801E-2</v>
      </c>
      <c r="S80" s="8">
        <f t="shared" si="51"/>
        <v>0.37415177765424551</v>
      </c>
      <c r="T80" s="20">
        <f t="shared" si="52"/>
        <v>1.1877293066487478</v>
      </c>
      <c r="U80" s="8">
        <f t="shared" si="42"/>
        <v>-0.13036873094589668</v>
      </c>
      <c r="V80" s="8">
        <f t="shared" si="43"/>
        <v>0.68163649994010811</v>
      </c>
      <c r="W80" s="8">
        <f t="shared" si="44"/>
        <v>1.0104730697948208</v>
      </c>
      <c r="X80" s="8">
        <f t="shared" si="45"/>
        <v>8.4846444204276658E-2</v>
      </c>
      <c r="Y80" s="26">
        <f t="shared" si="46"/>
        <v>1.6465872829933088</v>
      </c>
    </row>
    <row r="81" spans="1:25" x14ac:dyDescent="0.35">
      <c r="A81" s="13">
        <v>77</v>
      </c>
      <c r="B81" s="14" t="str">
        <f ca="1">'X1'!B78</f>
        <v>Sillo Maritime Perdana Tbk.</v>
      </c>
      <c r="C81" s="14">
        <f>'X1'!C78</f>
        <v>2020</v>
      </c>
      <c r="D81" s="4">
        <v>159651191</v>
      </c>
      <c r="E81" s="10">
        <f t="shared" si="16"/>
        <v>294563892</v>
      </c>
      <c r="F81" s="11">
        <f t="shared" si="41"/>
        <v>0.54199172178238331</v>
      </c>
      <c r="G81" s="6">
        <v>47266552</v>
      </c>
      <c r="H81" s="6">
        <v>49735201</v>
      </c>
      <c r="I81" s="6">
        <v>294563892</v>
      </c>
      <c r="J81" s="6">
        <f t="shared" si="40"/>
        <v>-2468649</v>
      </c>
      <c r="K81" s="6">
        <v>63970214</v>
      </c>
      <c r="L81" s="6">
        <v>37757421</v>
      </c>
      <c r="M81" s="6">
        <v>19379251</v>
      </c>
      <c r="N81" s="6">
        <v>85717534</v>
      </c>
      <c r="O81" s="8">
        <f t="shared" si="47"/>
        <v>-1.0056829368617929E-2</v>
      </c>
      <c r="P81" s="8">
        <f t="shared" si="48"/>
        <v>0.30403692384672859</v>
      </c>
      <c r="Q81" s="8">
        <f t="shared" si="49"/>
        <v>0.42299647948703772</v>
      </c>
      <c r="R81" s="8">
        <f t="shared" si="50"/>
        <v>3.9473781124537831E-2</v>
      </c>
      <c r="S81" s="8">
        <f t="shared" si="51"/>
        <v>0.28808812269495676</v>
      </c>
      <c r="T81" s="20">
        <f t="shared" si="52"/>
        <v>1.0445384777846429</v>
      </c>
      <c r="U81" s="8">
        <f t="shared" si="42"/>
        <v>-5.4977333881778008E-2</v>
      </c>
      <c r="V81" s="8">
        <f t="shared" si="43"/>
        <v>0.70797169410023952</v>
      </c>
      <c r="W81" s="8">
        <f t="shared" si="44"/>
        <v>0.86137464913724049</v>
      </c>
      <c r="X81" s="8">
        <f t="shared" si="45"/>
        <v>6.9079116967941209E-2</v>
      </c>
      <c r="Y81" s="26">
        <f t="shared" si="46"/>
        <v>1.5834481263236431</v>
      </c>
    </row>
    <row r="82" spans="1:25" x14ac:dyDescent="0.35">
      <c r="A82" s="13">
        <v>78</v>
      </c>
      <c r="B82" s="14" t="str">
        <f ca="1">'X1'!B79</f>
        <v>Sillo Maritime Perdana Tbk.</v>
      </c>
      <c r="C82" s="14">
        <f>'X1'!C79</f>
        <v>2021</v>
      </c>
      <c r="D82" s="4">
        <v>174609148</v>
      </c>
      <c r="E82" s="10">
        <f t="shared" ref="E82:E145" si="53">I82</f>
        <v>325466330</v>
      </c>
      <c r="F82" s="11">
        <f t="shared" si="41"/>
        <v>0.53648912930563353</v>
      </c>
      <c r="G82" s="6">
        <v>48749546</v>
      </c>
      <c r="H82" s="6">
        <v>52510587</v>
      </c>
      <c r="I82" s="6">
        <v>325466330</v>
      </c>
      <c r="J82" s="6">
        <f t="shared" si="40"/>
        <v>-3761041</v>
      </c>
      <c r="K82" s="6">
        <v>72280146</v>
      </c>
      <c r="L82" s="6">
        <v>40378844</v>
      </c>
      <c r="M82" s="6">
        <v>19379251</v>
      </c>
      <c r="N82" s="6">
        <v>101413948</v>
      </c>
      <c r="O82" s="8">
        <f t="shared" si="47"/>
        <v>-1.3867023356916827E-2</v>
      </c>
      <c r="P82" s="8">
        <f t="shared" si="48"/>
        <v>0.31091450965142842</v>
      </c>
      <c r="Q82" s="8">
        <f t="shared" si="49"/>
        <v>0.409413118708777</v>
      </c>
      <c r="R82" s="8">
        <f t="shared" si="50"/>
        <v>3.5725817168245945E-2</v>
      </c>
      <c r="S82" s="8">
        <f t="shared" si="51"/>
        <v>0.30847986186466664</v>
      </c>
      <c r="T82" s="20">
        <f t="shared" si="52"/>
        <v>1.0506662840362013</v>
      </c>
      <c r="U82" s="8">
        <f t="shared" si="42"/>
        <v>-7.580639435114532E-2</v>
      </c>
      <c r="V82" s="8">
        <f t="shared" si="43"/>
        <v>0.72398664390261191</v>
      </c>
      <c r="W82" s="8">
        <f t="shared" si="44"/>
        <v>0.83371398718878231</v>
      </c>
      <c r="X82" s="8">
        <f t="shared" si="45"/>
        <v>6.2520180044430412E-2</v>
      </c>
      <c r="Y82" s="26">
        <f t="shared" si="46"/>
        <v>1.5444144167846792</v>
      </c>
    </row>
    <row r="83" spans="1:25" x14ac:dyDescent="0.35">
      <c r="A83" s="13">
        <v>79</v>
      </c>
      <c r="B83" s="14" t="str">
        <f ca="1">'X1'!B80</f>
        <v>Pelita Samudera Shipping Tbk.</v>
      </c>
      <c r="C83" s="14">
        <f>'X1'!C80</f>
        <v>2019</v>
      </c>
      <c r="D83" s="4">
        <v>54635053</v>
      </c>
      <c r="E83" s="10">
        <f t="shared" si="53"/>
        <v>143198533</v>
      </c>
      <c r="F83" s="11">
        <f t="shared" si="41"/>
        <v>0.38153360830868288</v>
      </c>
      <c r="G83" s="6">
        <v>25227390</v>
      </c>
      <c r="H83" s="6">
        <v>37145348</v>
      </c>
      <c r="I83" s="6">
        <v>143198533</v>
      </c>
      <c r="J83" s="6">
        <f t="shared" si="40"/>
        <v>-11917958</v>
      </c>
      <c r="K83" s="6">
        <v>31941673</v>
      </c>
      <c r="L83" s="6">
        <v>16080607</v>
      </c>
      <c r="M83" s="6">
        <v>49539234</v>
      </c>
      <c r="N83" s="6">
        <v>75325053</v>
      </c>
      <c r="O83" s="8">
        <f t="shared" si="47"/>
        <v>-9.9872179556476329E-2</v>
      </c>
      <c r="P83" s="8">
        <f t="shared" si="48"/>
        <v>0.31228212512484327</v>
      </c>
      <c r="Q83" s="8">
        <f t="shared" si="49"/>
        <v>0.37057644368465698</v>
      </c>
      <c r="R83" s="8">
        <f t="shared" si="50"/>
        <v>0.20756874932510658</v>
      </c>
      <c r="S83" s="8">
        <f t="shared" si="51"/>
        <v>0.52075814540641974</v>
      </c>
      <c r="T83" s="20">
        <f t="shared" si="52"/>
        <v>1.3113132839845503</v>
      </c>
      <c r="U83" s="8">
        <f t="shared" si="42"/>
        <v>-0.5459679149087372</v>
      </c>
      <c r="V83" s="8">
        <f t="shared" si="43"/>
        <v>0.72717123421927787</v>
      </c>
      <c r="W83" s="8">
        <f t="shared" si="44"/>
        <v>0.75462839441239249</v>
      </c>
      <c r="X83" s="8">
        <f t="shared" si="45"/>
        <v>0.3632453113189365</v>
      </c>
      <c r="Y83" s="26">
        <f t="shared" si="46"/>
        <v>1.2990770250418697</v>
      </c>
    </row>
    <row r="84" spans="1:25" x14ac:dyDescent="0.35">
      <c r="A84" s="13">
        <v>80</v>
      </c>
      <c r="B84" s="14" t="str">
        <f ca="1">'X1'!B81</f>
        <v>Pelita Samudera Shipping Tbk.</v>
      </c>
      <c r="C84" s="14">
        <f>'X1'!C81</f>
        <v>2020</v>
      </c>
      <c r="D84" s="4">
        <v>52304997</v>
      </c>
      <c r="E84" s="10">
        <f t="shared" si="53"/>
        <v>146835893</v>
      </c>
      <c r="F84" s="11">
        <f t="shared" si="41"/>
        <v>0.35621397419498785</v>
      </c>
      <c r="G84" s="6">
        <v>29582999</v>
      </c>
      <c r="H84" s="6">
        <v>27017798</v>
      </c>
      <c r="I84" s="6">
        <v>146835893</v>
      </c>
      <c r="J84" s="6">
        <f t="shared" si="40"/>
        <v>2565201</v>
      </c>
      <c r="K84" s="6">
        <v>37245089</v>
      </c>
      <c r="L84" s="6">
        <v>12478173</v>
      </c>
      <c r="M84" s="6">
        <v>49539234</v>
      </c>
      <c r="N84" s="6">
        <v>68355016</v>
      </c>
      <c r="O84" s="8">
        <f t="shared" si="47"/>
        <v>2.0963819793025671E-2</v>
      </c>
      <c r="P84" s="8">
        <f t="shared" si="48"/>
        <v>0.35511157071112032</v>
      </c>
      <c r="Q84" s="8">
        <f t="shared" si="49"/>
        <v>0.28043532176427738</v>
      </c>
      <c r="R84" s="8">
        <f t="shared" si="50"/>
        <v>0.20242693930427488</v>
      </c>
      <c r="S84" s="8">
        <f t="shared" si="51"/>
        <v>0.46086460508671406</v>
      </c>
      <c r="T84" s="20">
        <f t="shared" si="52"/>
        <v>1.3198022566594123</v>
      </c>
      <c r="U84" s="8">
        <f t="shared" si="42"/>
        <v>0.11460221486854034</v>
      </c>
      <c r="V84" s="8">
        <f t="shared" si="43"/>
        <v>0.82690265751303726</v>
      </c>
      <c r="W84" s="8">
        <f t="shared" si="44"/>
        <v>0.57106829159271022</v>
      </c>
      <c r="X84" s="8">
        <f t="shared" si="45"/>
        <v>0.35424714378248107</v>
      </c>
      <c r="Y84" s="26">
        <f t="shared" si="46"/>
        <v>1.8668203077567689</v>
      </c>
    </row>
    <row r="85" spans="1:25" x14ac:dyDescent="0.35">
      <c r="A85" s="13">
        <v>81</v>
      </c>
      <c r="B85" s="14" t="str">
        <f ca="1">'X1'!B82</f>
        <v>Pelita Samudera Shipping Tbk.</v>
      </c>
      <c r="C85" s="14">
        <f>'X1'!C82</f>
        <v>2021</v>
      </c>
      <c r="D85" s="4">
        <v>46580263</v>
      </c>
      <c r="E85" s="10">
        <f t="shared" si="53"/>
        <v>161236150</v>
      </c>
      <c r="F85" s="11">
        <f t="shared" si="41"/>
        <v>0.28889466165000838</v>
      </c>
      <c r="G85" s="6">
        <v>50722996</v>
      </c>
      <c r="H85" s="6">
        <v>32271352</v>
      </c>
      <c r="I85" s="6">
        <v>161236150</v>
      </c>
      <c r="J85" s="6">
        <f t="shared" si="40"/>
        <v>18451644</v>
      </c>
      <c r="K85" s="6">
        <v>59386720</v>
      </c>
      <c r="L85" s="6">
        <v>34900235</v>
      </c>
      <c r="M85" s="6">
        <v>49539234</v>
      </c>
      <c r="N85" s="6">
        <v>108733646</v>
      </c>
      <c r="O85" s="8">
        <f t="shared" si="47"/>
        <v>0.13732635516290856</v>
      </c>
      <c r="P85" s="8">
        <f t="shared" si="48"/>
        <v>0.51564992093894579</v>
      </c>
      <c r="Q85" s="8">
        <f t="shared" si="49"/>
        <v>0.7142987196109557</v>
      </c>
      <c r="R85" s="8">
        <f t="shared" si="50"/>
        <v>0.18434786739822304</v>
      </c>
      <c r="S85" s="8">
        <f t="shared" si="51"/>
        <v>0.6676313564917048</v>
      </c>
      <c r="T85" s="20">
        <f t="shared" si="52"/>
        <v>2.2192542196027381</v>
      </c>
      <c r="U85" s="8">
        <f t="shared" si="42"/>
        <v>0.7507174082239001</v>
      </c>
      <c r="V85" s="8">
        <f t="shared" si="43"/>
        <v>1.200727673043545</v>
      </c>
      <c r="W85" s="8">
        <f t="shared" si="44"/>
        <v>1.4545719381168551</v>
      </c>
      <c r="X85" s="8">
        <f t="shared" si="45"/>
        <v>0.32260876794689036</v>
      </c>
      <c r="Y85" s="26">
        <f t="shared" si="46"/>
        <v>3.7286257873311905</v>
      </c>
    </row>
    <row r="86" spans="1:25" x14ac:dyDescent="0.35">
      <c r="A86" s="13">
        <v>82</v>
      </c>
      <c r="B86" s="14" t="str">
        <f ca="1">'X1'!B83</f>
        <v>Dana Brata Luhur Tbk.</v>
      </c>
      <c r="C86" s="14">
        <f>'X1'!C83</f>
        <v>2019</v>
      </c>
      <c r="D86" s="4">
        <v>239335456</v>
      </c>
      <c r="E86" s="10">
        <f t="shared" si="53"/>
        <v>898913890</v>
      </c>
      <c r="F86" s="11">
        <f t="shared" si="41"/>
        <v>0.26624959149312954</v>
      </c>
      <c r="G86" s="6">
        <v>161552193</v>
      </c>
      <c r="H86" s="6">
        <v>120301292</v>
      </c>
      <c r="I86" s="6">
        <v>898913890</v>
      </c>
      <c r="J86" s="6">
        <f t="shared" si="40"/>
        <v>41250901</v>
      </c>
      <c r="K86" s="6">
        <v>247816296</v>
      </c>
      <c r="L86" s="6">
        <v>85134295</v>
      </c>
      <c r="M86" s="6">
        <v>100000000</v>
      </c>
      <c r="N86" s="6">
        <v>379904112</v>
      </c>
      <c r="O86" s="8">
        <f t="shared" si="47"/>
        <v>5.50676563691768E-2</v>
      </c>
      <c r="P86" s="8">
        <f t="shared" si="48"/>
        <v>0.38595778556720262</v>
      </c>
      <c r="Q86" s="8">
        <f t="shared" si="49"/>
        <v>0.31253624693684506</v>
      </c>
      <c r="R86" s="8">
        <f t="shared" si="50"/>
        <v>6.674721646586193E-2</v>
      </c>
      <c r="S86" s="8">
        <f t="shared" si="51"/>
        <v>0.41839944299892839</v>
      </c>
      <c r="T86" s="20">
        <f t="shared" si="52"/>
        <v>1.2387083483380148</v>
      </c>
      <c r="U86" s="8">
        <f t="shared" si="42"/>
        <v>0.30103652148483317</v>
      </c>
      <c r="V86" s="8">
        <f t="shared" si="43"/>
        <v>0.89873027210648615</v>
      </c>
      <c r="W86" s="8">
        <f t="shared" si="44"/>
        <v>0.63643744830775728</v>
      </c>
      <c r="X86" s="8">
        <f t="shared" si="45"/>
        <v>0.11680762881525839</v>
      </c>
      <c r="Y86" s="26">
        <f t="shared" si="46"/>
        <v>1.9530118707143349</v>
      </c>
    </row>
    <row r="87" spans="1:25" x14ac:dyDescent="0.35">
      <c r="A87" s="13">
        <v>83</v>
      </c>
      <c r="B87" s="14" t="str">
        <f ca="1">'X1'!B84</f>
        <v>Dana Brata Luhur Tbk.</v>
      </c>
      <c r="C87" s="14">
        <f>'X1'!C84</f>
        <v>2020</v>
      </c>
      <c r="D87" s="4">
        <v>178659945</v>
      </c>
      <c r="E87" s="10">
        <f t="shared" si="53"/>
        <v>834038915</v>
      </c>
      <c r="F87" s="11">
        <f t="shared" si="41"/>
        <v>0.21421056234528338</v>
      </c>
      <c r="G87" s="6">
        <v>82923190</v>
      </c>
      <c r="H87" s="6">
        <v>78671662</v>
      </c>
      <c r="I87" s="6">
        <v>834038915</v>
      </c>
      <c r="J87" s="6">
        <f t="shared" si="40"/>
        <v>4251528</v>
      </c>
      <c r="K87" s="6">
        <v>243683102</v>
      </c>
      <c r="L87" s="6">
        <v>10661653</v>
      </c>
      <c r="M87" s="6">
        <v>128500000</v>
      </c>
      <c r="N87" s="6">
        <v>197952877</v>
      </c>
      <c r="O87" s="8">
        <f t="shared" si="47"/>
        <v>6.1170210505105743E-3</v>
      </c>
      <c r="P87" s="8">
        <f t="shared" si="48"/>
        <v>0.40904127692890685</v>
      </c>
      <c r="Q87" s="8">
        <f t="shared" si="49"/>
        <v>4.2184428408835094E-2</v>
      </c>
      <c r="R87" s="8">
        <f t="shared" si="50"/>
        <v>9.2441729772285264E-2</v>
      </c>
      <c r="S87" s="8">
        <f t="shared" si="51"/>
        <v>0.23496907003434006</v>
      </c>
      <c r="T87" s="20">
        <f t="shared" si="52"/>
        <v>0.78475352619487793</v>
      </c>
      <c r="U87" s="8">
        <f t="shared" si="42"/>
        <v>3.3439715076124477E-2</v>
      </c>
      <c r="V87" s="8">
        <f t="shared" si="43"/>
        <v>0.95248183056302593</v>
      </c>
      <c r="W87" s="8">
        <f t="shared" si="44"/>
        <v>8.5902836032536914E-2</v>
      </c>
      <c r="X87" s="8">
        <f t="shared" si="45"/>
        <v>0.16177302710149924</v>
      </c>
      <c r="Y87" s="26">
        <f t="shared" si="46"/>
        <v>1.2335974087731865</v>
      </c>
    </row>
    <row r="88" spans="1:25" x14ac:dyDescent="0.35">
      <c r="A88" s="13">
        <v>84</v>
      </c>
      <c r="B88" s="14" t="str">
        <f ca="1">'X1'!B85</f>
        <v>Dana Brata Luhur Tbk.</v>
      </c>
      <c r="C88" s="14">
        <f>'X1'!C85</f>
        <v>2021</v>
      </c>
      <c r="D88" s="4">
        <v>175196520</v>
      </c>
      <c r="E88" s="10">
        <f t="shared" si="53"/>
        <v>929060914</v>
      </c>
      <c r="F88" s="11">
        <f t="shared" si="41"/>
        <v>0.18857377095513028</v>
      </c>
      <c r="G88" s="6">
        <v>291282052</v>
      </c>
      <c r="H88" s="6">
        <v>116195378</v>
      </c>
      <c r="I88" s="6">
        <v>929060914</v>
      </c>
      <c r="J88" s="6">
        <f t="shared" si="40"/>
        <v>175086674</v>
      </c>
      <c r="K88" s="6">
        <v>400950411</v>
      </c>
      <c r="L88" s="6">
        <v>208350578</v>
      </c>
      <c r="M88" s="6">
        <v>128500000</v>
      </c>
      <c r="N88" s="6">
        <v>448008428</v>
      </c>
      <c r="O88" s="8">
        <f t="shared" si="47"/>
        <v>0.22614664510576968</v>
      </c>
      <c r="P88" s="8">
        <f t="shared" si="48"/>
        <v>0.60419135811368341</v>
      </c>
      <c r="Q88" s="8">
        <f t="shared" si="49"/>
        <v>0.74005578863475896</v>
      </c>
      <c r="R88" s="8">
        <f t="shared" si="50"/>
        <v>8.2987023604353241E-2</v>
      </c>
      <c r="S88" s="8">
        <f t="shared" si="51"/>
        <v>0.47739425589482931</v>
      </c>
      <c r="T88" s="20">
        <f t="shared" si="52"/>
        <v>2.1307750713533946</v>
      </c>
      <c r="U88" s="8">
        <f t="shared" si="42"/>
        <v>1.2362683265782075</v>
      </c>
      <c r="V88" s="8">
        <f t="shared" si="43"/>
        <v>1.4069027338932913</v>
      </c>
      <c r="W88" s="8">
        <f t="shared" si="44"/>
        <v>1.5070226968562364</v>
      </c>
      <c r="X88" s="8">
        <f t="shared" si="45"/>
        <v>0.14522729130761816</v>
      </c>
      <c r="Y88" s="26">
        <f t="shared" si="46"/>
        <v>4.2954210486353528</v>
      </c>
    </row>
    <row r="89" spans="1:25" x14ac:dyDescent="0.35">
      <c r="A89" s="13"/>
      <c r="B89" t="s">
        <v>135</v>
      </c>
      <c r="C89" s="14"/>
      <c r="D89" s="4">
        <v>3892950212</v>
      </c>
      <c r="E89" s="10">
        <f t="shared" si="53"/>
        <v>17531591615</v>
      </c>
      <c r="F89" s="11">
        <f t="shared" si="41"/>
        <v>0.22205343915661363</v>
      </c>
      <c r="G89" s="6">
        <v>17531591615</v>
      </c>
      <c r="H89" s="6">
        <v>2966250000</v>
      </c>
      <c r="I89" s="6">
        <v>17531591615</v>
      </c>
      <c r="J89" s="6">
        <f t="shared" si="40"/>
        <v>14565341615</v>
      </c>
      <c r="K89" s="6">
        <v>-1773248620</v>
      </c>
      <c r="L89" s="6">
        <v>0</v>
      </c>
      <c r="M89" s="6">
        <v>11000000000</v>
      </c>
      <c r="N89" s="6">
        <v>0</v>
      </c>
      <c r="O89" s="8">
        <f t="shared" si="47"/>
        <v>0.9969665231675543</v>
      </c>
      <c r="P89" s="8">
        <f t="shared" si="48"/>
        <v>-0.14160426061236425</v>
      </c>
      <c r="Q89" s="8">
        <f t="shared" si="49"/>
        <v>0</v>
      </c>
      <c r="R89" s="8">
        <f t="shared" si="50"/>
        <v>0.37646325244954093</v>
      </c>
      <c r="S89" s="8">
        <f t="shared" si="51"/>
        <v>0</v>
      </c>
      <c r="T89" s="20">
        <f t="shared" ref="T89:T98" si="54">SUM(O89:S89)</f>
        <v>1.231825515004731</v>
      </c>
      <c r="U89" s="8">
        <f t="shared" ref="U89:U98" si="55">6.56*(J89/I89)</f>
        <v>5.4500836599826306</v>
      </c>
      <c r="V89" s="8">
        <f t="shared" si="43"/>
        <v>-0.32973563542593387</v>
      </c>
      <c r="W89" s="8">
        <f t="shared" si="44"/>
        <v>0</v>
      </c>
      <c r="X89" s="8">
        <f t="shared" si="45"/>
        <v>0.65881069178669671</v>
      </c>
      <c r="Y89" s="26">
        <f t="shared" si="46"/>
        <v>5.7791587163433942</v>
      </c>
    </row>
    <row r="90" spans="1:25" x14ac:dyDescent="0.35">
      <c r="A90" s="13"/>
      <c r="B90" t="s">
        <v>135</v>
      </c>
      <c r="C90" s="14"/>
      <c r="D90" s="4">
        <v>8006616589</v>
      </c>
      <c r="E90" s="10">
        <f t="shared" si="53"/>
        <v>20782194476</v>
      </c>
      <c r="F90" s="11">
        <f t="shared" si="41"/>
        <v>0.38526328864097192</v>
      </c>
      <c r="G90" s="6">
        <v>3302694476</v>
      </c>
      <c r="H90" s="6">
        <v>3804112122</v>
      </c>
      <c r="I90" s="6">
        <v>20782194476</v>
      </c>
      <c r="J90" s="6">
        <f t="shared" si="40"/>
        <v>-501417646</v>
      </c>
      <c r="K90" s="6">
        <v>-2636312136</v>
      </c>
      <c r="L90" s="6">
        <v>231398860</v>
      </c>
      <c r="M90" s="6">
        <v>11000000000</v>
      </c>
      <c r="N90" s="6">
        <v>231398860</v>
      </c>
      <c r="O90" s="8">
        <f t="shared" si="47"/>
        <v>-2.8952725656323994E-2</v>
      </c>
      <c r="P90" s="8">
        <f t="shared" si="48"/>
        <v>-0.17759611453267393</v>
      </c>
      <c r="Q90" s="8">
        <f t="shared" si="49"/>
        <v>3.6743773083340668E-2</v>
      </c>
      <c r="R90" s="8">
        <f t="shared" ref="R90:R98" si="56">0.6*(M90/I90)</f>
        <v>0.31757955145795164</v>
      </c>
      <c r="S90" s="8">
        <f t="shared" ref="S90:S98" si="57">0.99*(N90/I90)</f>
        <v>1.10231319250022E-2</v>
      </c>
      <c r="T90" s="20">
        <f t="shared" si="54"/>
        <v>0.15879761627729658</v>
      </c>
      <c r="U90" s="8">
        <f t="shared" si="55"/>
        <v>-0.15827490025457117</v>
      </c>
      <c r="V90" s="8">
        <f t="shared" ref="V90:V98" si="58">3.26*(K90/I90)</f>
        <v>-0.41354523812608357</v>
      </c>
      <c r="W90" s="8">
        <f t="shared" ref="W90:W98" si="59">6.72*(L90/I90)</f>
        <v>7.4823683369711902E-2</v>
      </c>
      <c r="X90" s="8">
        <f t="shared" ref="X90:X98" si="60">1.05*(M90/I90)</f>
        <v>0.55576421505141538</v>
      </c>
      <c r="Y90" s="26">
        <f t="shared" ref="Y90:Y98" si="61">SUM(U90:X90)</f>
        <v>5.8767760040472572E-2</v>
      </c>
    </row>
    <row r="91" spans="1:25" x14ac:dyDescent="0.35">
      <c r="A91" s="13"/>
      <c r="B91" t="s">
        <v>135</v>
      </c>
      <c r="C91" s="14"/>
      <c r="D91" s="4">
        <v>8151909969</v>
      </c>
      <c r="E91" s="10">
        <f t="shared" si="53"/>
        <v>23542219524</v>
      </c>
      <c r="F91" s="11">
        <f t="shared" si="41"/>
        <v>0.34626768987051437</v>
      </c>
      <c r="G91" s="6">
        <v>5730850018</v>
      </c>
      <c r="H91" s="6">
        <v>4833968127</v>
      </c>
      <c r="I91" s="6">
        <v>23542219524</v>
      </c>
      <c r="J91" s="6">
        <f t="shared" si="40"/>
        <v>896881891</v>
      </c>
      <c r="K91" s="6">
        <v>-21580468</v>
      </c>
      <c r="L91" s="6">
        <v>3279052408</v>
      </c>
      <c r="M91" s="6">
        <v>11000000000</v>
      </c>
      <c r="N91" s="6">
        <v>3279052408</v>
      </c>
      <c r="O91" s="8">
        <f t="shared" si="47"/>
        <v>4.5716091811259081E-2</v>
      </c>
      <c r="P91" s="8">
        <f t="shared" si="48"/>
        <v>-1.2833392862214991E-3</v>
      </c>
      <c r="Q91" s="8">
        <f t="shared" si="49"/>
        <v>0.45963690617058062</v>
      </c>
      <c r="R91" s="8">
        <f t="shared" si="56"/>
        <v>0.280347398565019</v>
      </c>
      <c r="S91" s="8">
        <f t="shared" si="57"/>
        <v>0.13789107185117419</v>
      </c>
      <c r="T91" s="20">
        <f t="shared" si="54"/>
        <v>0.92230812911181137</v>
      </c>
      <c r="U91" s="8">
        <f t="shared" si="55"/>
        <v>0.24991463523488294</v>
      </c>
      <c r="V91" s="8">
        <f t="shared" si="58"/>
        <v>-2.9883471950586334E-3</v>
      </c>
      <c r="W91" s="8">
        <f t="shared" si="59"/>
        <v>0.93598788165645519</v>
      </c>
      <c r="X91" s="8">
        <f t="shared" si="60"/>
        <v>0.49060794748878328</v>
      </c>
      <c r="Y91" s="26">
        <f t="shared" si="61"/>
        <v>1.6735221171850627</v>
      </c>
    </row>
    <row r="92" spans="1:25" x14ac:dyDescent="0.35">
      <c r="A92" s="13"/>
      <c r="B92" t="s">
        <v>138</v>
      </c>
      <c r="C92" s="14"/>
      <c r="D92" s="4">
        <v>317894</v>
      </c>
      <c r="E92" s="10">
        <f t="shared" si="53"/>
        <v>363952</v>
      </c>
      <c r="F92" s="11">
        <f t="shared" si="41"/>
        <v>0.87345034510045283</v>
      </c>
      <c r="G92" s="6">
        <v>62695</v>
      </c>
      <c r="H92" s="6">
        <v>260384</v>
      </c>
      <c r="I92" s="6">
        <v>363952</v>
      </c>
      <c r="J92" s="6">
        <f t="shared" si="40"/>
        <v>-197689</v>
      </c>
      <c r="K92" s="6">
        <v>-135445</v>
      </c>
      <c r="L92" s="6">
        <v>41</v>
      </c>
      <c r="M92" s="6">
        <v>67498</v>
      </c>
      <c r="N92" s="6">
        <v>62803</v>
      </c>
      <c r="O92" s="8">
        <f t="shared" si="47"/>
        <v>-0.6518079307161383</v>
      </c>
      <c r="P92" s="8">
        <f t="shared" si="48"/>
        <v>-0.52101101244120107</v>
      </c>
      <c r="Q92" s="8">
        <f t="shared" si="49"/>
        <v>3.7175231898711915E-4</v>
      </c>
      <c r="R92" s="8">
        <f t="shared" si="56"/>
        <v>0.11127511320174088</v>
      </c>
      <c r="S92" s="8">
        <f t="shared" si="57"/>
        <v>0.17083288455620521</v>
      </c>
      <c r="T92" s="20">
        <f t="shared" si="54"/>
        <v>-0.89033919308040588</v>
      </c>
      <c r="U92" s="8">
        <f t="shared" si="55"/>
        <v>-3.5632166879148897</v>
      </c>
      <c r="V92" s="8">
        <f t="shared" si="58"/>
        <v>-1.2132113575416539</v>
      </c>
      <c r="W92" s="8">
        <f t="shared" si="59"/>
        <v>7.5702290411922446E-4</v>
      </c>
      <c r="X92" s="8">
        <f t="shared" si="60"/>
        <v>0.19473144810304654</v>
      </c>
      <c r="Y92" s="26">
        <f t="shared" si="61"/>
        <v>-4.5809395744493777</v>
      </c>
    </row>
    <row r="93" spans="1:25" x14ac:dyDescent="0.35">
      <c r="A93" s="13"/>
      <c r="B93" t="s">
        <v>138</v>
      </c>
      <c r="C93" s="14"/>
      <c r="D93" s="4">
        <v>332588</v>
      </c>
      <c r="E93" s="10">
        <f t="shared" si="53"/>
        <v>360802</v>
      </c>
      <c r="F93" s="11">
        <f t="shared" si="41"/>
        <v>0.92180198557657667</v>
      </c>
      <c r="G93" s="6">
        <v>59455</v>
      </c>
      <c r="H93" s="6">
        <v>286093</v>
      </c>
      <c r="I93" s="6">
        <v>360802</v>
      </c>
      <c r="J93" s="6">
        <f t="shared" si="40"/>
        <v>-226638</v>
      </c>
      <c r="K93" s="6">
        <v>-150357</v>
      </c>
      <c r="L93" s="6">
        <v>-5313</v>
      </c>
      <c r="M93" s="6">
        <v>67498</v>
      </c>
      <c r="N93" s="6">
        <v>42160</v>
      </c>
      <c r="O93" s="8">
        <f t="shared" si="47"/>
        <v>-0.7537807440091796</v>
      </c>
      <c r="P93" s="8">
        <f t="shared" si="48"/>
        <v>-0.58342193225092986</v>
      </c>
      <c r="Q93" s="8">
        <f t="shared" si="49"/>
        <v>-4.8594242825704952E-2</v>
      </c>
      <c r="R93" s="8">
        <f t="shared" si="56"/>
        <v>0.11224660617180614</v>
      </c>
      <c r="S93" s="8">
        <f t="shared" si="57"/>
        <v>0.11568228557491367</v>
      </c>
      <c r="T93" s="20">
        <f t="shared" si="54"/>
        <v>-1.1578680273390947</v>
      </c>
      <c r="U93" s="8">
        <f t="shared" si="55"/>
        <v>-4.1206680672501816</v>
      </c>
      <c r="V93" s="8">
        <f t="shared" si="58"/>
        <v>-1.3585396422414509</v>
      </c>
      <c r="W93" s="8">
        <f t="shared" si="59"/>
        <v>-9.8955549026890091E-2</v>
      </c>
      <c r="X93" s="8">
        <f t="shared" si="60"/>
        <v>0.19643156080066074</v>
      </c>
      <c r="Y93" s="26">
        <f t="shared" si="61"/>
        <v>-5.3817316977178615</v>
      </c>
    </row>
    <row r="94" spans="1:25" x14ac:dyDescent="0.35">
      <c r="A94" s="13"/>
      <c r="B94" t="s">
        <v>138</v>
      </c>
      <c r="C94" s="14"/>
      <c r="D94" s="4">
        <v>330387</v>
      </c>
      <c r="E94" s="10">
        <f t="shared" si="53"/>
        <v>369470</v>
      </c>
      <c r="F94" s="11">
        <f t="shared" si="41"/>
        <v>0.89421874577096927</v>
      </c>
      <c r="G94" s="6">
        <v>75181</v>
      </c>
      <c r="H94" s="6">
        <v>169323</v>
      </c>
      <c r="I94" s="6">
        <v>369470</v>
      </c>
      <c r="J94" s="6">
        <f t="shared" si="40"/>
        <v>-94142</v>
      </c>
      <c r="K94" s="6">
        <v>-150892</v>
      </c>
      <c r="L94" s="6">
        <v>21813</v>
      </c>
      <c r="M94" s="6">
        <v>69320</v>
      </c>
      <c r="N94" s="6">
        <v>115344</v>
      </c>
      <c r="O94" s="8">
        <f t="shared" si="47"/>
        <v>-0.30576339080304216</v>
      </c>
      <c r="P94" s="8">
        <f t="shared" si="48"/>
        <v>-0.57176171272363108</v>
      </c>
      <c r="Q94" s="8">
        <f t="shared" si="49"/>
        <v>0.19482745554442851</v>
      </c>
      <c r="R94" s="8">
        <f t="shared" si="56"/>
        <v>0.11257206268438573</v>
      </c>
      <c r="S94" s="8">
        <f t="shared" si="57"/>
        <v>0.30906585108398515</v>
      </c>
      <c r="T94" s="20">
        <f t="shared" si="54"/>
        <v>-0.26105973421387391</v>
      </c>
      <c r="U94" s="8">
        <f t="shared" si="55"/>
        <v>-1.6715065363899637</v>
      </c>
      <c r="V94" s="8">
        <f t="shared" si="58"/>
        <v>-1.3313879881993125</v>
      </c>
      <c r="W94" s="8">
        <f t="shared" si="59"/>
        <v>0.39673954583592713</v>
      </c>
      <c r="X94" s="8">
        <f t="shared" si="60"/>
        <v>0.19700110969767504</v>
      </c>
      <c r="Y94" s="26">
        <f t="shared" si="61"/>
        <v>-2.409153869055674</v>
      </c>
    </row>
    <row r="95" spans="1:25" x14ac:dyDescent="0.35">
      <c r="A95" s="13"/>
      <c r="B95" t="s">
        <v>141</v>
      </c>
      <c r="C95" s="14"/>
      <c r="D95" s="4">
        <v>890079906</v>
      </c>
      <c r="E95" s="10">
        <f t="shared" si="53"/>
        <v>1253551407</v>
      </c>
      <c r="F95" s="11">
        <f t="shared" si="41"/>
        <v>0.71004659324673391</v>
      </c>
      <c r="G95" s="6">
        <v>350474151</v>
      </c>
      <c r="H95" s="6">
        <v>300307848</v>
      </c>
      <c r="I95" s="6">
        <v>1253551407</v>
      </c>
      <c r="J95" s="6">
        <f t="shared" si="40"/>
        <v>50166303</v>
      </c>
      <c r="K95" s="6">
        <v>-209437905</v>
      </c>
      <c r="L95" s="6">
        <v>58122990</v>
      </c>
      <c r="M95" s="6">
        <v>418517134</v>
      </c>
      <c r="N95" s="6">
        <v>70887975</v>
      </c>
      <c r="O95" s="8">
        <f t="shared" si="47"/>
        <v>4.8023210906100476E-2</v>
      </c>
      <c r="P95" s="8">
        <f t="shared" si="48"/>
        <v>-0.23390589756643301</v>
      </c>
      <c r="Q95" s="8">
        <f t="shared" si="49"/>
        <v>0.15300997304851655</v>
      </c>
      <c r="R95" s="8">
        <f t="shared" si="56"/>
        <v>0.20031909261779482</v>
      </c>
      <c r="S95" s="8">
        <f t="shared" si="57"/>
        <v>5.598421800502993E-2</v>
      </c>
      <c r="T95" s="20">
        <f t="shared" si="54"/>
        <v>0.22343059701100876</v>
      </c>
      <c r="U95" s="8">
        <f t="shared" si="55"/>
        <v>0.26252688628668258</v>
      </c>
      <c r="V95" s="8">
        <f t="shared" si="58"/>
        <v>-0.54466659004755114</v>
      </c>
      <c r="W95" s="8">
        <f t="shared" si="59"/>
        <v>0.31158394511697912</v>
      </c>
      <c r="X95" s="8">
        <f t="shared" si="60"/>
        <v>0.35055841208114091</v>
      </c>
      <c r="Y95" s="26">
        <f t="shared" si="61"/>
        <v>0.38000265343725148</v>
      </c>
    </row>
    <row r="96" spans="1:25" x14ac:dyDescent="0.35">
      <c r="A96" s="13"/>
      <c r="B96" t="s">
        <v>141</v>
      </c>
      <c r="C96" s="14"/>
      <c r="D96" s="4">
        <v>958118148</v>
      </c>
      <c r="E96" s="10">
        <f t="shared" si="53"/>
        <v>1343685482</v>
      </c>
      <c r="F96" s="11">
        <f t="shared" si="41"/>
        <v>0.71305239271759879</v>
      </c>
      <c r="G96" s="6">
        <v>194494635</v>
      </c>
      <c r="H96" s="6">
        <v>511577974</v>
      </c>
      <c r="I96" s="6">
        <v>1343685482</v>
      </c>
      <c r="J96" s="6">
        <f t="shared" si="40"/>
        <v>-317083339</v>
      </c>
      <c r="K96" s="6">
        <v>-193102569</v>
      </c>
      <c r="L96" s="6">
        <v>65190492</v>
      </c>
      <c r="M96" s="6">
        <v>418517134</v>
      </c>
      <c r="N96" s="6">
        <v>78511899</v>
      </c>
      <c r="O96" s="8">
        <f t="shared" si="47"/>
        <v>-0.28317639201820294</v>
      </c>
      <c r="P96" s="8">
        <f t="shared" si="48"/>
        <v>-0.20119559243701049</v>
      </c>
      <c r="Q96" s="8">
        <f t="shared" si="49"/>
        <v>0.1601034069965489</v>
      </c>
      <c r="R96" s="8">
        <f t="shared" si="56"/>
        <v>0.18688173963615096</v>
      </c>
      <c r="S96" s="8">
        <f t="shared" si="57"/>
        <v>5.7845962504788011E-2</v>
      </c>
      <c r="T96" s="20">
        <f t="shared" si="54"/>
        <v>-7.9540875317725579E-2</v>
      </c>
      <c r="U96" s="8">
        <f t="shared" si="55"/>
        <v>-1.5480309430328427</v>
      </c>
      <c r="V96" s="8">
        <f t="shared" si="58"/>
        <v>-0.46849830810332438</v>
      </c>
      <c r="W96" s="8">
        <f t="shared" si="59"/>
        <v>0.32602875606569959</v>
      </c>
      <c r="X96" s="8">
        <f t="shared" si="60"/>
        <v>0.3270430443632642</v>
      </c>
      <c r="Y96" s="26">
        <f t="shared" si="61"/>
        <v>-1.3634574507072035</v>
      </c>
    </row>
    <row r="97" spans="1:25" x14ac:dyDescent="0.35">
      <c r="A97" s="13"/>
      <c r="B97" t="s">
        <v>141</v>
      </c>
      <c r="C97" s="14"/>
      <c r="D97" s="4">
        <v>547943055</v>
      </c>
      <c r="E97" s="10">
        <f t="shared" si="53"/>
        <v>953520745</v>
      </c>
      <c r="F97" s="11">
        <f t="shared" si="41"/>
        <v>0.57465247386935459</v>
      </c>
      <c r="G97" s="6">
        <v>205856480</v>
      </c>
      <c r="H97" s="6">
        <v>425612179</v>
      </c>
      <c r="I97" s="6">
        <v>953520745</v>
      </c>
      <c r="J97" s="6">
        <f t="shared" si="40"/>
        <v>-219755699</v>
      </c>
      <c r="K97" s="6">
        <v>-178791575</v>
      </c>
      <c r="L97" s="6">
        <v>48208383</v>
      </c>
      <c r="M97" s="6">
        <v>418517134</v>
      </c>
      <c r="N97" s="6">
        <v>65586242</v>
      </c>
      <c r="O97" s="8">
        <f t="shared" si="47"/>
        <v>-0.27656119720814254</v>
      </c>
      <c r="P97" s="8">
        <f t="shared" si="48"/>
        <v>-0.26250944860145647</v>
      </c>
      <c r="Q97" s="8">
        <f t="shared" si="49"/>
        <v>0.16684237310432087</v>
      </c>
      <c r="R97" s="8">
        <f t="shared" si="56"/>
        <v>0.26335062107117552</v>
      </c>
      <c r="S97" s="8">
        <f t="shared" si="57"/>
        <v>6.809540318915662E-2</v>
      </c>
      <c r="T97" s="20">
        <f t="shared" si="54"/>
        <v>-4.0782248444946059E-2</v>
      </c>
      <c r="U97" s="8">
        <f t="shared" si="55"/>
        <v>-1.5118678780711792</v>
      </c>
      <c r="V97" s="8">
        <f t="shared" si="58"/>
        <v>-0.61127200174339158</v>
      </c>
      <c r="W97" s="8">
        <f t="shared" si="59"/>
        <v>0.33975174159425342</v>
      </c>
      <c r="X97" s="8">
        <f t="shared" si="60"/>
        <v>0.4608635868745572</v>
      </c>
      <c r="Y97" s="26">
        <f t="shared" si="61"/>
        <v>-1.32252455134576</v>
      </c>
    </row>
    <row r="98" spans="1:25" x14ac:dyDescent="0.35">
      <c r="A98" s="13"/>
      <c r="B98" t="s">
        <v>144</v>
      </c>
      <c r="C98" s="14"/>
      <c r="D98" s="4">
        <v>80362658</v>
      </c>
      <c r="E98" s="10">
        <f t="shared" si="53"/>
        <v>250680316</v>
      </c>
      <c r="F98" s="11">
        <f t="shared" si="41"/>
        <v>0.32057825393837464</v>
      </c>
      <c r="G98" s="6">
        <v>77537334</v>
      </c>
      <c r="H98" s="6">
        <v>64264652</v>
      </c>
      <c r="I98" s="6">
        <v>250680316</v>
      </c>
      <c r="J98" s="6">
        <f t="shared" si="40"/>
        <v>13272682</v>
      </c>
      <c r="K98" s="6">
        <v>94097675</v>
      </c>
      <c r="L98" s="6">
        <v>110457639</v>
      </c>
      <c r="M98" s="6">
        <v>28468640</v>
      </c>
      <c r="N98" s="6">
        <v>418087491</v>
      </c>
      <c r="O98" s="8">
        <f t="shared" si="47"/>
        <v>6.3535975437337494E-2</v>
      </c>
      <c r="P98" s="8">
        <f t="shared" si="48"/>
        <v>0.5255169097521003</v>
      </c>
      <c r="Q98" s="8">
        <f t="shared" si="49"/>
        <v>1.4540838886608072</v>
      </c>
      <c r="R98" s="8">
        <f t="shared" si="56"/>
        <v>6.8139310946137469E-2</v>
      </c>
      <c r="S98" s="8">
        <f t="shared" si="57"/>
        <v>1.6511332947657524</v>
      </c>
      <c r="T98" s="20">
        <f t="shared" si="54"/>
        <v>3.7624093795621349</v>
      </c>
      <c r="U98" s="8">
        <f t="shared" si="55"/>
        <v>0.34732999905744494</v>
      </c>
      <c r="V98" s="8">
        <f t="shared" si="58"/>
        <v>1.2237036612798906</v>
      </c>
      <c r="W98" s="8">
        <f t="shared" si="59"/>
        <v>2.9610435550910985</v>
      </c>
      <c r="X98" s="8">
        <f t="shared" si="60"/>
        <v>0.11924379415574057</v>
      </c>
      <c r="Y98" s="26">
        <f t="shared" si="61"/>
        <v>4.6513210095841746</v>
      </c>
    </row>
    <row r="99" spans="1:25" x14ac:dyDescent="0.35">
      <c r="A99" s="13"/>
      <c r="B99" t="s">
        <v>144</v>
      </c>
      <c r="C99" s="14"/>
      <c r="D99" s="4">
        <v>72967723</v>
      </c>
      <c r="E99" s="10">
        <f t="shared" si="53"/>
        <v>263343768</v>
      </c>
      <c r="F99" s="11">
        <f t="shared" si="41"/>
        <v>0.27708163953969095</v>
      </c>
      <c r="G99" s="6">
        <v>95968026</v>
      </c>
      <c r="H99" s="6">
        <v>60853847</v>
      </c>
      <c r="I99" s="6">
        <v>263343768</v>
      </c>
      <c r="J99" s="6">
        <f t="shared" si="40"/>
        <v>35114179</v>
      </c>
      <c r="K99" s="6">
        <v>114156025</v>
      </c>
      <c r="L99" s="6">
        <v>99907018</v>
      </c>
      <c r="M99" s="6">
        <v>28468640</v>
      </c>
      <c r="N99" s="6">
        <v>331463965</v>
      </c>
      <c r="O99" s="8">
        <f t="shared" si="47"/>
        <v>0.16000763989979819</v>
      </c>
      <c r="P99" s="8">
        <f t="shared" si="48"/>
        <v>0.60688140149950309</v>
      </c>
      <c r="Q99" s="8">
        <f t="shared" si="49"/>
        <v>1.2519497305894096</v>
      </c>
      <c r="R99" s="8">
        <f t="shared" ref="R99:R104" si="62">0.6*(M99/I99)</f>
        <v>6.4862685491763758E-2</v>
      </c>
      <c r="S99" s="8">
        <f t="shared" ref="S99:S104" si="63">0.99*(N99/I99)</f>
        <v>1.2460873019406329</v>
      </c>
      <c r="T99" s="20">
        <f t="shared" ref="T99:T104" si="64">SUM(O99:S99)</f>
        <v>3.3297887594211071</v>
      </c>
      <c r="U99" s="8">
        <f t="shared" ref="U99:U104" si="65">6.56*(J99/I99)</f>
        <v>0.8747084314522301</v>
      </c>
      <c r="V99" s="8">
        <f t="shared" ref="V99:V104" si="66">3.26*(K99/I99)</f>
        <v>1.4131666920631287</v>
      </c>
      <c r="W99" s="8">
        <f t="shared" ref="W99:W104" si="67">6.72*(L99/I99)</f>
        <v>2.5494249059275251</v>
      </c>
      <c r="X99" s="8">
        <f t="shared" ref="X99:X104" si="68">1.05*(M99/I99)</f>
        <v>0.11350969961058659</v>
      </c>
      <c r="Y99" s="26">
        <f t="shared" ref="Y99:Y104" si="69">SUM(U99:X99)</f>
        <v>4.9508097290534714</v>
      </c>
    </row>
    <row r="100" spans="1:25" x14ac:dyDescent="0.35">
      <c r="A100" s="13"/>
      <c r="B100" t="s">
        <v>144</v>
      </c>
      <c r="C100" s="14"/>
      <c r="D100" s="4">
        <v>182704693</v>
      </c>
      <c r="E100" s="10">
        <f t="shared" si="53"/>
        <v>435317386</v>
      </c>
      <c r="F100" s="11">
        <f t="shared" si="41"/>
        <v>0.41970456240863302</v>
      </c>
      <c r="G100" s="6">
        <v>271784042</v>
      </c>
      <c r="H100" s="6">
        <v>169686767</v>
      </c>
      <c r="I100" s="6">
        <v>435317386</v>
      </c>
      <c r="J100" s="6">
        <f t="shared" si="40"/>
        <v>102097275</v>
      </c>
      <c r="K100" s="6">
        <v>176392492</v>
      </c>
      <c r="L100" s="6">
        <v>351611886</v>
      </c>
      <c r="M100" s="6">
        <v>28468640</v>
      </c>
      <c r="N100" s="6">
        <v>691372585</v>
      </c>
      <c r="O100" s="8">
        <f t="shared" si="47"/>
        <v>0.2814423083942712</v>
      </c>
      <c r="P100" s="8">
        <f t="shared" si="48"/>
        <v>0.56728606929565639</v>
      </c>
      <c r="Q100" s="8">
        <f t="shared" si="49"/>
        <v>2.6654557367024161</v>
      </c>
      <c r="R100" s="8">
        <f t="shared" si="62"/>
        <v>3.9238460372451094E-2</v>
      </c>
      <c r="S100" s="8">
        <f t="shared" si="63"/>
        <v>1.5723214398562984</v>
      </c>
      <c r="T100" s="20">
        <f t="shared" si="64"/>
        <v>5.1257440146210929</v>
      </c>
      <c r="U100" s="8">
        <f t="shared" si="65"/>
        <v>1.5385512858886825</v>
      </c>
      <c r="V100" s="8">
        <f t="shared" si="66"/>
        <v>1.320966132788457</v>
      </c>
      <c r="W100" s="8">
        <f t="shared" si="67"/>
        <v>5.4278371365576472</v>
      </c>
      <c r="X100" s="8">
        <f t="shared" si="68"/>
        <v>6.8667305651789426E-2</v>
      </c>
      <c r="Y100" s="26">
        <f t="shared" si="69"/>
        <v>8.3560218608865764</v>
      </c>
    </row>
    <row r="101" spans="1:25" x14ac:dyDescent="0.35">
      <c r="A101" s="13"/>
      <c r="B101" t="s">
        <v>145</v>
      </c>
      <c r="C101" s="14"/>
      <c r="D101" s="4">
        <v>267850212</v>
      </c>
      <c r="E101" s="10">
        <f t="shared" si="53"/>
        <v>550843358</v>
      </c>
      <c r="F101" s="11">
        <f t="shared" si="41"/>
        <v>0.48625477299483022</v>
      </c>
      <c r="G101" s="6">
        <v>133416486</v>
      </c>
      <c r="H101" s="6">
        <v>86755385</v>
      </c>
      <c r="I101" s="6">
        <v>550843358</v>
      </c>
      <c r="J101" s="6">
        <f t="shared" si="40"/>
        <v>46661101</v>
      </c>
      <c r="K101" s="6">
        <v>-91227613</v>
      </c>
      <c r="L101" s="6">
        <v>42921693</v>
      </c>
      <c r="M101" s="6">
        <v>263928010</v>
      </c>
      <c r="N101" s="6">
        <v>101451071</v>
      </c>
      <c r="O101" s="8">
        <f t="shared" si="47"/>
        <v>0.10165017039199735</v>
      </c>
      <c r="P101" s="8">
        <f t="shared" si="48"/>
        <v>-0.23186021279029381</v>
      </c>
      <c r="Q101" s="8">
        <f t="shared" si="49"/>
        <v>0.25713587146493283</v>
      </c>
      <c r="R101" s="8">
        <f t="shared" si="62"/>
        <v>0.2874806488998275</v>
      </c>
      <c r="S101" s="8">
        <f t="shared" si="63"/>
        <v>0.18233234336284762</v>
      </c>
      <c r="T101" s="20">
        <f t="shared" si="64"/>
        <v>0.59673882132931144</v>
      </c>
      <c r="U101" s="8">
        <f t="shared" si="65"/>
        <v>0.5556875981429189</v>
      </c>
      <c r="V101" s="8">
        <f t="shared" si="66"/>
        <v>-0.5399030669259699</v>
      </c>
      <c r="W101" s="8">
        <f t="shared" si="67"/>
        <v>0.52362213825586323</v>
      </c>
      <c r="X101" s="8">
        <f t="shared" si="68"/>
        <v>0.5030911355746982</v>
      </c>
      <c r="Y101" s="26">
        <f t="shared" si="69"/>
        <v>1.0424978050475104</v>
      </c>
    </row>
    <row r="102" spans="1:25" x14ac:dyDescent="0.35">
      <c r="A102" s="13"/>
      <c r="B102" t="s">
        <v>145</v>
      </c>
      <c r="C102" s="14"/>
      <c r="D102" s="4">
        <v>477972440</v>
      </c>
      <c r="E102" s="10">
        <f t="shared" si="53"/>
        <v>828004721</v>
      </c>
      <c r="F102" s="11">
        <f t="shared" si="41"/>
        <v>0.57725810961891844</v>
      </c>
      <c r="G102" s="6">
        <v>160074688</v>
      </c>
      <c r="H102" s="6">
        <v>159918429</v>
      </c>
      <c r="I102" s="6">
        <v>828004721</v>
      </c>
      <c r="J102" s="6">
        <f t="shared" si="40"/>
        <v>156259</v>
      </c>
      <c r="K102" s="6">
        <v>-61328409</v>
      </c>
      <c r="L102" s="6">
        <v>97471016</v>
      </c>
      <c r="M102" s="6">
        <v>274654309</v>
      </c>
      <c r="N102" s="6">
        <v>194428731</v>
      </c>
      <c r="O102" s="8">
        <f t="shared" si="47"/>
        <v>2.2646102762981709E-4</v>
      </c>
      <c r="P102" s="8">
        <f t="shared" si="48"/>
        <v>-0.10369478630062061</v>
      </c>
      <c r="Q102" s="8">
        <f t="shared" si="49"/>
        <v>0.38846922564829189</v>
      </c>
      <c r="R102" s="8">
        <f t="shared" si="62"/>
        <v>0.19902372682244648</v>
      </c>
      <c r="S102" s="8">
        <f t="shared" si="63"/>
        <v>0.23246780943172907</v>
      </c>
      <c r="T102" s="20">
        <f t="shared" si="64"/>
        <v>0.7164924366294767</v>
      </c>
      <c r="U102" s="8">
        <f t="shared" si="65"/>
        <v>1.2379869510430002E-3</v>
      </c>
      <c r="V102" s="8">
        <f t="shared" si="66"/>
        <v>-0.24146071667144514</v>
      </c>
      <c r="W102" s="8">
        <f t="shared" si="67"/>
        <v>0.79106460495652176</v>
      </c>
      <c r="X102" s="8">
        <f t="shared" si="68"/>
        <v>0.34829152193928137</v>
      </c>
      <c r="Y102" s="26">
        <f t="shared" si="69"/>
        <v>0.89913339717540097</v>
      </c>
    </row>
    <row r="103" spans="1:25" x14ac:dyDescent="0.35">
      <c r="A103" s="13"/>
      <c r="B103" t="s">
        <v>145</v>
      </c>
      <c r="C103" s="14"/>
      <c r="D103" s="4">
        <v>490774773</v>
      </c>
      <c r="E103" s="10">
        <f t="shared" si="53"/>
        <v>601948378</v>
      </c>
      <c r="F103" s="11">
        <f t="shared" si="41"/>
        <v>0.81531040025495338</v>
      </c>
      <c r="G103" s="6">
        <v>88033866</v>
      </c>
      <c r="H103" s="6">
        <v>227855221</v>
      </c>
      <c r="I103" s="6">
        <v>601948378</v>
      </c>
      <c r="J103" s="6">
        <f t="shared" si="40"/>
        <v>-139821355</v>
      </c>
      <c r="K103" s="6">
        <v>-271416444</v>
      </c>
      <c r="L103" s="6">
        <v>41468628</v>
      </c>
      <c r="M103" s="6">
        <v>278405143</v>
      </c>
      <c r="N103" s="6">
        <v>179032246</v>
      </c>
      <c r="O103" s="8">
        <f t="shared" si="47"/>
        <v>-0.27873756642965819</v>
      </c>
      <c r="P103" s="8">
        <f t="shared" si="48"/>
        <v>-0.63125516321268327</v>
      </c>
      <c r="Q103" s="8">
        <f t="shared" si="49"/>
        <v>0.22733921612128669</v>
      </c>
      <c r="R103" s="8">
        <f t="shared" si="62"/>
        <v>0.27750400516902796</v>
      </c>
      <c r="S103" s="8">
        <f t="shared" si="63"/>
        <v>0.29444704897933954</v>
      </c>
      <c r="T103" s="20">
        <f t="shared" si="64"/>
        <v>-0.11070245937268725</v>
      </c>
      <c r="U103" s="8">
        <f t="shared" si="65"/>
        <v>-1.5237653631487982</v>
      </c>
      <c r="V103" s="8">
        <f t="shared" si="66"/>
        <v>-1.4699227371952484</v>
      </c>
      <c r="W103" s="8">
        <f t="shared" si="67"/>
        <v>0.46294531282880202</v>
      </c>
      <c r="X103" s="8">
        <f t="shared" si="68"/>
        <v>0.48563200904579901</v>
      </c>
      <c r="Y103" s="26">
        <f t="shared" si="69"/>
        <v>-2.0451107784694456</v>
      </c>
    </row>
    <row r="104" spans="1:25" x14ac:dyDescent="0.35">
      <c r="A104" s="13"/>
      <c r="B104" t="s">
        <v>148</v>
      </c>
      <c r="C104" s="14"/>
      <c r="D104" s="4">
        <v>51563842</v>
      </c>
      <c r="E104" s="10">
        <f t="shared" si="53"/>
        <v>29073300</v>
      </c>
      <c r="F104" s="11">
        <f t="shared" si="41"/>
        <v>1.7735806392807145</v>
      </c>
      <c r="G104" s="6">
        <v>2506373</v>
      </c>
      <c r="H104" s="6">
        <v>51236860</v>
      </c>
      <c r="I104" s="6">
        <v>29073300</v>
      </c>
      <c r="J104" s="6">
        <f t="shared" si="40"/>
        <v>-48730487</v>
      </c>
      <c r="K104" s="6">
        <v>-31151807</v>
      </c>
      <c r="L104" s="6">
        <v>-4019988</v>
      </c>
      <c r="M104" s="6">
        <v>8421344</v>
      </c>
      <c r="N104" s="6">
        <v>1654850</v>
      </c>
      <c r="O104" s="8">
        <f t="shared" si="47"/>
        <v>-2.01135008409778</v>
      </c>
      <c r="P104" s="8">
        <f t="shared" si="48"/>
        <v>-1.5000887343370033</v>
      </c>
      <c r="Q104" s="8">
        <f t="shared" si="49"/>
        <v>-0.45629358896306915</v>
      </c>
      <c r="R104" s="8">
        <f t="shared" si="62"/>
        <v>0.1737954205404959</v>
      </c>
      <c r="S104" s="8">
        <f t="shared" si="63"/>
        <v>5.6350723860036533E-2</v>
      </c>
      <c r="T104" s="20">
        <f t="shared" si="64"/>
        <v>-3.7375862629973198</v>
      </c>
      <c r="U104" s="8">
        <f t="shared" si="65"/>
        <v>-10.995380459734532</v>
      </c>
      <c r="V104" s="8">
        <f t="shared" si="66"/>
        <v>-3.4930637670990219</v>
      </c>
      <c r="W104" s="8">
        <f t="shared" si="67"/>
        <v>-0.92917967207024998</v>
      </c>
      <c r="X104" s="8">
        <f t="shared" si="68"/>
        <v>0.30414198594586783</v>
      </c>
      <c r="Y104" s="26">
        <f t="shared" si="69"/>
        <v>-15.113481912957935</v>
      </c>
    </row>
    <row r="105" spans="1:25" x14ac:dyDescent="0.35">
      <c r="A105" s="13"/>
      <c r="B105" t="s">
        <v>148</v>
      </c>
      <c r="C105" s="14"/>
      <c r="D105" s="4">
        <v>48541957</v>
      </c>
      <c r="E105" s="10">
        <f t="shared" si="53"/>
        <v>24187076</v>
      </c>
      <c r="F105" s="11">
        <f t="shared" si="41"/>
        <v>2.0069377960361972</v>
      </c>
      <c r="G105" s="6">
        <v>2124458</v>
      </c>
      <c r="H105" s="6">
        <v>48495181</v>
      </c>
      <c r="I105" s="6">
        <v>24187076</v>
      </c>
      <c r="J105" s="6">
        <f t="shared" si="40"/>
        <v>-46370723</v>
      </c>
      <c r="K105" s="6">
        <v>-33012986</v>
      </c>
      <c r="L105" s="6">
        <v>-2834120</v>
      </c>
      <c r="M105" s="6">
        <v>8421344</v>
      </c>
      <c r="N105" s="6">
        <v>2659028</v>
      </c>
      <c r="O105" s="8">
        <f t="shared" si="47"/>
        <v>-2.3006033304728524</v>
      </c>
      <c r="P105" s="8">
        <f t="shared" si="48"/>
        <v>-1.9108626607035923</v>
      </c>
      <c r="Q105" s="8">
        <f t="shared" si="49"/>
        <v>-0.38667741400407385</v>
      </c>
      <c r="R105" s="8">
        <f t="shared" ref="R105:R116" si="70">0.6*(M105/I105)</f>
        <v>0.20890521863825126</v>
      </c>
      <c r="S105" s="8">
        <f t="shared" ref="S105:S116" si="71">0.99*(N105/I105)</f>
        <v>0.10883654229225558</v>
      </c>
      <c r="T105" s="20">
        <f t="shared" ref="T105:T116" si="72">SUM(O105:S105)</f>
        <v>-4.2804016442500119</v>
      </c>
      <c r="U105" s="8">
        <f t="shared" ref="U105:U116" si="73">6.56*(J105/I105)</f>
        <v>-12.57663153991826</v>
      </c>
      <c r="V105" s="8">
        <f t="shared" ref="V105:V116" si="74">3.26*(K105/I105)</f>
        <v>-4.4495801956383652</v>
      </c>
      <c r="W105" s="8">
        <f t="shared" ref="W105:W116" si="75">6.72*(L105/I105)</f>
        <v>-0.78741582488102313</v>
      </c>
      <c r="X105" s="8">
        <f t="shared" ref="X105:X116" si="76">1.05*(M105/I105)</f>
        <v>0.36558413261693973</v>
      </c>
      <c r="Y105" s="26">
        <f t="shared" ref="Y105:Y116" si="77">SUM(U105:X105)</f>
        <v>-17.448043427820711</v>
      </c>
    </row>
    <row r="106" spans="1:25" x14ac:dyDescent="0.35">
      <c r="A106" s="13"/>
      <c r="B106" t="s">
        <v>148</v>
      </c>
      <c r="C106" s="14"/>
      <c r="D106" s="4">
        <v>46267222</v>
      </c>
      <c r="E106" s="10">
        <f t="shared" si="53"/>
        <v>19992054</v>
      </c>
      <c r="F106" s="11">
        <f t="shared" si="41"/>
        <v>2.3142805636679453</v>
      </c>
      <c r="G106" s="6">
        <v>3150672</v>
      </c>
      <c r="H106" s="6">
        <v>46200911</v>
      </c>
      <c r="I106" s="6">
        <v>19992054</v>
      </c>
      <c r="J106" s="6">
        <f t="shared" si="40"/>
        <v>-43050239</v>
      </c>
      <c r="K106" s="6">
        <v>34941032</v>
      </c>
      <c r="L106" s="6">
        <v>-2941562</v>
      </c>
      <c r="M106" s="6">
        <v>8421344</v>
      </c>
      <c r="N106" s="6">
        <v>3051870</v>
      </c>
      <c r="O106" s="8">
        <f t="shared" si="47"/>
        <v>-2.5840409794811476</v>
      </c>
      <c r="P106" s="8">
        <f t="shared" si="48"/>
        <v>2.4468443712687047</v>
      </c>
      <c r="Q106" s="8">
        <f t="shared" si="49"/>
        <v>-0.48555063926898151</v>
      </c>
      <c r="R106" s="8">
        <f t="shared" si="70"/>
        <v>0.25274073389357593</v>
      </c>
      <c r="S106" s="8">
        <f t="shared" si="71"/>
        <v>0.15112760799865785</v>
      </c>
      <c r="T106" s="20">
        <f t="shared" si="72"/>
        <v>-0.21887890558919063</v>
      </c>
      <c r="U106" s="8">
        <f t="shared" si="73"/>
        <v>-14.126090687830272</v>
      </c>
      <c r="V106" s="8">
        <f t="shared" si="74"/>
        <v>5.6976518930971274</v>
      </c>
      <c r="W106" s="8">
        <f t="shared" si="75"/>
        <v>-0.9887576654204715</v>
      </c>
      <c r="X106" s="8">
        <f t="shared" si="76"/>
        <v>0.44229628431375789</v>
      </c>
      <c r="Y106" s="26">
        <f t="shared" si="77"/>
        <v>-8.9749001758398599</v>
      </c>
    </row>
    <row r="107" spans="1:25" x14ac:dyDescent="0.35">
      <c r="A107" s="13"/>
      <c r="B107" t="s">
        <v>151</v>
      </c>
      <c r="C107" s="14"/>
      <c r="D107" s="4">
        <v>2314994107</v>
      </c>
      <c r="E107" s="10">
        <f t="shared" si="53"/>
        <v>1635154338</v>
      </c>
      <c r="F107" s="11">
        <f t="shared" si="41"/>
        <v>1.4157648933809697</v>
      </c>
      <c r="G107" s="6">
        <v>807439077</v>
      </c>
      <c r="H107" s="6">
        <v>1793934043</v>
      </c>
      <c r="I107" s="6">
        <v>1635154338</v>
      </c>
      <c r="J107" s="6">
        <f t="shared" si="40"/>
        <v>-986494966</v>
      </c>
      <c r="K107" s="6">
        <v>-3302843517</v>
      </c>
      <c r="L107" s="6">
        <v>95022738</v>
      </c>
      <c r="M107" s="6">
        <v>1114136121</v>
      </c>
      <c r="N107" s="6">
        <v>1220774774</v>
      </c>
      <c r="O107" s="8">
        <f t="shared" si="47"/>
        <v>-0.72396466296137485</v>
      </c>
      <c r="P107" s="8">
        <f t="shared" si="48"/>
        <v>-2.8278559499500897</v>
      </c>
      <c r="Q107" s="8">
        <f t="shared" si="49"/>
        <v>0.19177091000690602</v>
      </c>
      <c r="R107" s="8">
        <f t="shared" si="70"/>
        <v>0.40881870112495766</v>
      </c>
      <c r="S107" s="8">
        <f t="shared" si="71"/>
        <v>0.7391149558018052</v>
      </c>
      <c r="T107" s="20">
        <f t="shared" si="72"/>
        <v>-2.2121160459777958</v>
      </c>
      <c r="U107" s="8">
        <f t="shared" si="73"/>
        <v>-3.9576734908555156</v>
      </c>
      <c r="V107" s="8">
        <f t="shared" si="74"/>
        <v>-6.5848645691694943</v>
      </c>
      <c r="W107" s="8">
        <f t="shared" si="75"/>
        <v>0.3905153076504268</v>
      </c>
      <c r="X107" s="8">
        <f t="shared" si="76"/>
        <v>0.71543272696867599</v>
      </c>
      <c r="Y107" s="26">
        <f t="shared" si="77"/>
        <v>-9.4365900254059074</v>
      </c>
    </row>
    <row r="108" spans="1:25" x14ac:dyDescent="0.35">
      <c r="A108" s="13"/>
      <c r="B108" t="s">
        <v>151</v>
      </c>
      <c r="C108" s="14"/>
      <c r="D108" s="4">
        <v>2260164528</v>
      </c>
      <c r="E108" s="10">
        <f t="shared" si="53"/>
        <v>1110213240</v>
      </c>
      <c r="F108" s="11">
        <f t="shared" si="41"/>
        <v>2.0357931670856311</v>
      </c>
      <c r="G108" s="6">
        <v>421671344</v>
      </c>
      <c r="H108" s="6">
        <v>1777594073</v>
      </c>
      <c r="I108" s="6">
        <v>1110213240</v>
      </c>
      <c r="J108" s="6">
        <f t="shared" si="40"/>
        <v>-1355922729</v>
      </c>
      <c r="K108" s="6">
        <v>-3765997434</v>
      </c>
      <c r="L108" s="6">
        <v>110369779</v>
      </c>
      <c r="M108" s="6">
        <v>1114136121</v>
      </c>
      <c r="N108" s="6">
        <v>884575360</v>
      </c>
      <c r="O108" s="8">
        <f t="shared" si="47"/>
        <v>-1.4655808597634812</v>
      </c>
      <c r="P108" s="8">
        <f t="shared" si="48"/>
        <v>-4.7489943531929049</v>
      </c>
      <c r="Q108" s="8">
        <f t="shared" si="49"/>
        <v>0.328063346371189</v>
      </c>
      <c r="R108" s="8">
        <f t="shared" si="70"/>
        <v>0.60212006893378434</v>
      </c>
      <c r="S108" s="8">
        <f t="shared" si="71"/>
        <v>0.78879405761725552</v>
      </c>
      <c r="T108" s="20">
        <f t="shared" si="72"/>
        <v>-4.4955977400341576</v>
      </c>
      <c r="U108" s="8">
        <f t="shared" si="73"/>
        <v>-8.0118420333736964</v>
      </c>
      <c r="V108" s="8">
        <f t="shared" si="74"/>
        <v>-11.058372565292052</v>
      </c>
      <c r="W108" s="8">
        <f t="shared" si="75"/>
        <v>0.66805626897405757</v>
      </c>
      <c r="X108" s="8">
        <f t="shared" si="76"/>
        <v>1.0537101206341226</v>
      </c>
      <c r="Y108" s="26">
        <f t="shared" si="77"/>
        <v>-17.348448209057569</v>
      </c>
    </row>
    <row r="109" spans="1:25" x14ac:dyDescent="0.35">
      <c r="A109" s="13"/>
      <c r="B109" t="s">
        <v>151</v>
      </c>
      <c r="C109" s="14"/>
      <c r="D109" s="4">
        <v>2431647038</v>
      </c>
      <c r="E109" s="10">
        <f t="shared" si="53"/>
        <v>1206842636</v>
      </c>
      <c r="F109" s="11">
        <f t="shared" si="41"/>
        <v>2.0148832709950759</v>
      </c>
      <c r="G109" s="6">
        <v>557796856</v>
      </c>
      <c r="H109" s="6">
        <v>1717108630</v>
      </c>
      <c r="I109" s="6">
        <v>1206842636</v>
      </c>
      <c r="J109" s="6">
        <f t="shared" si="40"/>
        <v>-1159311774</v>
      </c>
      <c r="K109" s="6">
        <v>-3838906834</v>
      </c>
      <c r="L109" s="6">
        <v>133736289</v>
      </c>
      <c r="M109" s="6">
        <v>1114136121</v>
      </c>
      <c r="N109" s="6">
        <v>980326231</v>
      </c>
      <c r="O109" s="8">
        <f t="shared" si="47"/>
        <v>-1.1527386316172541</v>
      </c>
      <c r="P109" s="8">
        <f t="shared" si="48"/>
        <v>-4.4533308712172479</v>
      </c>
      <c r="Q109" s="8">
        <f t="shared" si="49"/>
        <v>0.36568956095449051</v>
      </c>
      <c r="R109" s="8">
        <f t="shared" si="70"/>
        <v>0.55390955925756669</v>
      </c>
      <c r="S109" s="8">
        <f t="shared" si="71"/>
        <v>0.80418352794257753</v>
      </c>
      <c r="T109" s="20">
        <f t="shared" si="72"/>
        <v>-3.882286854679867</v>
      </c>
      <c r="U109" s="8">
        <f t="shared" si="73"/>
        <v>-6.3016378528409893</v>
      </c>
      <c r="V109" s="8">
        <f t="shared" si="74"/>
        <v>-10.369899028691592</v>
      </c>
      <c r="W109" s="8">
        <f t="shared" si="75"/>
        <v>0.74467692412550801</v>
      </c>
      <c r="X109" s="8">
        <f t="shared" si="76"/>
        <v>0.96934172870074187</v>
      </c>
      <c r="Y109" s="26">
        <f t="shared" si="77"/>
        <v>-14.957518228706331</v>
      </c>
    </row>
    <row r="110" spans="1:25" x14ac:dyDescent="0.35">
      <c r="A110" s="13"/>
      <c r="B110" t="s">
        <v>153</v>
      </c>
      <c r="C110" s="14"/>
      <c r="D110" s="4">
        <v>1469796558565</v>
      </c>
      <c r="E110" s="10">
        <f t="shared" si="53"/>
        <v>1123825685012</v>
      </c>
      <c r="F110" s="11">
        <f t="shared" si="41"/>
        <v>1.3078510112084738</v>
      </c>
      <c r="G110" s="6">
        <v>55982018077</v>
      </c>
      <c r="H110" s="6">
        <v>967643373510</v>
      </c>
      <c r="I110" s="6">
        <v>1123825685012</v>
      </c>
      <c r="J110" s="6">
        <f t="shared" si="40"/>
        <v>-911661355433</v>
      </c>
      <c r="K110" s="6">
        <v>-753056797223</v>
      </c>
      <c r="L110" s="6">
        <v>-35530811875</v>
      </c>
      <c r="M110" s="6">
        <v>387318800000</v>
      </c>
      <c r="N110" s="6">
        <v>224066845068</v>
      </c>
      <c r="O110" s="8">
        <f t="shared" si="47"/>
        <v>-0.97345490596072159</v>
      </c>
      <c r="P110" s="8">
        <f t="shared" si="48"/>
        <v>-0.93811658709414747</v>
      </c>
      <c r="Q110" s="8">
        <f t="shared" si="49"/>
        <v>-0.1043326209315531</v>
      </c>
      <c r="R110" s="8">
        <f t="shared" si="70"/>
        <v>0.20678587711538074</v>
      </c>
      <c r="S110" s="8">
        <f t="shared" si="71"/>
        <v>0.19738486099376823</v>
      </c>
      <c r="T110" s="20">
        <f t="shared" si="72"/>
        <v>-1.6117333758772729</v>
      </c>
      <c r="U110" s="8">
        <f t="shared" si="73"/>
        <v>-5.3215534859186109</v>
      </c>
      <c r="V110" s="8">
        <f t="shared" si="74"/>
        <v>-2.1844714813763719</v>
      </c>
      <c r="W110" s="8">
        <f t="shared" si="75"/>
        <v>-0.21245915535152632</v>
      </c>
      <c r="X110" s="8">
        <f t="shared" si="76"/>
        <v>0.36187528495191629</v>
      </c>
      <c r="Y110" s="26">
        <f t="shared" si="77"/>
        <v>-7.3566088376945924</v>
      </c>
    </row>
    <row r="111" spans="1:25" x14ac:dyDescent="0.35">
      <c r="A111" s="13"/>
      <c r="B111" t="s">
        <v>153</v>
      </c>
      <c r="C111" s="14"/>
      <c r="D111" s="4">
        <v>1323840658770</v>
      </c>
      <c r="E111" s="10">
        <f t="shared" si="53"/>
        <v>1055671083056</v>
      </c>
      <c r="F111" s="11">
        <f t="shared" si="41"/>
        <v>1.2540275849345912</v>
      </c>
      <c r="G111" s="6">
        <v>28489487729</v>
      </c>
      <c r="H111" s="6">
        <v>289613552551</v>
      </c>
      <c r="I111" s="6">
        <v>1055671083056</v>
      </c>
      <c r="J111" s="6">
        <f t="shared" si="40"/>
        <v>-261124064822</v>
      </c>
      <c r="K111" s="6">
        <v>-675510349678</v>
      </c>
      <c r="L111" s="6">
        <v>-26641740124</v>
      </c>
      <c r="M111" s="6">
        <v>387318800000</v>
      </c>
      <c r="N111" s="6">
        <v>467391344</v>
      </c>
      <c r="O111" s="8">
        <f t="shared" si="47"/>
        <v>-0.29682434502165655</v>
      </c>
      <c r="P111" s="8">
        <f t="shared" si="48"/>
        <v>-0.89584199541727216</v>
      </c>
      <c r="Q111" s="8">
        <f t="shared" si="49"/>
        <v>-8.3281377902946915E-2</v>
      </c>
      <c r="R111" s="8">
        <f t="shared" si="70"/>
        <v>0.22013606674463809</v>
      </c>
      <c r="S111" s="8">
        <f t="shared" si="71"/>
        <v>4.3831590917552327E-4</v>
      </c>
      <c r="T111" s="20">
        <f t="shared" si="72"/>
        <v>-1.0553733356880619</v>
      </c>
      <c r="U111" s="8">
        <f t="shared" si="73"/>
        <v>-1.6226397527850558</v>
      </c>
      <c r="V111" s="8">
        <f t="shared" si="74"/>
        <v>-2.0860320750430765</v>
      </c>
      <c r="W111" s="8">
        <f t="shared" si="75"/>
        <v>-0.16959116954781916</v>
      </c>
      <c r="X111" s="8">
        <f t="shared" si="76"/>
        <v>0.3852381168031167</v>
      </c>
      <c r="Y111" s="26">
        <f t="shared" si="77"/>
        <v>-3.4930248805728343</v>
      </c>
    </row>
    <row r="112" spans="1:25" x14ac:dyDescent="0.35">
      <c r="A112" s="13"/>
      <c r="B112" t="s">
        <v>153</v>
      </c>
      <c r="C112" s="14"/>
      <c r="D112" s="4">
        <v>1168371468945</v>
      </c>
      <c r="E112" s="10">
        <f t="shared" si="53"/>
        <v>1053555048668</v>
      </c>
      <c r="F112" s="11">
        <f t="shared" si="41"/>
        <v>1.1089799915269367</v>
      </c>
      <c r="G112" s="6">
        <v>71988388309</v>
      </c>
      <c r="H112" s="6">
        <v>360301823759</v>
      </c>
      <c r="I112" s="6">
        <v>1053555048668</v>
      </c>
      <c r="J112" s="6">
        <f t="shared" si="40"/>
        <v>-288313435450</v>
      </c>
      <c r="K112" s="6">
        <v>-799451124176</v>
      </c>
      <c r="L112" s="6">
        <v>-27294729211</v>
      </c>
      <c r="M112" s="6">
        <v>572337520000</v>
      </c>
      <c r="N112" s="6">
        <v>3715594629</v>
      </c>
      <c r="O112" s="8">
        <f t="shared" si="47"/>
        <v>-0.32838922178524454</v>
      </c>
      <c r="P112" s="8">
        <f t="shared" si="48"/>
        <v>-1.0623380100180186</v>
      </c>
      <c r="Q112" s="8">
        <f t="shared" si="49"/>
        <v>-8.5493972536297896E-2</v>
      </c>
      <c r="R112" s="8">
        <f t="shared" si="70"/>
        <v>0.32594643482005109</v>
      </c>
      <c r="S112" s="8">
        <f t="shared" si="71"/>
        <v>3.4914537093819792E-3</v>
      </c>
      <c r="T112" s="20">
        <f t="shared" si="72"/>
        <v>-1.1467833158101282</v>
      </c>
      <c r="U112" s="8">
        <f t="shared" si="73"/>
        <v>-1.7951944124260035</v>
      </c>
      <c r="V112" s="8">
        <f t="shared" si="74"/>
        <v>-2.4737299376133866</v>
      </c>
      <c r="W112" s="8">
        <f t="shared" si="75"/>
        <v>-0.17409681680118846</v>
      </c>
      <c r="X112" s="8">
        <f t="shared" si="76"/>
        <v>0.57040626093508939</v>
      </c>
      <c r="Y112" s="26">
        <f t="shared" si="77"/>
        <v>-3.8726149059054884</v>
      </c>
    </row>
    <row r="113" spans="1:25" x14ac:dyDescent="0.35">
      <c r="A113" s="13"/>
      <c r="B113" t="s">
        <v>155</v>
      </c>
      <c r="C113" s="14"/>
      <c r="D113" s="4">
        <v>12514104</v>
      </c>
      <c r="E113" s="10">
        <f t="shared" si="53"/>
        <v>55050624</v>
      </c>
      <c r="F113" s="11">
        <f t="shared" si="41"/>
        <v>0.22731993010651433</v>
      </c>
      <c r="G113" s="6">
        <v>1731993</v>
      </c>
      <c r="H113" s="6">
        <v>3789638</v>
      </c>
      <c r="I113" s="6">
        <v>55050624</v>
      </c>
      <c r="J113" s="6">
        <f t="shared" si="40"/>
        <v>-2057645</v>
      </c>
      <c r="K113" s="6">
        <v>11855392</v>
      </c>
      <c r="L113" s="6">
        <v>-1973569</v>
      </c>
      <c r="M113" s="6">
        <v>27805583</v>
      </c>
      <c r="N113" s="6">
        <v>16334616</v>
      </c>
      <c r="O113" s="8">
        <f t="shared" si="47"/>
        <v>-4.4852788589644317E-2</v>
      </c>
      <c r="P113" s="8">
        <f t="shared" si="48"/>
        <v>0.30149610656547687</v>
      </c>
      <c r="Q113" s="8">
        <f t="shared" si="49"/>
        <v>-0.11830524754814767</v>
      </c>
      <c r="R113" s="8">
        <f t="shared" si="70"/>
        <v>0.30305469017026948</v>
      </c>
      <c r="S113" s="8">
        <f t="shared" si="71"/>
        <v>0.29375270732626024</v>
      </c>
      <c r="T113" s="20">
        <f t="shared" si="72"/>
        <v>0.73514546792421465</v>
      </c>
      <c r="U113" s="8">
        <f t="shared" si="73"/>
        <v>-0.2451952442900556</v>
      </c>
      <c r="V113" s="8">
        <f t="shared" si="74"/>
        <v>0.70205521957389616</v>
      </c>
      <c r="W113" s="8">
        <f t="shared" si="75"/>
        <v>-0.24091250409804618</v>
      </c>
      <c r="X113" s="8">
        <f t="shared" si="76"/>
        <v>0.53034570779797163</v>
      </c>
      <c r="Y113" s="26">
        <f t="shared" si="77"/>
        <v>0.74629317898376601</v>
      </c>
    </row>
    <row r="114" spans="1:25" x14ac:dyDescent="0.35">
      <c r="A114" s="13"/>
      <c r="B114" t="s">
        <v>155</v>
      </c>
      <c r="C114" s="14"/>
      <c r="D114" s="4">
        <v>14307697</v>
      </c>
      <c r="E114" s="10">
        <f t="shared" si="53"/>
        <v>56089957</v>
      </c>
      <c r="F114" s="11">
        <f t="shared" si="41"/>
        <v>0.25508482739610588</v>
      </c>
      <c r="G114" s="6">
        <v>1759932</v>
      </c>
      <c r="H114" s="6">
        <v>4085557</v>
      </c>
      <c r="I114" s="6">
        <v>56089957</v>
      </c>
      <c r="J114" s="6">
        <f t="shared" si="40"/>
        <v>-2325625</v>
      </c>
      <c r="K114" s="6">
        <v>11094338</v>
      </c>
      <c r="L114" s="6">
        <v>-503810</v>
      </c>
      <c r="M114" s="6">
        <v>27805583</v>
      </c>
      <c r="N114" s="6">
        <v>0</v>
      </c>
      <c r="O114" s="8">
        <f t="shared" si="47"/>
        <v>-4.9754896406855861E-2</v>
      </c>
      <c r="P114" s="8">
        <f t="shared" si="48"/>
        <v>0.27691362287904764</v>
      </c>
      <c r="Q114" s="8">
        <f t="shared" si="49"/>
        <v>-2.9641188706919491E-2</v>
      </c>
      <c r="R114" s="8">
        <f t="shared" si="70"/>
        <v>0.2974391618806197</v>
      </c>
      <c r="S114" s="8">
        <f t="shared" si="71"/>
        <v>0</v>
      </c>
      <c r="T114" s="20">
        <f t="shared" si="72"/>
        <v>0.49495669964589195</v>
      </c>
      <c r="U114" s="8">
        <f t="shared" si="73"/>
        <v>-0.27199343369081203</v>
      </c>
      <c r="V114" s="8">
        <f t="shared" si="74"/>
        <v>0.64481315041835385</v>
      </c>
      <c r="W114" s="8">
        <f t="shared" si="75"/>
        <v>-6.0360238821363328E-2</v>
      </c>
      <c r="X114" s="8">
        <f t="shared" si="76"/>
        <v>0.52051853329108455</v>
      </c>
      <c r="Y114" s="26">
        <f t="shared" si="77"/>
        <v>0.83297801119726311</v>
      </c>
    </row>
    <row r="115" spans="1:25" x14ac:dyDescent="0.35">
      <c r="A115" s="13"/>
      <c r="B115" t="s">
        <v>155</v>
      </c>
      <c r="C115" s="14"/>
      <c r="D115" s="4">
        <v>15903793</v>
      </c>
      <c r="E115" s="10">
        <f t="shared" si="53"/>
        <v>57084660</v>
      </c>
      <c r="F115" s="11">
        <f t="shared" si="41"/>
        <v>0.27860011778996319</v>
      </c>
      <c r="G115" s="6">
        <v>2991571</v>
      </c>
      <c r="H115" s="6">
        <v>5436210</v>
      </c>
      <c r="I115" s="6">
        <v>57084660</v>
      </c>
      <c r="J115" s="6">
        <f t="shared" si="40"/>
        <v>-2444639</v>
      </c>
      <c r="K115" s="6">
        <v>10470888</v>
      </c>
      <c r="L115" s="6">
        <v>1293323</v>
      </c>
      <c r="M115" s="6">
        <v>27805583</v>
      </c>
      <c r="N115" s="6">
        <v>4117385</v>
      </c>
      <c r="O115" s="8">
        <f t="shared" si="47"/>
        <v>-5.1389756897912676E-2</v>
      </c>
      <c r="P115" s="8">
        <f t="shared" si="48"/>
        <v>0.25679829222071215</v>
      </c>
      <c r="Q115" s="8">
        <f t="shared" si="49"/>
        <v>7.4765548222587297E-2</v>
      </c>
      <c r="R115" s="8">
        <f t="shared" si="70"/>
        <v>0.29225626989807768</v>
      </c>
      <c r="S115" s="8">
        <f t="shared" si="71"/>
        <v>7.1406418992422824E-2</v>
      </c>
      <c r="T115" s="20">
        <f t="shared" si="72"/>
        <v>0.64383677243588733</v>
      </c>
      <c r="U115" s="8">
        <f t="shared" si="73"/>
        <v>-0.2809306710419226</v>
      </c>
      <c r="V115" s="8">
        <f t="shared" si="74"/>
        <v>0.59797316617108687</v>
      </c>
      <c r="W115" s="8">
        <f t="shared" si="75"/>
        <v>0.15224984365326866</v>
      </c>
      <c r="X115" s="8">
        <f t="shared" si="76"/>
        <v>0.51144847232163593</v>
      </c>
      <c r="Y115" s="26">
        <f t="shared" si="77"/>
        <v>0.98074081110406885</v>
      </c>
    </row>
    <row r="116" spans="1:25" x14ac:dyDescent="0.35">
      <c r="A116" s="13"/>
      <c r="B116" t="s">
        <v>158</v>
      </c>
      <c r="C116" s="14"/>
      <c r="D116" s="4">
        <v>25299740</v>
      </c>
      <c r="E116" s="10">
        <f t="shared" si="53"/>
        <v>61101287</v>
      </c>
      <c r="F116" s="11">
        <f t="shared" si="41"/>
        <v>0.41406230935855737</v>
      </c>
      <c r="G116" s="6">
        <v>5397236</v>
      </c>
      <c r="H116" s="6">
        <v>21944991</v>
      </c>
      <c r="I116" s="6">
        <v>61101287</v>
      </c>
      <c r="J116" s="6">
        <f t="shared" si="40"/>
        <v>-16547755</v>
      </c>
      <c r="K116" s="6">
        <v>-62051484</v>
      </c>
      <c r="L116" s="6">
        <v>1606120</v>
      </c>
      <c r="M116" s="6">
        <v>79177823</v>
      </c>
      <c r="N116" s="6">
        <v>14884152</v>
      </c>
      <c r="O116" s="8">
        <f t="shared" si="47"/>
        <v>-0.32498997934364293</v>
      </c>
      <c r="P116" s="8">
        <f t="shared" si="48"/>
        <v>-1.4217716494253223</v>
      </c>
      <c r="Q116" s="8">
        <f t="shared" si="49"/>
        <v>8.6744424876025933E-2</v>
      </c>
      <c r="R116" s="8">
        <f t="shared" si="70"/>
        <v>0.77750725283413424</v>
      </c>
      <c r="S116" s="8">
        <f t="shared" si="71"/>
        <v>0.24116203116965443</v>
      </c>
      <c r="T116" s="20">
        <f t="shared" si="72"/>
        <v>-0.64134791988915063</v>
      </c>
      <c r="U116" s="8">
        <f t="shared" si="73"/>
        <v>-1.7766118870785814</v>
      </c>
      <c r="V116" s="8">
        <f t="shared" si="74"/>
        <v>-3.3106968408046789</v>
      </c>
      <c r="W116" s="8">
        <f t="shared" si="75"/>
        <v>0.17664319247481644</v>
      </c>
      <c r="X116" s="8">
        <f t="shared" si="76"/>
        <v>1.360637692459735</v>
      </c>
      <c r="Y116" s="26">
        <f t="shared" si="77"/>
        <v>-3.5500278429487087</v>
      </c>
    </row>
    <row r="117" spans="1:25" x14ac:dyDescent="0.35">
      <c r="A117" s="13"/>
      <c r="B117" t="s">
        <v>158</v>
      </c>
      <c r="C117" s="14"/>
      <c r="D117" s="4">
        <v>38911901</v>
      </c>
      <c r="E117" s="10">
        <f t="shared" si="53"/>
        <v>53890353</v>
      </c>
      <c r="F117" s="11">
        <f t="shared" si="41"/>
        <v>0.72205689578615306</v>
      </c>
      <c r="G117" s="6">
        <v>5669424</v>
      </c>
      <c r="H117" s="6">
        <v>26756737</v>
      </c>
      <c r="I117" s="6">
        <v>53890353</v>
      </c>
      <c r="J117" s="6">
        <f t="shared" si="40"/>
        <v>-21087313</v>
      </c>
      <c r="K117" s="6">
        <v>-68463104</v>
      </c>
      <c r="L117" s="6">
        <v>160180</v>
      </c>
      <c r="M117" s="6">
        <v>79177823</v>
      </c>
      <c r="N117" s="6">
        <v>7723507</v>
      </c>
      <c r="O117" s="8">
        <f t="shared" ref="O117:O131" si="78">1.2*(J117/I117)</f>
        <v>-0.46956039794357995</v>
      </c>
      <c r="P117" s="8">
        <f t="shared" ref="P117:P131" si="79">1.4*(K117/I117)</f>
        <v>-1.778580771218923</v>
      </c>
      <c r="Q117" s="8">
        <f t="shared" ref="Q117:Q131" si="80">3.3*(L117/I117)</f>
        <v>9.8086943316181285E-3</v>
      </c>
      <c r="R117" s="8">
        <f t="shared" ref="R117:R131" si="81">0.6*(M117/I117)</f>
        <v>0.8815435630937507</v>
      </c>
      <c r="S117" s="8">
        <f t="shared" ref="S117:S131" si="82">0.99*(N117/I117)</f>
        <v>0.14188572730262131</v>
      </c>
      <c r="T117" s="20">
        <f t="shared" ref="T117:T131" si="83">SUM(O117:S117)</f>
        <v>-1.2149031844345131</v>
      </c>
      <c r="U117" s="8">
        <f t="shared" ref="U117:U131" si="84">6.56*(J117/I117)</f>
        <v>-2.5669301754249036</v>
      </c>
      <c r="V117" s="8">
        <f t="shared" ref="V117:V131" si="85">3.26*(K117/I117)</f>
        <v>-4.1415523672669208</v>
      </c>
      <c r="W117" s="8">
        <f t="shared" ref="W117:W131" si="86">6.72*(L117/I117)</f>
        <v>1.9974068457113279E-2</v>
      </c>
      <c r="X117" s="8">
        <f t="shared" ref="X117:X131" si="87">1.05*(M117/I117)</f>
        <v>1.5427012354140639</v>
      </c>
      <c r="Y117" s="26">
        <f t="shared" ref="Y117:Y131" si="88">SUM(U117:X117)</f>
        <v>-5.1458072388206464</v>
      </c>
    </row>
    <row r="118" spans="1:25" x14ac:dyDescent="0.35">
      <c r="A118" s="13"/>
      <c r="B118" t="s">
        <v>158</v>
      </c>
      <c r="C118" s="14"/>
      <c r="D118" s="4">
        <v>35857192</v>
      </c>
      <c r="E118" s="10">
        <f t="shared" si="53"/>
        <v>49377086</v>
      </c>
      <c r="F118" s="11">
        <f t="shared" si="41"/>
        <v>0.72619092993863588</v>
      </c>
      <c r="G118" s="6">
        <v>4937991</v>
      </c>
      <c r="H118" s="6">
        <v>31533437</v>
      </c>
      <c r="I118" s="6">
        <v>49377086</v>
      </c>
      <c r="J118" s="6">
        <f t="shared" si="40"/>
        <v>-26595446</v>
      </c>
      <c r="K118" s="6">
        <v>-71634660</v>
      </c>
      <c r="L118" s="6">
        <v>2155328</v>
      </c>
      <c r="M118" s="6">
        <v>81725166</v>
      </c>
      <c r="N118" s="6">
        <v>10648837</v>
      </c>
      <c r="O118" s="8">
        <f t="shared" si="78"/>
        <v>-0.64634302639892516</v>
      </c>
      <c r="P118" s="8">
        <f t="shared" si="79"/>
        <v>-2.0310741707195925</v>
      </c>
      <c r="Q118" s="8">
        <f t="shared" si="80"/>
        <v>0.14404621609302745</v>
      </c>
      <c r="R118" s="8">
        <f t="shared" si="81"/>
        <v>0.99307398577550732</v>
      </c>
      <c r="S118" s="8">
        <f t="shared" si="82"/>
        <v>0.21350690135906361</v>
      </c>
      <c r="T118" s="20">
        <f t="shared" si="83"/>
        <v>-1.3267900938909194</v>
      </c>
      <c r="U118" s="8">
        <f t="shared" si="84"/>
        <v>-3.5333418776474574</v>
      </c>
      <c r="V118" s="8">
        <f t="shared" si="85"/>
        <v>-4.7295012832470507</v>
      </c>
      <c r="W118" s="8">
        <f t="shared" si="86"/>
        <v>0.2933304764076195</v>
      </c>
      <c r="X118" s="8">
        <f t="shared" si="87"/>
        <v>1.7378794751071378</v>
      </c>
      <c r="Y118" s="26">
        <f t="shared" si="88"/>
        <v>-6.2316332093797513</v>
      </c>
    </row>
    <row r="119" spans="1:25" x14ac:dyDescent="0.35">
      <c r="A119" s="13"/>
      <c r="B119" t="s">
        <v>161</v>
      </c>
      <c r="C119" s="14"/>
      <c r="D119" s="4">
        <v>62163489780</v>
      </c>
      <c r="E119" s="10">
        <f t="shared" si="53"/>
        <v>148795491226</v>
      </c>
      <c r="F119" s="11">
        <f t="shared" si="41"/>
        <v>0.4177780473575114</v>
      </c>
      <c r="G119" s="6">
        <v>72956352986</v>
      </c>
      <c r="H119" s="6">
        <v>55776736715</v>
      </c>
      <c r="I119" s="6">
        <v>148795491226</v>
      </c>
      <c r="J119" s="6">
        <f t="shared" si="40"/>
        <v>17179616271</v>
      </c>
      <c r="K119" s="6">
        <v>-131765809362</v>
      </c>
      <c r="L119" s="6">
        <v>53509779429</v>
      </c>
      <c r="M119" s="6">
        <v>212400000236</v>
      </c>
      <c r="N119" s="6">
        <v>187979951916</v>
      </c>
      <c r="O119" s="8">
        <f t="shared" si="78"/>
        <v>0.13854949068240122</v>
      </c>
      <c r="P119" s="8">
        <f t="shared" si="79"/>
        <v>-1.2397696434673013</v>
      </c>
      <c r="Q119" s="8">
        <f t="shared" si="80"/>
        <v>1.1867447774173188</v>
      </c>
      <c r="R119" s="8">
        <f t="shared" si="81"/>
        <v>0.85647756589637558</v>
      </c>
      <c r="S119" s="8">
        <f t="shared" si="82"/>
        <v>1.2507109648516117</v>
      </c>
      <c r="T119" s="20">
        <f t="shared" si="83"/>
        <v>2.1927131553804058</v>
      </c>
      <c r="U119" s="8">
        <f t="shared" si="84"/>
        <v>0.75740388239712664</v>
      </c>
      <c r="V119" s="8">
        <f t="shared" si="85"/>
        <v>-2.8868921697881444</v>
      </c>
      <c r="W119" s="8">
        <f t="shared" si="86"/>
        <v>2.4166439103770858</v>
      </c>
      <c r="X119" s="8">
        <f t="shared" si="87"/>
        <v>1.4988357403186574</v>
      </c>
      <c r="Y119" s="26">
        <f t="shared" si="88"/>
        <v>1.7859913633047253</v>
      </c>
    </row>
    <row r="120" spans="1:25" x14ac:dyDescent="0.35">
      <c r="A120" s="13"/>
      <c r="B120" t="s">
        <v>161</v>
      </c>
      <c r="C120" s="14"/>
      <c r="D120" s="4">
        <v>98039065745</v>
      </c>
      <c r="E120" s="10">
        <f t="shared" si="53"/>
        <v>185404119806</v>
      </c>
      <c r="F120" s="11">
        <f t="shared" si="41"/>
        <v>0.52878579962292338</v>
      </c>
      <c r="G120" s="6">
        <v>111872847977</v>
      </c>
      <c r="H120" s="6">
        <v>87767592238</v>
      </c>
      <c r="I120" s="6">
        <v>185404119806</v>
      </c>
      <c r="J120" s="6">
        <f t="shared" si="40"/>
        <v>24105255739</v>
      </c>
      <c r="K120" s="6">
        <v>-130873962430</v>
      </c>
      <c r="L120" s="6">
        <v>51713199234</v>
      </c>
      <c r="M120" s="6">
        <v>212400000236</v>
      </c>
      <c r="N120" s="6">
        <v>198215179551</v>
      </c>
      <c r="O120" s="8">
        <f t="shared" si="78"/>
        <v>0.15601760584968347</v>
      </c>
      <c r="P120" s="8">
        <f t="shared" si="79"/>
        <v>-0.98823881364512467</v>
      </c>
      <c r="Q120" s="8">
        <f t="shared" si="80"/>
        <v>0.92044102175704368</v>
      </c>
      <c r="R120" s="8">
        <f t="shared" si="81"/>
        <v>0.68736336751820026</v>
      </c>
      <c r="S120" s="8">
        <f t="shared" si="82"/>
        <v>1.0584070513687667</v>
      </c>
      <c r="T120" s="20">
        <f t="shared" si="83"/>
        <v>1.8339902328485693</v>
      </c>
      <c r="U120" s="8">
        <f t="shared" si="84"/>
        <v>0.85289624531160291</v>
      </c>
      <c r="V120" s="8">
        <f t="shared" si="85"/>
        <v>-2.3011846660593616</v>
      </c>
      <c r="W120" s="8">
        <f t="shared" si="86"/>
        <v>1.8743526261234345</v>
      </c>
      <c r="X120" s="8">
        <f t="shared" si="87"/>
        <v>1.2028858931568505</v>
      </c>
      <c r="Y120" s="26">
        <f t="shared" si="88"/>
        <v>1.6289500985325263</v>
      </c>
    </row>
    <row r="121" spans="1:25" x14ac:dyDescent="0.35">
      <c r="A121" s="13"/>
      <c r="B121" t="s">
        <v>161</v>
      </c>
      <c r="C121" s="14"/>
      <c r="D121" s="4">
        <v>49549776710</v>
      </c>
      <c r="E121" s="10">
        <f t="shared" si="53"/>
        <v>139180731717</v>
      </c>
      <c r="F121" s="11">
        <f t="shared" si="41"/>
        <v>0.35601031909180447</v>
      </c>
      <c r="G121" s="6">
        <v>67657852213</v>
      </c>
      <c r="H121" s="6">
        <v>43021745967</v>
      </c>
      <c r="I121" s="6">
        <v>139180731717</v>
      </c>
      <c r="J121" s="6">
        <f t="shared" si="40"/>
        <v>24636106246</v>
      </c>
      <c r="K121" s="6">
        <v>-129060149014</v>
      </c>
      <c r="L121" s="6">
        <v>53237687736</v>
      </c>
      <c r="M121" s="6">
        <v>212400000236</v>
      </c>
      <c r="N121" s="6">
        <v>188475526582</v>
      </c>
      <c r="O121" s="8">
        <f t="shared" si="78"/>
        <v>0.21240962833355356</v>
      </c>
      <c r="P121" s="8">
        <f t="shared" si="79"/>
        <v>-1.2981984387536498</v>
      </c>
      <c r="Q121" s="8">
        <f t="shared" si="80"/>
        <v>1.2622750819130901</v>
      </c>
      <c r="R121" s="8">
        <f t="shared" si="81"/>
        <v>0.91564398727783125</v>
      </c>
      <c r="S121" s="8">
        <f t="shared" si="82"/>
        <v>1.3406365163791503</v>
      </c>
      <c r="T121" s="20">
        <f t="shared" si="83"/>
        <v>2.4327667751499753</v>
      </c>
      <c r="U121" s="8">
        <f t="shared" si="84"/>
        <v>1.1611726348900928</v>
      </c>
      <c r="V121" s="8">
        <f t="shared" si="85"/>
        <v>-3.0229477930977846</v>
      </c>
      <c r="W121" s="8">
        <f t="shared" si="86"/>
        <v>2.5704510758957468</v>
      </c>
      <c r="X121" s="8">
        <f t="shared" si="87"/>
        <v>1.6023769777362047</v>
      </c>
      <c r="Y121" s="26">
        <f t="shared" si="88"/>
        <v>2.3110528954242597</v>
      </c>
    </row>
    <row r="122" spans="1:25" x14ac:dyDescent="0.35">
      <c r="A122" s="13"/>
      <c r="B122" t="s">
        <v>162</v>
      </c>
      <c r="C122" s="14"/>
      <c r="D122" s="4">
        <v>46886899</v>
      </c>
      <c r="E122" s="10">
        <f t="shared" si="53"/>
        <v>192527289</v>
      </c>
      <c r="F122" s="11">
        <f t="shared" si="41"/>
        <v>0.24353378289142169</v>
      </c>
      <c r="G122" s="6">
        <v>132090716</v>
      </c>
      <c r="H122" s="6">
        <v>36654975</v>
      </c>
      <c r="I122" s="6">
        <v>192527289</v>
      </c>
      <c r="J122" s="6">
        <f t="shared" si="40"/>
        <v>95435741</v>
      </c>
      <c r="K122" s="6">
        <v>119270534</v>
      </c>
      <c r="L122" s="6">
        <v>91420748</v>
      </c>
      <c r="M122" s="6">
        <v>10743672</v>
      </c>
      <c r="N122" s="6">
        <v>260849803</v>
      </c>
      <c r="O122" s="8">
        <f t="shared" si="78"/>
        <v>0.59483977463579196</v>
      </c>
      <c r="P122" s="8">
        <f t="shared" si="79"/>
        <v>0.86729911623073863</v>
      </c>
      <c r="Q122" s="8">
        <f t="shared" si="80"/>
        <v>1.5669906846296475</v>
      </c>
      <c r="R122" s="8">
        <f t="shared" si="81"/>
        <v>3.3482023423702809E-2</v>
      </c>
      <c r="S122" s="8">
        <f t="shared" si="82"/>
        <v>1.341323125211616</v>
      </c>
      <c r="T122" s="20">
        <f t="shared" si="83"/>
        <v>4.4039347241314966</v>
      </c>
      <c r="U122" s="8">
        <f t="shared" si="84"/>
        <v>3.2517907680089961</v>
      </c>
      <c r="V122" s="8">
        <f t="shared" si="85"/>
        <v>2.0195679420801484</v>
      </c>
      <c r="W122" s="8">
        <f t="shared" si="86"/>
        <v>3.1909628487003729</v>
      </c>
      <c r="X122" s="8">
        <f t="shared" si="87"/>
        <v>5.8593540991479919E-2</v>
      </c>
      <c r="Y122" s="26">
        <f t="shared" si="88"/>
        <v>8.5209150997809964</v>
      </c>
    </row>
    <row r="123" spans="1:25" x14ac:dyDescent="0.35">
      <c r="A123" s="13"/>
      <c r="B123" t="s">
        <v>162</v>
      </c>
      <c r="C123" s="14"/>
      <c r="D123" s="4">
        <v>43752962</v>
      </c>
      <c r="E123" s="10">
        <f t="shared" si="53"/>
        <v>181973102</v>
      </c>
      <c r="F123" s="11">
        <f t="shared" si="41"/>
        <v>0.24043642449970437</v>
      </c>
      <c r="G123" s="6">
        <v>125650152</v>
      </c>
      <c r="H123" s="6">
        <v>33560298</v>
      </c>
      <c r="I123" s="6">
        <v>181973102</v>
      </c>
      <c r="J123" s="6">
        <f t="shared" si="40"/>
        <v>92089854</v>
      </c>
      <c r="K123" s="6">
        <v>109622653</v>
      </c>
      <c r="L123" s="6">
        <v>66989064</v>
      </c>
      <c r="M123" s="6">
        <v>10743672</v>
      </c>
      <c r="N123" s="6">
        <v>201207287</v>
      </c>
      <c r="O123" s="8">
        <f t="shared" si="78"/>
        <v>0.60727560054452445</v>
      </c>
      <c r="P123" s="8">
        <f t="shared" si="79"/>
        <v>0.84337582045504722</v>
      </c>
      <c r="Q123" s="8">
        <f t="shared" si="80"/>
        <v>1.214816413911546</v>
      </c>
      <c r="R123" s="8">
        <f t="shared" si="81"/>
        <v>3.5423934247161427E-2</v>
      </c>
      <c r="S123" s="8">
        <f t="shared" si="82"/>
        <v>1.0946409768296417</v>
      </c>
      <c r="T123" s="20">
        <f t="shared" si="83"/>
        <v>3.7955327459879209</v>
      </c>
      <c r="U123" s="8">
        <f t="shared" si="84"/>
        <v>3.3197732829767337</v>
      </c>
      <c r="V123" s="8">
        <f t="shared" si="85"/>
        <v>1.96386083905961</v>
      </c>
      <c r="W123" s="8">
        <f t="shared" si="86"/>
        <v>2.4738079701471487</v>
      </c>
      <c r="X123" s="8">
        <f t="shared" si="87"/>
        <v>6.19918849325325E-2</v>
      </c>
      <c r="Y123" s="26">
        <f t="shared" si="88"/>
        <v>7.8194339771160246</v>
      </c>
    </row>
    <row r="124" spans="1:25" x14ac:dyDescent="0.35">
      <c r="A124" s="13"/>
      <c r="B124" t="s">
        <v>162</v>
      </c>
      <c r="C124" s="14"/>
      <c r="D124" s="4">
        <v>57736778</v>
      </c>
      <c r="E124" s="10">
        <f t="shared" si="53"/>
        <v>257720439</v>
      </c>
      <c r="F124" s="11">
        <f t="shared" si="41"/>
        <v>0.22402871197965016</v>
      </c>
      <c r="G124" s="6">
        <v>209548134</v>
      </c>
      <c r="H124" s="6">
        <v>52680581</v>
      </c>
      <c r="I124" s="6">
        <v>257720439</v>
      </c>
      <c r="J124" s="6">
        <f t="shared" si="40"/>
        <v>156867553</v>
      </c>
      <c r="K124" s="6">
        <v>171419214</v>
      </c>
      <c r="L124" s="6">
        <v>167793565</v>
      </c>
      <c r="M124" s="6">
        <v>10743672</v>
      </c>
      <c r="N124" s="6">
        <v>309840126</v>
      </c>
      <c r="O124" s="8">
        <f t="shared" si="78"/>
        <v>0.73040797357946452</v>
      </c>
      <c r="P124" s="8">
        <f t="shared" si="79"/>
        <v>0.93119079158483042</v>
      </c>
      <c r="Q124" s="8">
        <f t="shared" si="80"/>
        <v>2.1485248381871642</v>
      </c>
      <c r="R124" s="8">
        <f t="shared" si="81"/>
        <v>2.5012386386630361E-2</v>
      </c>
      <c r="S124" s="8">
        <f t="shared" si="82"/>
        <v>1.1902110904754433</v>
      </c>
      <c r="T124" s="20">
        <f t="shared" si="83"/>
        <v>5.0253470802135336</v>
      </c>
      <c r="U124" s="8">
        <f t="shared" si="84"/>
        <v>3.9928969222344062</v>
      </c>
      <c r="V124" s="8">
        <f t="shared" si="85"/>
        <v>2.1683442718332482</v>
      </c>
      <c r="W124" s="8">
        <f t="shared" si="86"/>
        <v>4.3751778523084077</v>
      </c>
      <c r="X124" s="8">
        <f t="shared" si="87"/>
        <v>4.377167617660313E-2</v>
      </c>
      <c r="Y124" s="26">
        <f t="shared" si="88"/>
        <v>10.580190722552665</v>
      </c>
    </row>
    <row r="125" spans="1:25" x14ac:dyDescent="0.35">
      <c r="A125" s="13"/>
      <c r="B125" t="s">
        <v>163</v>
      </c>
      <c r="C125" s="14"/>
      <c r="E125" s="10">
        <f t="shared" si="53"/>
        <v>57163867424</v>
      </c>
      <c r="F125" s="11">
        <f t="shared" si="41"/>
        <v>0</v>
      </c>
      <c r="G125" s="6">
        <v>49132663896</v>
      </c>
      <c r="H125" s="6">
        <v>43307998193</v>
      </c>
      <c r="I125" s="6">
        <v>57163867424</v>
      </c>
      <c r="J125" s="6">
        <f t="shared" si="40"/>
        <v>5824665703</v>
      </c>
      <c r="K125" s="6">
        <v>-260570646780</v>
      </c>
      <c r="O125" s="8">
        <f t="shared" si="78"/>
        <v>0.12227302242789555</v>
      </c>
      <c r="P125" s="8">
        <f t="shared" si="79"/>
        <v>-6.3816344472669595</v>
      </c>
      <c r="Q125" s="8">
        <f t="shared" si="80"/>
        <v>0</v>
      </c>
      <c r="R125" s="8">
        <f t="shared" si="81"/>
        <v>0</v>
      </c>
      <c r="S125" s="8">
        <f t="shared" si="82"/>
        <v>0</v>
      </c>
      <c r="T125" s="20">
        <f t="shared" si="83"/>
        <v>-6.2593614248390637</v>
      </c>
      <c r="U125" s="8">
        <f t="shared" si="84"/>
        <v>0.66842585593916226</v>
      </c>
      <c r="V125" s="8">
        <f t="shared" si="85"/>
        <v>-14.860091641493062</v>
      </c>
      <c r="W125" s="8">
        <f t="shared" si="86"/>
        <v>0</v>
      </c>
      <c r="X125" s="8">
        <f t="shared" si="87"/>
        <v>0</v>
      </c>
      <c r="Y125" s="26">
        <f t="shared" si="88"/>
        <v>-14.1916657855539</v>
      </c>
    </row>
    <row r="126" spans="1:25" x14ac:dyDescent="0.35">
      <c r="A126" s="13"/>
      <c r="B126" t="s">
        <v>163</v>
      </c>
      <c r="C126" s="14"/>
      <c r="E126" s="10">
        <f t="shared" si="53"/>
        <v>0</v>
      </c>
      <c r="F126" s="11" t="e">
        <f t="shared" si="41"/>
        <v>#DIV/0!</v>
      </c>
      <c r="J126" s="6">
        <f t="shared" si="40"/>
        <v>0</v>
      </c>
      <c r="O126" s="8" t="e">
        <f t="shared" si="78"/>
        <v>#DIV/0!</v>
      </c>
      <c r="P126" s="8" t="e">
        <f t="shared" si="79"/>
        <v>#DIV/0!</v>
      </c>
      <c r="Q126" s="8" t="e">
        <f t="shared" si="80"/>
        <v>#DIV/0!</v>
      </c>
      <c r="R126" s="8" t="e">
        <f t="shared" si="81"/>
        <v>#DIV/0!</v>
      </c>
      <c r="S126" s="8" t="e">
        <f t="shared" si="82"/>
        <v>#DIV/0!</v>
      </c>
      <c r="T126" s="20" t="e">
        <f t="shared" si="83"/>
        <v>#DIV/0!</v>
      </c>
      <c r="U126" s="8" t="e">
        <f t="shared" si="84"/>
        <v>#DIV/0!</v>
      </c>
      <c r="V126" s="8" t="e">
        <f t="shared" si="85"/>
        <v>#DIV/0!</v>
      </c>
      <c r="W126" s="8" t="e">
        <f t="shared" si="86"/>
        <v>#DIV/0!</v>
      </c>
      <c r="X126" s="8" t="e">
        <f t="shared" si="87"/>
        <v>#DIV/0!</v>
      </c>
      <c r="Y126" s="26" t="e">
        <f t="shared" si="88"/>
        <v>#DIV/0!</v>
      </c>
    </row>
    <row r="127" spans="1:25" x14ac:dyDescent="0.35">
      <c r="A127" s="13"/>
      <c r="B127" t="s">
        <v>163</v>
      </c>
      <c r="C127" s="14"/>
      <c r="E127" s="10">
        <f t="shared" si="53"/>
        <v>0</v>
      </c>
      <c r="F127" s="11" t="e">
        <f t="shared" si="41"/>
        <v>#DIV/0!</v>
      </c>
      <c r="J127" s="6">
        <f t="shared" si="40"/>
        <v>0</v>
      </c>
      <c r="O127" s="8" t="e">
        <f t="shared" si="78"/>
        <v>#DIV/0!</v>
      </c>
      <c r="P127" s="8" t="e">
        <f t="shared" si="79"/>
        <v>#DIV/0!</v>
      </c>
      <c r="Q127" s="8" t="e">
        <f t="shared" si="80"/>
        <v>#DIV/0!</v>
      </c>
      <c r="R127" s="8" t="e">
        <f t="shared" si="81"/>
        <v>#DIV/0!</v>
      </c>
      <c r="S127" s="8" t="e">
        <f t="shared" si="82"/>
        <v>#DIV/0!</v>
      </c>
      <c r="T127" s="20" t="e">
        <f t="shared" si="83"/>
        <v>#DIV/0!</v>
      </c>
      <c r="U127" s="8" t="e">
        <f t="shared" si="84"/>
        <v>#DIV/0!</v>
      </c>
      <c r="V127" s="8" t="e">
        <f t="shared" si="85"/>
        <v>#DIV/0!</v>
      </c>
      <c r="W127" s="8" t="e">
        <f t="shared" si="86"/>
        <v>#DIV/0!</v>
      </c>
      <c r="X127" s="8" t="e">
        <f t="shared" si="87"/>
        <v>#DIV/0!</v>
      </c>
      <c r="Y127" s="26" t="e">
        <f t="shared" si="88"/>
        <v>#DIV/0!</v>
      </c>
    </row>
    <row r="128" spans="1:25" x14ac:dyDescent="0.35">
      <c r="A128" s="13"/>
      <c r="B128" t="s">
        <v>164</v>
      </c>
      <c r="C128" s="14"/>
      <c r="E128" s="10">
        <f t="shared" si="53"/>
        <v>0</v>
      </c>
      <c r="F128" s="11" t="e">
        <f t="shared" si="41"/>
        <v>#DIV/0!</v>
      </c>
      <c r="J128" s="6">
        <f t="shared" ref="J128:J144" si="89">G128-H128</f>
        <v>0</v>
      </c>
      <c r="O128" s="8" t="e">
        <f t="shared" si="78"/>
        <v>#DIV/0!</v>
      </c>
      <c r="P128" s="8" t="e">
        <f t="shared" si="79"/>
        <v>#DIV/0!</v>
      </c>
      <c r="Q128" s="8" t="e">
        <f t="shared" si="80"/>
        <v>#DIV/0!</v>
      </c>
      <c r="R128" s="8" t="e">
        <f t="shared" si="81"/>
        <v>#DIV/0!</v>
      </c>
      <c r="S128" s="8" t="e">
        <f t="shared" si="82"/>
        <v>#DIV/0!</v>
      </c>
      <c r="T128" s="20" t="e">
        <f t="shared" si="83"/>
        <v>#DIV/0!</v>
      </c>
      <c r="U128" s="8" t="e">
        <f t="shared" si="84"/>
        <v>#DIV/0!</v>
      </c>
      <c r="V128" s="8" t="e">
        <f t="shared" si="85"/>
        <v>#DIV/0!</v>
      </c>
      <c r="W128" s="8" t="e">
        <f t="shared" si="86"/>
        <v>#DIV/0!</v>
      </c>
      <c r="X128" s="8" t="e">
        <f t="shared" si="87"/>
        <v>#DIV/0!</v>
      </c>
      <c r="Y128" s="26" t="e">
        <f t="shared" si="88"/>
        <v>#DIV/0!</v>
      </c>
    </row>
    <row r="129" spans="1:25" x14ac:dyDescent="0.35">
      <c r="A129" s="13"/>
      <c r="B129" t="s">
        <v>164</v>
      </c>
      <c r="C129" s="14"/>
      <c r="E129" s="10">
        <f t="shared" si="53"/>
        <v>0</v>
      </c>
      <c r="F129" s="11" t="e">
        <f t="shared" si="41"/>
        <v>#DIV/0!</v>
      </c>
      <c r="J129" s="6">
        <f t="shared" si="89"/>
        <v>0</v>
      </c>
      <c r="O129" s="8" t="e">
        <f t="shared" si="78"/>
        <v>#DIV/0!</v>
      </c>
      <c r="P129" s="8" t="e">
        <f t="shared" si="79"/>
        <v>#DIV/0!</v>
      </c>
      <c r="Q129" s="8" t="e">
        <f t="shared" si="80"/>
        <v>#DIV/0!</v>
      </c>
      <c r="R129" s="8" t="e">
        <f t="shared" si="81"/>
        <v>#DIV/0!</v>
      </c>
      <c r="S129" s="8" t="e">
        <f t="shared" si="82"/>
        <v>#DIV/0!</v>
      </c>
      <c r="T129" s="20" t="e">
        <f t="shared" si="83"/>
        <v>#DIV/0!</v>
      </c>
      <c r="U129" s="8" t="e">
        <f t="shared" si="84"/>
        <v>#DIV/0!</v>
      </c>
      <c r="V129" s="8" t="e">
        <f t="shared" si="85"/>
        <v>#DIV/0!</v>
      </c>
      <c r="W129" s="8" t="e">
        <f t="shared" si="86"/>
        <v>#DIV/0!</v>
      </c>
      <c r="X129" s="8" t="e">
        <f t="shared" si="87"/>
        <v>#DIV/0!</v>
      </c>
      <c r="Y129" s="26" t="e">
        <f t="shared" si="88"/>
        <v>#DIV/0!</v>
      </c>
    </row>
    <row r="130" spans="1:25" x14ac:dyDescent="0.35">
      <c r="A130" s="13"/>
      <c r="B130" t="s">
        <v>164</v>
      </c>
      <c r="C130" s="14"/>
      <c r="E130" s="10">
        <f t="shared" si="53"/>
        <v>0</v>
      </c>
      <c r="F130" s="11" t="e">
        <f t="shared" si="41"/>
        <v>#DIV/0!</v>
      </c>
      <c r="J130" s="6">
        <f t="shared" si="89"/>
        <v>0</v>
      </c>
      <c r="O130" s="8" t="e">
        <f t="shared" si="78"/>
        <v>#DIV/0!</v>
      </c>
      <c r="P130" s="8" t="e">
        <f t="shared" si="79"/>
        <v>#DIV/0!</v>
      </c>
      <c r="Q130" s="8" t="e">
        <f t="shared" si="80"/>
        <v>#DIV/0!</v>
      </c>
      <c r="R130" s="8" t="e">
        <f t="shared" si="81"/>
        <v>#DIV/0!</v>
      </c>
      <c r="S130" s="8" t="e">
        <f t="shared" si="82"/>
        <v>#DIV/0!</v>
      </c>
      <c r="T130" s="20" t="e">
        <f t="shared" si="83"/>
        <v>#DIV/0!</v>
      </c>
      <c r="U130" s="8" t="e">
        <f t="shared" si="84"/>
        <v>#DIV/0!</v>
      </c>
      <c r="V130" s="8" t="e">
        <f t="shared" si="85"/>
        <v>#DIV/0!</v>
      </c>
      <c r="W130" s="8" t="e">
        <f t="shared" si="86"/>
        <v>#DIV/0!</v>
      </c>
      <c r="X130" s="8" t="e">
        <f t="shared" si="87"/>
        <v>#DIV/0!</v>
      </c>
      <c r="Y130" s="26" t="e">
        <f t="shared" si="88"/>
        <v>#DIV/0!</v>
      </c>
    </row>
    <row r="131" spans="1:25" x14ac:dyDescent="0.35">
      <c r="A131" s="13"/>
      <c r="B131" t="s">
        <v>165</v>
      </c>
      <c r="C131" s="14"/>
      <c r="D131" s="4">
        <v>57327332</v>
      </c>
      <c r="E131" s="10">
        <f t="shared" si="53"/>
        <v>71655559</v>
      </c>
      <c r="F131" s="11">
        <f t="shared" si="41"/>
        <v>0.8000402592630671</v>
      </c>
      <c r="G131" s="6">
        <v>12783032</v>
      </c>
      <c r="H131" s="6">
        <v>87477</v>
      </c>
      <c r="I131" s="6">
        <v>71655559</v>
      </c>
      <c r="J131" s="6">
        <f t="shared" si="89"/>
        <v>12695555</v>
      </c>
      <c r="K131" s="6">
        <v>-97909548</v>
      </c>
      <c r="L131" s="6">
        <v>4879804</v>
      </c>
      <c r="M131" s="6">
        <v>120000000</v>
      </c>
      <c r="N131" s="6">
        <v>13253947</v>
      </c>
      <c r="O131" s="8">
        <f t="shared" si="78"/>
        <v>0.21260968740750455</v>
      </c>
      <c r="P131" s="8">
        <f t="shared" si="79"/>
        <v>-1.9129481245132705</v>
      </c>
      <c r="Q131" s="8">
        <f t="shared" si="80"/>
        <v>0.22473278311875286</v>
      </c>
      <c r="R131" s="8">
        <f t="shared" si="81"/>
        <v>1.0048068985129261</v>
      </c>
      <c r="S131" s="8">
        <f t="shared" si="82"/>
        <v>0.18311778894921468</v>
      </c>
      <c r="T131" s="20">
        <f t="shared" si="83"/>
        <v>-0.28768096652487218</v>
      </c>
      <c r="U131" s="8">
        <f t="shared" si="84"/>
        <v>1.1622662911610249</v>
      </c>
      <c r="V131" s="8">
        <f t="shared" si="85"/>
        <v>-4.4544363470809012</v>
      </c>
      <c r="W131" s="8">
        <f t="shared" si="86"/>
        <v>0.45763766744182405</v>
      </c>
      <c r="X131" s="8">
        <f t="shared" si="87"/>
        <v>1.7584120723976211</v>
      </c>
      <c r="Y131" s="26">
        <f t="shared" si="88"/>
        <v>-1.0761203160804311</v>
      </c>
    </row>
    <row r="132" spans="1:25" x14ac:dyDescent="0.35">
      <c r="A132" s="13"/>
      <c r="B132" t="s">
        <v>165</v>
      </c>
      <c r="C132" s="14"/>
      <c r="D132" s="4">
        <v>28264221</v>
      </c>
      <c r="E132" s="10">
        <f t="shared" si="53"/>
        <v>68655724</v>
      </c>
      <c r="F132" s="11">
        <f t="shared" si="41"/>
        <v>0.41168047401262564</v>
      </c>
      <c r="G132" s="6">
        <v>6752830</v>
      </c>
      <c r="H132" s="6">
        <v>1750793</v>
      </c>
      <c r="I132" s="6">
        <v>68655724</v>
      </c>
      <c r="J132" s="6">
        <f t="shared" si="89"/>
        <v>5002037</v>
      </c>
      <c r="K132" s="6">
        <v>-97883745</v>
      </c>
      <c r="L132" s="6">
        <v>4640385</v>
      </c>
      <c r="M132" s="6">
        <v>120000000</v>
      </c>
      <c r="N132" s="6">
        <v>17334744</v>
      </c>
      <c r="O132" s="8">
        <f t="shared" ref="O132:O175" si="90">1.2*(J132/I132)</f>
        <v>8.7428171320427711E-2</v>
      </c>
      <c r="P132" s="8">
        <f t="shared" ref="P132:P175" si="91">1.4*(K132/I132)</f>
        <v>-1.9960060868340708</v>
      </c>
      <c r="Q132" s="8">
        <f>3.3*(L132/I132)</f>
        <v>0.22304433786176373</v>
      </c>
      <c r="R132" s="8">
        <f>0.6*(M132/I132)</f>
        <v>1.0487108110607062</v>
      </c>
      <c r="S132" s="8">
        <f>0.99*(N132/I132)</f>
        <v>0.24996308479683352</v>
      </c>
      <c r="T132" s="20">
        <f>SUM(O132:S132)</f>
        <v>-0.38685968179433972</v>
      </c>
      <c r="U132" s="8">
        <f>6.56*(J132/I132)</f>
        <v>0.47794066988500478</v>
      </c>
      <c r="V132" s="8">
        <f>3.26*(K132/I132)</f>
        <v>-4.6478427450564785</v>
      </c>
      <c r="W132" s="8">
        <f>6.72*(L132/I132)</f>
        <v>0.45419937891850065</v>
      </c>
      <c r="X132" s="8">
        <f>1.05*(M132/I132)</f>
        <v>1.835243919356236</v>
      </c>
      <c r="Y132" s="26">
        <f>SUM(U132:X132)</f>
        <v>-1.8804587768967373</v>
      </c>
    </row>
    <row r="133" spans="1:25" x14ac:dyDescent="0.35">
      <c r="A133" s="13"/>
      <c r="B133" t="s">
        <v>165</v>
      </c>
      <c r="C133" s="14"/>
      <c r="D133" s="4">
        <v>24585179</v>
      </c>
      <c r="E133" s="10">
        <f t="shared" si="53"/>
        <v>64597186</v>
      </c>
      <c r="F133" s="11">
        <f t="shared" si="41"/>
        <v>0.38059210504928187</v>
      </c>
      <c r="G133" s="6">
        <v>6617839</v>
      </c>
      <c r="H133" s="6">
        <v>466098</v>
      </c>
      <c r="I133" s="6">
        <v>64597186</v>
      </c>
      <c r="J133" s="6">
        <f t="shared" si="89"/>
        <v>6151741</v>
      </c>
      <c r="K133" s="6">
        <v>-98761524</v>
      </c>
      <c r="L133" s="6">
        <v>142131</v>
      </c>
      <c r="M133" s="6">
        <v>120000000</v>
      </c>
      <c r="N133" s="6">
        <v>3078120</v>
      </c>
      <c r="O133" s="8">
        <f t="shared" si="90"/>
        <v>0.11427880465257417</v>
      </c>
      <c r="P133" s="8">
        <f t="shared" si="91"/>
        <v>-2.1404358635684222</v>
      </c>
      <c r="Q133" s="8">
        <f>3.3*(L133/I133)</f>
        <v>7.2608782060568392E-3</v>
      </c>
      <c r="R133" s="8">
        <f>0.6*(M133/I133)</f>
        <v>1.1145996359655665</v>
      </c>
      <c r="S133" s="8">
        <f>0.99*(N133/I133)</f>
        <v>4.717448218255204E-2</v>
      </c>
      <c r="T133" s="20">
        <f>SUM(O133:S133)</f>
        <v>-0.85712206256167278</v>
      </c>
      <c r="U133" s="8">
        <f>6.56*(J133/I133)</f>
        <v>0.62472413210073885</v>
      </c>
      <c r="V133" s="8">
        <f>3.26*(K133/I133)</f>
        <v>-4.9841577965950403</v>
      </c>
      <c r="W133" s="8">
        <f>6.72*(L133/I133)</f>
        <v>1.4785788346879382E-2</v>
      </c>
      <c r="X133" s="8">
        <f>1.05*(M133/I133)</f>
        <v>1.9505493629397417</v>
      </c>
      <c r="Y133" s="26">
        <f>SUM(U133:X133)</f>
        <v>-2.3940985132076804</v>
      </c>
    </row>
    <row r="134" spans="1:25" x14ac:dyDescent="0.35">
      <c r="A134" s="13"/>
      <c r="B134" t="s">
        <v>167</v>
      </c>
      <c r="C134" s="14"/>
      <c r="D134" s="4">
        <v>4304011</v>
      </c>
      <c r="E134" s="10">
        <f t="shared" si="53"/>
        <v>48844659</v>
      </c>
      <c r="F134" s="11">
        <f t="shared" ref="F134:F175" si="92">D134/E134*100%</f>
        <v>8.8116307660168119E-2</v>
      </c>
      <c r="G134" s="6">
        <v>8547257</v>
      </c>
      <c r="H134" s="6">
        <v>3578496</v>
      </c>
      <c r="I134" s="6">
        <v>48844659</v>
      </c>
      <c r="J134" s="6">
        <f t="shared" si="89"/>
        <v>4968761</v>
      </c>
      <c r="K134" s="6">
        <v>-22965440</v>
      </c>
      <c r="L134" s="6">
        <v>6040387</v>
      </c>
      <c r="M134" s="6">
        <v>25550755</v>
      </c>
      <c r="N134" s="6">
        <v>29430999</v>
      </c>
      <c r="O134" s="8">
        <f t="shared" si="90"/>
        <v>0.12207093512516895</v>
      </c>
      <c r="P134" s="8">
        <f t="shared" si="91"/>
        <v>-0.65824220412716972</v>
      </c>
      <c r="Q134" s="8">
        <f>3.3*(L134/I134)</f>
        <v>0.40809532727007058</v>
      </c>
      <c r="R134" s="8">
        <f>0.6*(M134/I134)</f>
        <v>0.31386139884813197</v>
      </c>
      <c r="S134" s="8">
        <f>0.99*(N134/I134)</f>
        <v>0.59651740039786139</v>
      </c>
      <c r="T134" s="20">
        <f>SUM(O134:S134)</f>
        <v>0.78230285751406314</v>
      </c>
      <c r="U134" s="8">
        <f>6.56*(J134/I134)</f>
        <v>0.66732111201759026</v>
      </c>
      <c r="V134" s="8">
        <f>3.26*(K134/I134)</f>
        <v>-1.5327639896104095</v>
      </c>
      <c r="W134" s="8">
        <f>6.72*(L134/I134)</f>
        <v>0.83103048462268925</v>
      </c>
      <c r="X134" s="8">
        <f>1.05*(M134/I134)</f>
        <v>0.54925744798423104</v>
      </c>
      <c r="Y134" s="26">
        <f>SUM(U134:X134)</f>
        <v>0.51484505501410105</v>
      </c>
    </row>
    <row r="135" spans="1:25" x14ac:dyDescent="0.35">
      <c r="A135" s="13"/>
      <c r="B135" t="s">
        <v>167</v>
      </c>
      <c r="C135" s="14"/>
      <c r="D135" s="4">
        <v>3526184</v>
      </c>
      <c r="E135" s="10">
        <f t="shared" si="53"/>
        <v>42670625</v>
      </c>
      <c r="F135" s="11">
        <f t="shared" si="92"/>
        <v>8.2637270956307768E-2</v>
      </c>
      <c r="G135" s="6">
        <v>10659102</v>
      </c>
      <c r="H135" s="6">
        <v>2829357</v>
      </c>
      <c r="I135" s="6">
        <v>42670625</v>
      </c>
      <c r="J135" s="6">
        <f t="shared" si="89"/>
        <v>7829745</v>
      </c>
      <c r="K135" s="6">
        <v>-28361647</v>
      </c>
      <c r="L135" s="6">
        <v>-2991822</v>
      </c>
      <c r="M135" s="6">
        <v>25550755</v>
      </c>
      <c r="N135" s="6">
        <v>16767073</v>
      </c>
      <c r="O135" s="8">
        <f t="shared" si="90"/>
        <v>0.22019115023508559</v>
      </c>
      <c r="P135" s="8">
        <f t="shared" si="91"/>
        <v>-0.9305302137008773</v>
      </c>
      <c r="Q135" s="8">
        <f t="shared" ref="Q135:Q175" si="93">3.3*(L135/I135)</f>
        <v>-0.23137726714806728</v>
      </c>
      <c r="R135" s="8">
        <f t="shared" ref="R135:R175" si="94">0.6*(M135/I135)</f>
        <v>0.35927416108857091</v>
      </c>
      <c r="S135" s="8">
        <f t="shared" ref="S135:S175" si="95">0.99*(N135/I135)</f>
        <v>0.38901240068548326</v>
      </c>
      <c r="T135" s="20">
        <f t="shared" ref="T135:T175" si="96">SUM(O135:S135)</f>
        <v>-0.19342976883980478</v>
      </c>
      <c r="U135" s="8">
        <f t="shared" ref="U135:U175" si="97">6.56*(J135/I135)</f>
        <v>1.2037116212851346</v>
      </c>
      <c r="V135" s="8">
        <f t="shared" ref="V135:V175" si="98">3.26*(K135/I135)</f>
        <v>-2.1668060690463284</v>
      </c>
      <c r="W135" s="8">
        <f t="shared" ref="W135:W175" si="99">6.72*(L135/I135)</f>
        <v>-0.47116825310151883</v>
      </c>
      <c r="X135" s="8">
        <f t="shared" ref="X135:X175" si="100">1.05*(M135/I135)</f>
        <v>0.62872978190499906</v>
      </c>
      <c r="Y135" s="26">
        <f t="shared" ref="Y135:Y175" si="101">SUM(U135:X135)</f>
        <v>-0.80553291895771362</v>
      </c>
    </row>
    <row r="136" spans="1:25" x14ac:dyDescent="0.35">
      <c r="A136" s="13"/>
      <c r="B136" t="s">
        <v>167</v>
      </c>
      <c r="C136" s="14"/>
      <c r="D136" s="4">
        <v>2142147</v>
      </c>
      <c r="E136" s="10">
        <f t="shared" si="53"/>
        <v>43708940</v>
      </c>
      <c r="F136" s="11">
        <f t="shared" si="92"/>
        <v>4.9009355980721564E-2</v>
      </c>
      <c r="G136" s="6">
        <v>13004387</v>
      </c>
      <c r="H136" s="6">
        <v>1884311</v>
      </c>
      <c r="I136" s="6">
        <v>43708940</v>
      </c>
      <c r="J136" s="6">
        <f t="shared" si="89"/>
        <v>11120076</v>
      </c>
      <c r="K136" s="6">
        <v>-25939295</v>
      </c>
      <c r="L136" s="6">
        <v>4380734</v>
      </c>
      <c r="M136" s="6">
        <v>25550755</v>
      </c>
      <c r="N136" s="6">
        <v>20851903</v>
      </c>
      <c r="O136" s="8">
        <f t="shared" si="90"/>
        <v>0.30529432193963063</v>
      </c>
      <c r="P136" s="8">
        <f t="shared" si="91"/>
        <v>-0.83083719257433375</v>
      </c>
      <c r="Q136" s="8">
        <f t="shared" si="93"/>
        <v>0.33074291437861453</v>
      </c>
      <c r="R136" s="8">
        <f t="shared" si="94"/>
        <v>0.35073952834362943</v>
      </c>
      <c r="S136" s="8">
        <f t="shared" si="95"/>
        <v>0.47229202927364516</v>
      </c>
      <c r="T136" s="20">
        <f t="shared" si="96"/>
        <v>0.62823160136118594</v>
      </c>
      <c r="U136" s="8">
        <f t="shared" si="97"/>
        <v>1.6689422932699809</v>
      </c>
      <c r="V136" s="8">
        <f t="shared" si="98"/>
        <v>-1.9346637484230913</v>
      </c>
      <c r="W136" s="8">
        <f t="shared" si="99"/>
        <v>0.67351284382554233</v>
      </c>
      <c r="X136" s="8">
        <f t="shared" si="100"/>
        <v>0.61379417460135155</v>
      </c>
      <c r="Y136" s="26">
        <f t="shared" si="101"/>
        <v>1.0215855632737836</v>
      </c>
    </row>
    <row r="137" spans="1:25" x14ac:dyDescent="0.35">
      <c r="A137" s="13"/>
      <c r="B137" t="s">
        <v>169</v>
      </c>
      <c r="C137" s="14"/>
      <c r="D137" s="4">
        <v>818355397777</v>
      </c>
      <c r="E137" s="10">
        <f t="shared" si="53"/>
        <v>1251357407016</v>
      </c>
      <c r="F137" s="11">
        <f t="shared" si="92"/>
        <v>0.6539741509409841</v>
      </c>
      <c r="G137" s="6">
        <v>611756617722</v>
      </c>
      <c r="H137" s="6">
        <v>591403183354</v>
      </c>
      <c r="I137" s="6">
        <v>1251357407016</v>
      </c>
      <c r="J137" s="6">
        <f t="shared" si="89"/>
        <v>20353434368</v>
      </c>
      <c r="K137" s="6">
        <v>309622981126</v>
      </c>
      <c r="L137" s="6">
        <v>235461124802</v>
      </c>
      <c r="M137" s="6">
        <v>77000000000</v>
      </c>
      <c r="N137" s="6">
        <v>1596396576716</v>
      </c>
      <c r="O137" s="8">
        <f t="shared" si="90"/>
        <v>1.9518101786636655E-2</v>
      </c>
      <c r="P137" s="8">
        <f t="shared" si="91"/>
        <v>0.34640157252120501</v>
      </c>
      <c r="Q137" s="8">
        <f t="shared" si="93"/>
        <v>0.62094307149185624</v>
      </c>
      <c r="R137" s="8">
        <f t="shared" si="94"/>
        <v>3.6919907726577494E-2</v>
      </c>
      <c r="S137" s="8">
        <f t="shared" si="95"/>
        <v>1.2629745923009768</v>
      </c>
      <c r="T137" s="20">
        <f t="shared" si="96"/>
        <v>2.2867572458272525</v>
      </c>
      <c r="U137" s="8">
        <f t="shared" si="97"/>
        <v>0.10669895643361371</v>
      </c>
      <c r="V137" s="8">
        <f t="shared" si="98"/>
        <v>0.80662080458509167</v>
      </c>
      <c r="W137" s="8">
        <f t="shared" si="99"/>
        <v>1.2644658910379618</v>
      </c>
      <c r="X137" s="8">
        <f t="shared" si="100"/>
        <v>6.4609838521510629E-2</v>
      </c>
      <c r="Y137" s="26">
        <f t="shared" si="101"/>
        <v>2.2423954905781782</v>
      </c>
    </row>
    <row r="138" spans="1:25" x14ac:dyDescent="0.35">
      <c r="A138" s="13"/>
      <c r="B138" t="s">
        <v>169</v>
      </c>
      <c r="C138" s="14"/>
      <c r="D138" s="4">
        <v>888702914518</v>
      </c>
      <c r="E138" s="10">
        <f t="shared" si="53"/>
        <v>1347091507257</v>
      </c>
      <c r="F138" s="11">
        <f t="shared" si="92"/>
        <v>0.65971978126980502</v>
      </c>
      <c r="G138" s="6">
        <v>655500151752</v>
      </c>
      <c r="H138" s="6">
        <v>622110304014</v>
      </c>
      <c r="I138" s="6">
        <v>1347091507257</v>
      </c>
      <c r="J138" s="6">
        <f t="shared" si="89"/>
        <v>33389847738</v>
      </c>
      <c r="K138" s="6">
        <v>326508572745</v>
      </c>
      <c r="L138" s="6">
        <v>237294835447</v>
      </c>
      <c r="M138" s="6">
        <v>77000000000</v>
      </c>
      <c r="N138" s="6">
        <v>1616390151557</v>
      </c>
      <c r="O138" s="8">
        <f t="shared" si="90"/>
        <v>2.9743946175703865E-2</v>
      </c>
      <c r="P138" s="8">
        <f t="shared" si="91"/>
        <v>0.33933255415869201</v>
      </c>
      <c r="Q138" s="8">
        <f t="shared" si="93"/>
        <v>0.58130643149077788</v>
      </c>
      <c r="R138" s="8">
        <f t="shared" si="94"/>
        <v>3.429611110389541E-2</v>
      </c>
      <c r="S138" s="8">
        <f t="shared" si="95"/>
        <v>1.1879120619651686</v>
      </c>
      <c r="T138" s="20">
        <f t="shared" si="96"/>
        <v>2.1725911048942379</v>
      </c>
      <c r="U138" s="8">
        <f t="shared" si="97"/>
        <v>0.1626002390938478</v>
      </c>
      <c r="V138" s="8">
        <f t="shared" si="98"/>
        <v>0.79016009039809709</v>
      </c>
      <c r="W138" s="8">
        <f t="shared" si="99"/>
        <v>1.1837512786721296</v>
      </c>
      <c r="X138" s="8">
        <f t="shared" si="100"/>
        <v>6.0018194431816968E-2</v>
      </c>
      <c r="Y138" s="26">
        <f t="shared" si="101"/>
        <v>2.196529802595891</v>
      </c>
    </row>
    <row r="139" spans="1:25" x14ac:dyDescent="0.35">
      <c r="A139" s="13"/>
      <c r="B139" t="s">
        <v>169</v>
      </c>
      <c r="C139" s="14"/>
      <c r="D139" s="4">
        <v>813265050471</v>
      </c>
      <c r="E139" s="10">
        <f t="shared" si="53"/>
        <v>1297577363103</v>
      </c>
      <c r="F139" s="11">
        <f t="shared" si="92"/>
        <v>0.62675650300046437</v>
      </c>
      <c r="G139" s="6">
        <v>705432871300</v>
      </c>
      <c r="H139" s="6">
        <v>614886507240</v>
      </c>
      <c r="I139" s="6">
        <v>1297577363103</v>
      </c>
      <c r="J139" s="6">
        <f t="shared" si="89"/>
        <v>90546364060</v>
      </c>
      <c r="K139" s="6">
        <v>340992836453</v>
      </c>
      <c r="L139" s="6">
        <v>217054302671</v>
      </c>
      <c r="M139" s="6">
        <v>77000000000</v>
      </c>
      <c r="N139" s="6">
        <v>1645636804155</v>
      </c>
      <c r="O139" s="8">
        <f t="shared" si="90"/>
        <v>8.3737309205335647E-2</v>
      </c>
      <c r="P139" s="8">
        <f t="shared" si="91"/>
        <v>0.36790867705381303</v>
      </c>
      <c r="Q139" s="8">
        <f t="shared" si="93"/>
        <v>0.55201271167478172</v>
      </c>
      <c r="R139" s="8">
        <f t="shared" si="94"/>
        <v>3.5604813488359768E-2</v>
      </c>
      <c r="S139" s="8">
        <f t="shared" si="95"/>
        <v>1.2555555317468403</v>
      </c>
      <c r="T139" s="20">
        <f t="shared" si="96"/>
        <v>2.2948190431691304</v>
      </c>
      <c r="U139" s="8">
        <f t="shared" si="97"/>
        <v>0.45776395698916822</v>
      </c>
      <c r="V139" s="8">
        <f t="shared" si="98"/>
        <v>0.85670163371102181</v>
      </c>
      <c r="W139" s="8">
        <f t="shared" si="99"/>
        <v>1.1240986128650101</v>
      </c>
      <c r="X139" s="8">
        <f t="shared" si="100"/>
        <v>6.2308423604629605E-2</v>
      </c>
      <c r="Y139" s="26">
        <f t="shared" si="101"/>
        <v>2.5008726271698296</v>
      </c>
    </row>
    <row r="140" spans="1:25" x14ac:dyDescent="0.35">
      <c r="A140" s="13"/>
      <c r="B140" t="s">
        <v>172</v>
      </c>
      <c r="C140" s="14"/>
      <c r="D140" s="4">
        <v>287067420462</v>
      </c>
      <c r="E140" s="10">
        <f t="shared" si="53"/>
        <v>871513339763</v>
      </c>
      <c r="F140" s="11">
        <f t="shared" si="92"/>
        <v>0.32938958862071499</v>
      </c>
      <c r="G140" s="6">
        <v>85378192660</v>
      </c>
      <c r="H140" s="6">
        <v>139763286351</v>
      </c>
      <c r="I140" s="6">
        <v>871513339763</v>
      </c>
      <c r="J140" s="6">
        <f t="shared" si="89"/>
        <v>-54385093691</v>
      </c>
      <c r="K140" s="6">
        <v>58606225006</v>
      </c>
      <c r="L140" s="6">
        <v>37359715229</v>
      </c>
      <c r="M140" s="6">
        <v>393750000000</v>
      </c>
      <c r="N140" s="6">
        <v>250264666368</v>
      </c>
      <c r="O140" s="8">
        <f t="shared" si="90"/>
        <v>-7.4883664370470129E-2</v>
      </c>
      <c r="P140" s="8">
        <f t="shared" si="91"/>
        <v>9.4145105146310651E-2</v>
      </c>
      <c r="Q140" s="8">
        <f t="shared" si="93"/>
        <v>0.1414631935401319</v>
      </c>
      <c r="R140" s="8">
        <f t="shared" si="94"/>
        <v>0.27108018801438655</v>
      </c>
      <c r="S140" s="8">
        <f t="shared" si="95"/>
        <v>0.28428941749956071</v>
      </c>
      <c r="T140" s="20">
        <f t="shared" si="96"/>
        <v>0.71609423982991971</v>
      </c>
      <c r="U140" s="8">
        <f t="shared" si="97"/>
        <v>-0.4093640318919034</v>
      </c>
      <c r="V140" s="8">
        <f t="shared" si="98"/>
        <v>0.21922360198355192</v>
      </c>
      <c r="W140" s="8">
        <f t="shared" si="99"/>
        <v>0.28807050320899585</v>
      </c>
      <c r="X140" s="8">
        <f t="shared" si="100"/>
        <v>0.47439032902517653</v>
      </c>
      <c r="Y140" s="26">
        <f t="shared" si="101"/>
        <v>0.57232040232582093</v>
      </c>
    </row>
    <row r="141" spans="1:25" x14ac:dyDescent="0.35">
      <c r="A141" s="1"/>
      <c r="B141" t="s">
        <v>172</v>
      </c>
      <c r="C141" s="14"/>
      <c r="D141" s="4">
        <v>317228386339</v>
      </c>
      <c r="E141" s="10">
        <f t="shared" si="53"/>
        <v>881786218140</v>
      </c>
      <c r="F141" s="11">
        <f t="shared" si="92"/>
        <v>0.35975657116545462</v>
      </c>
      <c r="G141" s="6">
        <v>93577946345</v>
      </c>
      <c r="H141" s="6">
        <v>160127033037</v>
      </c>
      <c r="I141" s="6">
        <v>881786218140</v>
      </c>
      <c r="J141" s="6">
        <f t="shared" si="89"/>
        <v>-66549086692</v>
      </c>
      <c r="K141" s="6">
        <v>41577174706</v>
      </c>
      <c r="L141" s="6">
        <v>12804997531</v>
      </c>
      <c r="M141" s="6">
        <v>393750000000</v>
      </c>
      <c r="N141" s="6">
        <v>209445719950</v>
      </c>
      <c r="O141" s="8">
        <f t="shared" si="90"/>
        <v>-9.056492649527996E-2</v>
      </c>
      <c r="P141" s="8">
        <f t="shared" si="91"/>
        <v>6.60115154795472E-2</v>
      </c>
      <c r="Q141" s="8">
        <f t="shared" si="93"/>
        <v>4.7921470060434755E-2</v>
      </c>
      <c r="R141" s="8">
        <f t="shared" si="94"/>
        <v>0.26792208263170075</v>
      </c>
      <c r="S141" s="8">
        <f t="shared" si="95"/>
        <v>0.23514913080392361</v>
      </c>
      <c r="T141" s="20">
        <f t="shared" si="96"/>
        <v>0.5264392724803264</v>
      </c>
      <c r="U141" s="8">
        <f t="shared" si="97"/>
        <v>-0.49508826484086371</v>
      </c>
      <c r="V141" s="8">
        <f t="shared" si="98"/>
        <v>0.15371252890237422</v>
      </c>
      <c r="W141" s="8">
        <f t="shared" si="99"/>
        <v>9.7585539032158039E-2</v>
      </c>
      <c r="X141" s="8">
        <f t="shared" si="100"/>
        <v>0.46886364460547636</v>
      </c>
      <c r="Y141" s="26">
        <f t="shared" si="101"/>
        <v>0.22507344769914495</v>
      </c>
    </row>
    <row r="142" spans="1:25" x14ac:dyDescent="0.35">
      <c r="A142" s="1"/>
      <c r="B142" t="s">
        <v>172</v>
      </c>
      <c r="C142" s="14"/>
      <c r="D142" s="4">
        <v>233792851055</v>
      </c>
      <c r="E142" s="10">
        <f t="shared" si="53"/>
        <v>1051640434770</v>
      </c>
      <c r="F142" s="11">
        <f t="shared" si="92"/>
        <v>0.22231253508822327</v>
      </c>
      <c r="G142" s="6">
        <v>237930057104</v>
      </c>
      <c r="H142" s="6">
        <v>111872346585</v>
      </c>
      <c r="I142" s="6">
        <v>1051640434770</v>
      </c>
      <c r="J142" s="6">
        <f t="shared" si="89"/>
        <v>126057710519</v>
      </c>
      <c r="K142" s="6">
        <v>275015042566</v>
      </c>
      <c r="L142" s="6">
        <v>162163101407</v>
      </c>
      <c r="M142" s="6">
        <v>393750000000</v>
      </c>
      <c r="N142" s="6">
        <v>508273589516</v>
      </c>
      <c r="O142" s="8">
        <f t="shared" si="90"/>
        <v>0.14384122901843677</v>
      </c>
      <c r="P142" s="8">
        <f t="shared" si="91"/>
        <v>0.36611473547668066</v>
      </c>
      <c r="Q142" s="8">
        <f t="shared" si="93"/>
        <v>0.50886045928819568</v>
      </c>
      <c r="R142" s="8">
        <f t="shared" si="94"/>
        <v>0.22464902659592892</v>
      </c>
      <c r="S142" s="8">
        <f t="shared" si="95"/>
        <v>0.4784818432080265</v>
      </c>
      <c r="T142" s="20">
        <f t="shared" si="96"/>
        <v>1.7219472935872684</v>
      </c>
      <c r="U142" s="8">
        <f t="shared" si="97"/>
        <v>0.78633205196745437</v>
      </c>
      <c r="V142" s="8">
        <f t="shared" si="98"/>
        <v>0.85252431260998496</v>
      </c>
      <c r="W142" s="8">
        <f t="shared" si="99"/>
        <v>1.0362249352777804</v>
      </c>
      <c r="X142" s="8">
        <f t="shared" si="100"/>
        <v>0.39313579654287562</v>
      </c>
      <c r="Y142" s="26">
        <f t="shared" si="101"/>
        <v>3.0682170963980955</v>
      </c>
    </row>
    <row r="143" spans="1:25" x14ac:dyDescent="0.35">
      <c r="A143" s="1"/>
      <c r="B143" t="s">
        <v>173</v>
      </c>
      <c r="C143" s="14"/>
      <c r="D143" s="4">
        <v>901770129259</v>
      </c>
      <c r="E143" s="10">
        <f t="shared" si="53"/>
        <v>1675570667301</v>
      </c>
      <c r="F143" s="11">
        <f t="shared" si="92"/>
        <v>0.53818686782788239</v>
      </c>
      <c r="G143" s="6">
        <v>266422913179</v>
      </c>
      <c r="H143" s="6">
        <v>233400194285</v>
      </c>
      <c r="I143" s="6">
        <v>1675570667301</v>
      </c>
      <c r="J143" s="6">
        <f t="shared" si="89"/>
        <v>33022718894</v>
      </c>
      <c r="K143" s="6">
        <v>-735786811115</v>
      </c>
      <c r="L143" s="6">
        <v>19580229269</v>
      </c>
      <c r="M143" s="6">
        <v>1249938578200</v>
      </c>
      <c r="N143" s="6">
        <v>699201691680</v>
      </c>
      <c r="O143" s="8">
        <f t="shared" si="90"/>
        <v>2.3650009782417217E-2</v>
      </c>
      <c r="P143" s="8">
        <f t="shared" si="91"/>
        <v>-0.61477653892108397</v>
      </c>
      <c r="Q143" s="8">
        <f t="shared" si="93"/>
        <v>3.8562835843731429E-2</v>
      </c>
      <c r="R143" s="8">
        <f t="shared" si="94"/>
        <v>0.44758670079134083</v>
      </c>
      <c r="S143" s="8">
        <f t="shared" si="95"/>
        <v>0.41311875904237899</v>
      </c>
      <c r="T143" s="20">
        <f t="shared" si="96"/>
        <v>0.30814176653878456</v>
      </c>
      <c r="U143" s="8">
        <f t="shared" si="97"/>
        <v>0.12928672014388079</v>
      </c>
      <c r="V143" s="8">
        <f t="shared" si="98"/>
        <v>-1.431551083487667</v>
      </c>
      <c r="W143" s="8">
        <f t="shared" si="99"/>
        <v>7.8527956627234913E-2</v>
      </c>
      <c r="X143" s="8">
        <f t="shared" si="100"/>
        <v>0.78327672638484658</v>
      </c>
      <c r="Y143" s="26">
        <f t="shared" si="101"/>
        <v>-0.44045968033170468</v>
      </c>
    </row>
    <row r="144" spans="1:25" x14ac:dyDescent="0.35">
      <c r="A144" s="1"/>
      <c r="B144" t="s">
        <v>173</v>
      </c>
      <c r="C144" s="14"/>
      <c r="D144" s="4">
        <v>841406041966</v>
      </c>
      <c r="E144" s="10">
        <f t="shared" si="53"/>
        <v>1288617641905</v>
      </c>
      <c r="F144" s="11">
        <f t="shared" si="92"/>
        <v>0.65295244656291185</v>
      </c>
      <c r="G144" s="6">
        <v>155039529753</v>
      </c>
      <c r="H144" s="6">
        <v>327120710729</v>
      </c>
      <c r="I144" s="6">
        <v>1288617641905</v>
      </c>
      <c r="J144" s="6">
        <f t="shared" si="89"/>
        <v>-172081180976</v>
      </c>
      <c r="K144" s="6">
        <v>-1062365679365</v>
      </c>
      <c r="L144" s="6">
        <v>-63408707095</v>
      </c>
      <c r="M144" s="6">
        <v>1249938578200</v>
      </c>
      <c r="N144" s="6">
        <v>492381856241</v>
      </c>
      <c r="O144" s="8">
        <f t="shared" si="90"/>
        <v>-0.16024723739303229</v>
      </c>
      <c r="P144" s="8">
        <f t="shared" si="91"/>
        <v>-1.1541918275402969</v>
      </c>
      <c r="Q144" s="8">
        <f t="shared" si="93"/>
        <v>-0.16238232863563909</v>
      </c>
      <c r="R144" s="8">
        <f t="shared" si="94"/>
        <v>0.5819904388483369</v>
      </c>
      <c r="S144" s="8">
        <f t="shared" si="95"/>
        <v>0.37827981072645173</v>
      </c>
      <c r="T144" s="20">
        <f t="shared" si="96"/>
        <v>-0.5165511439941799</v>
      </c>
      <c r="U144" s="8">
        <f t="shared" si="97"/>
        <v>-0.87601823108190979</v>
      </c>
      <c r="V144" s="8">
        <f t="shared" si="98"/>
        <v>-2.6876181127009771</v>
      </c>
      <c r="W144" s="8">
        <f t="shared" si="99"/>
        <v>-0.33066946922166507</v>
      </c>
      <c r="X144" s="8">
        <f t="shared" si="100"/>
        <v>1.0184832679845897</v>
      </c>
      <c r="Y144" s="26">
        <f t="shared" si="101"/>
        <v>-2.8758225450199619</v>
      </c>
    </row>
    <row r="145" spans="1:25" x14ac:dyDescent="0.35">
      <c r="A145" s="1"/>
      <c r="B145" t="s">
        <v>173</v>
      </c>
      <c r="C145" s="14"/>
      <c r="D145" s="4">
        <v>817496144035</v>
      </c>
      <c r="E145" s="10">
        <f t="shared" si="53"/>
        <v>1029461271703</v>
      </c>
      <c r="F145" s="11">
        <f t="shared" si="92"/>
        <v>0.7941009210406198</v>
      </c>
      <c r="G145" s="6">
        <v>165378703034</v>
      </c>
      <c r="H145" s="6">
        <v>710531093707</v>
      </c>
      <c r="I145" s="6">
        <v>1029461271703</v>
      </c>
      <c r="J145" s="6">
        <f t="shared" ref="J145:J175" si="102">G145-H145</f>
        <v>-545152390673</v>
      </c>
      <c r="K145" s="6">
        <v>-1297369903663</v>
      </c>
      <c r="L145" s="6">
        <v>71672316045</v>
      </c>
      <c r="M145" s="6">
        <v>1249938578200</v>
      </c>
      <c r="N145" s="6">
        <v>541885165917</v>
      </c>
      <c r="O145" s="8">
        <f t="shared" si="90"/>
        <v>-0.6354613687656353</v>
      </c>
      <c r="P145" s="8">
        <f t="shared" si="91"/>
        <v>-1.764338217525689</v>
      </c>
      <c r="Q145" s="8">
        <f t="shared" si="93"/>
        <v>0.22974991818510654</v>
      </c>
      <c r="R145" s="8">
        <f t="shared" si="94"/>
        <v>0.72850059301343462</v>
      </c>
      <c r="S145" s="8">
        <f t="shared" si="95"/>
        <v>0.5211136436151439</v>
      </c>
      <c r="T145" s="20">
        <f t="shared" si="96"/>
        <v>-0.92043543147763895</v>
      </c>
      <c r="U145" s="8">
        <f t="shared" si="97"/>
        <v>-3.4738554825854728</v>
      </c>
      <c r="V145" s="8">
        <f t="shared" si="98"/>
        <v>-4.1083875636669616</v>
      </c>
      <c r="W145" s="8">
        <f t="shared" si="99"/>
        <v>0.46785437884967152</v>
      </c>
      <c r="X145" s="8">
        <f t="shared" si="100"/>
        <v>1.2748760377735107</v>
      </c>
      <c r="Y145" s="26">
        <f t="shared" si="101"/>
        <v>-5.8395126296292528</v>
      </c>
    </row>
    <row r="146" spans="1:25" x14ac:dyDescent="0.35">
      <c r="A146" s="1"/>
      <c r="B146" t="s">
        <v>175</v>
      </c>
      <c r="C146" s="14"/>
      <c r="D146" s="4">
        <v>32576951</v>
      </c>
      <c r="E146" s="10">
        <f t="shared" ref="E146:E175" si="103">I146</f>
        <v>111635784</v>
      </c>
      <c r="F146" s="11">
        <f t="shared" si="92"/>
        <v>0.29181459414483085</v>
      </c>
      <c r="G146" s="6">
        <v>19011473</v>
      </c>
      <c r="H146" s="6">
        <v>22569296</v>
      </c>
      <c r="I146" s="6">
        <v>111635784</v>
      </c>
      <c r="J146" s="6">
        <f t="shared" si="102"/>
        <v>-3557823</v>
      </c>
      <c r="K146" s="6">
        <v>45671265</v>
      </c>
      <c r="L146" s="6">
        <v>14392743</v>
      </c>
      <c r="M146" s="6">
        <v>28298347</v>
      </c>
      <c r="N146" s="6">
        <v>47688689</v>
      </c>
      <c r="O146" s="8">
        <f t="shared" si="90"/>
        <v>-3.8243898569297455E-2</v>
      </c>
      <c r="P146" s="8">
        <f t="shared" si="91"/>
        <v>0.57275336553376111</v>
      </c>
      <c r="Q146" s="8">
        <f t="shared" si="93"/>
        <v>0.42545544267418767</v>
      </c>
      <c r="R146" s="8">
        <f t="shared" si="94"/>
        <v>0.15209288269073293</v>
      </c>
      <c r="S146" s="8">
        <f t="shared" si="95"/>
        <v>0.42290921797978326</v>
      </c>
      <c r="T146" s="20">
        <f t="shared" si="96"/>
        <v>1.5349670103091675</v>
      </c>
      <c r="U146" s="8">
        <f t="shared" si="97"/>
        <v>-0.20906664551215942</v>
      </c>
      <c r="V146" s="8">
        <f t="shared" si="98"/>
        <v>1.3336971226000436</v>
      </c>
      <c r="W146" s="8">
        <f t="shared" si="99"/>
        <v>0.86638199235470947</v>
      </c>
      <c r="X146" s="8">
        <f t="shared" si="100"/>
        <v>0.26616254470878264</v>
      </c>
      <c r="Y146" s="26">
        <f t="shared" si="101"/>
        <v>2.2571750141513762</v>
      </c>
    </row>
    <row r="147" spans="1:25" x14ac:dyDescent="0.35">
      <c r="A147" s="1"/>
      <c r="B147" t="s">
        <v>175</v>
      </c>
      <c r="C147" s="14"/>
      <c r="D147" s="4">
        <v>26757516</v>
      </c>
      <c r="E147" s="10">
        <f t="shared" si="103"/>
        <v>103761267</v>
      </c>
      <c r="F147" s="11">
        <f t="shared" si="92"/>
        <v>0.25787576398811707</v>
      </c>
      <c r="G147" s="6">
        <v>18333067</v>
      </c>
      <c r="H147" s="6">
        <v>16764282</v>
      </c>
      <c r="I147" s="6">
        <v>103761267</v>
      </c>
      <c r="J147" s="6">
        <f t="shared" si="102"/>
        <v>1568785</v>
      </c>
      <c r="K147" s="6">
        <v>43596153</v>
      </c>
      <c r="L147" s="6">
        <v>7816700</v>
      </c>
      <c r="M147" s="6">
        <v>28298347</v>
      </c>
      <c r="N147" s="6">
        <v>39761768</v>
      </c>
      <c r="O147" s="8">
        <f t="shared" si="90"/>
        <v>1.814301284505325E-2</v>
      </c>
      <c r="P147" s="8">
        <f t="shared" si="91"/>
        <v>0.5882215586284234</v>
      </c>
      <c r="Q147" s="8">
        <f t="shared" si="93"/>
        <v>0.24860056884232146</v>
      </c>
      <c r="R147" s="8">
        <f t="shared" si="94"/>
        <v>0.16363532068281317</v>
      </c>
      <c r="S147" s="8">
        <f t="shared" si="95"/>
        <v>0.37937229814281276</v>
      </c>
      <c r="T147" s="20">
        <f t="shared" si="96"/>
        <v>1.3979727591414239</v>
      </c>
      <c r="U147" s="8">
        <f t="shared" si="97"/>
        <v>9.9181803552957776E-2</v>
      </c>
      <c r="V147" s="8">
        <f t="shared" si="98"/>
        <v>1.3697159150919003</v>
      </c>
      <c r="W147" s="8">
        <f t="shared" si="99"/>
        <v>0.5062411583698182</v>
      </c>
      <c r="X147" s="8">
        <f t="shared" si="100"/>
        <v>0.28636181119492304</v>
      </c>
      <c r="Y147" s="26">
        <f t="shared" si="101"/>
        <v>2.2615006882095994</v>
      </c>
    </row>
    <row r="148" spans="1:25" x14ac:dyDescent="0.35">
      <c r="A148" s="1"/>
      <c r="B148" t="s">
        <v>175</v>
      </c>
      <c r="C148" s="14"/>
      <c r="D148" s="4">
        <v>22190861</v>
      </c>
      <c r="E148" s="10">
        <f t="shared" si="103"/>
        <v>99256380</v>
      </c>
      <c r="F148" s="11">
        <f t="shared" si="92"/>
        <v>0.22357112963418574</v>
      </c>
      <c r="G148" s="6">
        <v>20717225</v>
      </c>
      <c r="H148" s="6">
        <v>15140561</v>
      </c>
      <c r="I148" s="6">
        <v>99256380</v>
      </c>
      <c r="J148" s="6">
        <f t="shared" si="102"/>
        <v>5576664</v>
      </c>
      <c r="K148" s="6">
        <v>43637921</v>
      </c>
      <c r="L148" s="6">
        <v>9385752</v>
      </c>
      <c r="M148" s="6">
        <v>28298347</v>
      </c>
      <c r="N148" s="6">
        <v>42016186</v>
      </c>
      <c r="O148" s="8">
        <f t="shared" si="90"/>
        <v>6.7421326467880446E-2</v>
      </c>
      <c r="P148" s="8">
        <f t="shared" si="91"/>
        <v>0.61550793409955107</v>
      </c>
      <c r="Q148" s="8">
        <f t="shared" si="93"/>
        <v>0.31205028432429227</v>
      </c>
      <c r="R148" s="8">
        <f t="shared" si="94"/>
        <v>0.17106213424265521</v>
      </c>
      <c r="S148" s="8">
        <f t="shared" si="95"/>
        <v>0.41907657865418824</v>
      </c>
      <c r="T148" s="20">
        <f t="shared" si="96"/>
        <v>1.5851182577885674</v>
      </c>
      <c r="U148" s="8">
        <f t="shared" si="97"/>
        <v>0.36856991802441313</v>
      </c>
      <c r="V148" s="8">
        <f t="shared" si="98"/>
        <v>1.4332541894032405</v>
      </c>
      <c r="W148" s="8">
        <f t="shared" si="99"/>
        <v>0.63544785171492246</v>
      </c>
      <c r="X148" s="8">
        <f t="shared" si="100"/>
        <v>0.29935873492464665</v>
      </c>
      <c r="Y148" s="26">
        <f t="shared" si="101"/>
        <v>2.7366306940672227</v>
      </c>
    </row>
    <row r="149" spans="1:25" x14ac:dyDescent="0.35">
      <c r="A149" s="1"/>
      <c r="B149" t="s">
        <v>177</v>
      </c>
      <c r="C149" s="14"/>
      <c r="D149" s="4">
        <v>46349395</v>
      </c>
      <c r="E149" s="10">
        <f t="shared" si="103"/>
        <v>87501606</v>
      </c>
      <c r="F149" s="11">
        <f t="shared" si="92"/>
        <v>0.52969764920657569</v>
      </c>
      <c r="G149" s="6">
        <v>5473518</v>
      </c>
      <c r="H149" s="6">
        <v>29116048</v>
      </c>
      <c r="I149" s="6">
        <v>87501606</v>
      </c>
      <c r="J149" s="6">
        <f t="shared" si="102"/>
        <v>-23642530</v>
      </c>
      <c r="K149" s="6">
        <v>13471483</v>
      </c>
      <c r="L149" s="6">
        <v>1043476</v>
      </c>
      <c r="M149" s="6">
        <v>30113735</v>
      </c>
      <c r="N149" s="6">
        <v>15541452</v>
      </c>
      <c r="O149" s="8">
        <f t="shared" si="90"/>
        <v>-0.32423446033664799</v>
      </c>
      <c r="P149" s="8">
        <f t="shared" si="91"/>
        <v>0.21553977192144336</v>
      </c>
      <c r="Q149" s="8">
        <f t="shared" si="93"/>
        <v>3.9353229699578308E-2</v>
      </c>
      <c r="R149" s="8">
        <f t="shared" si="94"/>
        <v>0.20649039287347479</v>
      </c>
      <c r="S149" s="8">
        <f t="shared" si="95"/>
        <v>0.17583720097663122</v>
      </c>
      <c r="T149" s="20">
        <f t="shared" si="96"/>
        <v>0.3129861351344797</v>
      </c>
      <c r="U149" s="8">
        <f t="shared" si="97"/>
        <v>-1.772481716507009</v>
      </c>
      <c r="V149" s="8">
        <f t="shared" si="98"/>
        <v>0.50189975461707526</v>
      </c>
      <c r="W149" s="8">
        <f t="shared" si="99"/>
        <v>8.0137485933686733E-2</v>
      </c>
      <c r="X149" s="8">
        <f t="shared" si="100"/>
        <v>0.3613581875285809</v>
      </c>
      <c r="Y149" s="26">
        <f t="shared" si="101"/>
        <v>-0.82908628842766618</v>
      </c>
    </row>
    <row r="150" spans="1:25" x14ac:dyDescent="0.35">
      <c r="A150" s="1"/>
      <c r="B150" t="s">
        <v>177</v>
      </c>
      <c r="C150" s="14"/>
      <c r="D150" s="4">
        <v>41810698</v>
      </c>
      <c r="E150" s="10">
        <f t="shared" si="103"/>
        <v>82020708</v>
      </c>
      <c r="F150" s="11">
        <f t="shared" si="92"/>
        <v>0.50975782847424334</v>
      </c>
      <c r="G150" s="6">
        <v>8408945</v>
      </c>
      <c r="H150" s="6">
        <v>5642451</v>
      </c>
      <c r="I150" s="6">
        <v>82020708</v>
      </c>
      <c r="J150" s="6">
        <f t="shared" si="102"/>
        <v>2766494</v>
      </c>
      <c r="K150" s="6">
        <v>12714514</v>
      </c>
      <c r="L150" s="6">
        <v>2173456</v>
      </c>
      <c r="M150" s="6">
        <v>30113735</v>
      </c>
      <c r="N150" s="6">
        <v>15220802</v>
      </c>
      <c r="O150" s="8">
        <f t="shared" si="90"/>
        <v>4.0475056616190143E-2</v>
      </c>
      <c r="P150" s="8">
        <f t="shared" si="91"/>
        <v>0.21702226223163057</v>
      </c>
      <c r="Q150" s="8">
        <f t="shared" si="93"/>
        <v>8.7446267837629488E-2</v>
      </c>
      <c r="R150" s="8">
        <f t="shared" si="94"/>
        <v>0.22028877146488421</v>
      </c>
      <c r="S150" s="8">
        <f t="shared" si="95"/>
        <v>0.18371694596930327</v>
      </c>
      <c r="T150" s="20">
        <f t="shared" si="96"/>
        <v>0.74894930411963778</v>
      </c>
      <c r="U150" s="8">
        <f t="shared" si="97"/>
        <v>0.22126364283517275</v>
      </c>
      <c r="V150" s="8">
        <f t="shared" si="98"/>
        <v>0.50535183919651117</v>
      </c>
      <c r="W150" s="8">
        <f t="shared" si="99"/>
        <v>0.17807239996026369</v>
      </c>
      <c r="X150" s="8">
        <f t="shared" si="100"/>
        <v>0.38550535006354741</v>
      </c>
      <c r="Y150" s="26">
        <f t="shared" si="101"/>
        <v>1.290193232055495</v>
      </c>
    </row>
    <row r="151" spans="1:25" x14ac:dyDescent="0.35">
      <c r="A151" s="1"/>
      <c r="B151" t="s">
        <v>177</v>
      </c>
      <c r="C151" s="14"/>
      <c r="D151" s="4">
        <v>34851076</v>
      </c>
      <c r="E151" s="10">
        <f t="shared" si="103"/>
        <v>70640744</v>
      </c>
      <c r="F151" s="11">
        <f t="shared" si="92"/>
        <v>0.49335658186159537</v>
      </c>
      <c r="G151" s="6">
        <v>9060596</v>
      </c>
      <c r="H151" s="6">
        <v>4552365</v>
      </c>
      <c r="I151" s="6">
        <v>70640744</v>
      </c>
      <c r="J151" s="6">
        <f t="shared" si="102"/>
        <v>4508231</v>
      </c>
      <c r="K151" s="6">
        <v>5307328</v>
      </c>
      <c r="L151" s="6">
        <v>252547</v>
      </c>
      <c r="M151" s="6">
        <v>30113735</v>
      </c>
      <c r="N151" s="6">
        <v>11377720</v>
      </c>
      <c r="O151" s="8">
        <f t="shared" si="90"/>
        <v>7.658295897902774E-2</v>
      </c>
      <c r="P151" s="8">
        <f t="shared" si="91"/>
        <v>0.10518376193772817</v>
      </c>
      <c r="Q151" s="8">
        <f t="shared" si="93"/>
        <v>1.1797796184026601E-2</v>
      </c>
      <c r="R151" s="8">
        <f t="shared" si="94"/>
        <v>0.2557764821956009</v>
      </c>
      <c r="S151" s="8">
        <f t="shared" si="95"/>
        <v>0.1594539094888355</v>
      </c>
      <c r="T151" s="20">
        <f t="shared" si="96"/>
        <v>0.60879490878521891</v>
      </c>
      <c r="U151" s="8">
        <f t="shared" si="97"/>
        <v>0.41865350908535165</v>
      </c>
      <c r="V151" s="8">
        <f t="shared" si="98"/>
        <v>0.24492790279785273</v>
      </c>
      <c r="W151" s="8">
        <f t="shared" si="99"/>
        <v>2.402460313838144E-2</v>
      </c>
      <c r="X151" s="8">
        <f t="shared" si="100"/>
        <v>0.4476088438423016</v>
      </c>
      <c r="Y151" s="26">
        <f t="shared" si="101"/>
        <v>1.1352148588638875</v>
      </c>
    </row>
    <row r="152" spans="1:25" x14ac:dyDescent="0.35">
      <c r="A152" s="1"/>
      <c r="B152" t="s">
        <v>178</v>
      </c>
      <c r="C152" s="14"/>
      <c r="D152" s="4">
        <v>203584653001</v>
      </c>
      <c r="E152" s="10">
        <f t="shared" si="103"/>
        <v>543257046224</v>
      </c>
      <c r="F152" s="11">
        <f t="shared" si="92"/>
        <v>0.37474829717543395</v>
      </c>
      <c r="G152" s="6">
        <v>243173202868</v>
      </c>
      <c r="H152" s="6">
        <v>86813234085</v>
      </c>
      <c r="I152" s="6">
        <v>543257046224</v>
      </c>
      <c r="J152" s="6">
        <f t="shared" si="102"/>
        <v>156359968783</v>
      </c>
      <c r="K152" s="6">
        <v>-8446068905</v>
      </c>
      <c r="L152" s="6">
        <v>186747485543</v>
      </c>
      <c r="M152" s="6">
        <v>147536294600</v>
      </c>
      <c r="N152" s="6">
        <v>1221662045057</v>
      </c>
      <c r="O152" s="8">
        <f t="shared" si="90"/>
        <v>0.34538339418470076</v>
      </c>
      <c r="P152" s="8">
        <f t="shared" si="91"/>
        <v>-2.1765932994681176E-2</v>
      </c>
      <c r="Q152" s="8">
        <f t="shared" si="93"/>
        <v>1.1343924695967884</v>
      </c>
      <c r="R152" s="8">
        <f t="shared" si="94"/>
        <v>0.16294639411542949</v>
      </c>
      <c r="S152" s="8">
        <f t="shared" si="95"/>
        <v>2.2262857573829646</v>
      </c>
      <c r="T152" s="20">
        <f t="shared" si="96"/>
        <v>3.8472420822852023</v>
      </c>
      <c r="U152" s="8">
        <f t="shared" si="97"/>
        <v>1.8880958882096974</v>
      </c>
      <c r="V152" s="8">
        <f t="shared" si="98"/>
        <v>-5.0683529687614741E-2</v>
      </c>
      <c r="W152" s="8">
        <f t="shared" si="99"/>
        <v>2.3100355744516419</v>
      </c>
      <c r="X152" s="8">
        <f t="shared" si="100"/>
        <v>0.28515618970200163</v>
      </c>
      <c r="Y152" s="26">
        <f t="shared" si="101"/>
        <v>4.432604122675726</v>
      </c>
    </row>
    <row r="153" spans="1:25" x14ac:dyDescent="0.35">
      <c r="A153" s="1"/>
      <c r="B153" t="s">
        <v>178</v>
      </c>
      <c r="C153" s="14"/>
      <c r="D153" s="4">
        <v>152354623294</v>
      </c>
      <c r="E153" s="10">
        <f t="shared" si="103"/>
        <v>505302049812</v>
      </c>
      <c r="F153" s="11">
        <f t="shared" si="92"/>
        <v>0.30151198347737607</v>
      </c>
      <c r="G153" s="6">
        <v>191509532894</v>
      </c>
      <c r="H153" s="6">
        <v>84906108780</v>
      </c>
      <c r="I153" s="6">
        <v>505302049812</v>
      </c>
      <c r="J153" s="6">
        <f t="shared" si="102"/>
        <v>106603424114</v>
      </c>
      <c r="K153" s="6">
        <v>5283069165</v>
      </c>
      <c r="L153" s="6">
        <v>240222067993</v>
      </c>
      <c r="M153" s="6">
        <v>147536317900</v>
      </c>
      <c r="N153" s="6">
        <v>1069005506795</v>
      </c>
      <c r="O153" s="8">
        <f t="shared" si="90"/>
        <v>0.25316364535705871</v>
      </c>
      <c r="P153" s="8">
        <f t="shared" si="91"/>
        <v>1.4637377453251627E-2</v>
      </c>
      <c r="Q153" s="8">
        <f t="shared" si="93"/>
        <v>1.5688296231369732</v>
      </c>
      <c r="R153" s="8">
        <f t="shared" si="94"/>
        <v>0.17518589281981925</v>
      </c>
      <c r="S153" s="8">
        <f t="shared" si="95"/>
        <v>2.0944214497463474</v>
      </c>
      <c r="T153" s="20">
        <f t="shared" si="96"/>
        <v>4.1062379885134499</v>
      </c>
      <c r="U153" s="8">
        <f t="shared" si="97"/>
        <v>1.3839612612852543</v>
      </c>
      <c r="V153" s="8">
        <f t="shared" si="98"/>
        <v>3.4084178926857361E-2</v>
      </c>
      <c r="W153" s="8">
        <f t="shared" si="99"/>
        <v>3.1947075962062002</v>
      </c>
      <c r="X153" s="8">
        <f t="shared" si="100"/>
        <v>0.30657531243468372</v>
      </c>
      <c r="Y153" s="26">
        <f t="shared" si="101"/>
        <v>4.9193283488529955</v>
      </c>
    </row>
    <row r="154" spans="1:25" x14ac:dyDescent="0.35">
      <c r="A154" s="1"/>
      <c r="B154" t="s">
        <v>178</v>
      </c>
      <c r="C154" s="14"/>
      <c r="D154" s="4">
        <v>186847898731</v>
      </c>
      <c r="E154" s="10">
        <f t="shared" si="103"/>
        <v>494252757734</v>
      </c>
      <c r="F154" s="11">
        <f t="shared" si="92"/>
        <v>0.37804118602724918</v>
      </c>
      <c r="G154" s="6">
        <v>213857052760</v>
      </c>
      <c r="H154" s="6">
        <v>153665650636</v>
      </c>
      <c r="I154" s="6">
        <v>494252757734</v>
      </c>
      <c r="J154" s="6">
        <f t="shared" si="102"/>
        <v>60191402124</v>
      </c>
      <c r="K154" s="6">
        <v>-40218631329</v>
      </c>
      <c r="L154" s="6">
        <v>223486454709</v>
      </c>
      <c r="M154" s="6">
        <v>147536317900</v>
      </c>
      <c r="N154" s="6">
        <v>841151184815</v>
      </c>
      <c r="O154" s="8">
        <f t="shared" si="90"/>
        <v>0.1461391594048991</v>
      </c>
      <c r="P154" s="8">
        <f t="shared" si="91"/>
        <v>-0.11392163822969129</v>
      </c>
      <c r="Q154" s="8">
        <f t="shared" si="93"/>
        <v>1.4921622368298753</v>
      </c>
      <c r="R154" s="8">
        <f t="shared" si="94"/>
        <v>0.17910226974927917</v>
      </c>
      <c r="S154" s="8">
        <f t="shared" si="95"/>
        <v>1.684845779687119</v>
      </c>
      <c r="T154" s="20">
        <f t="shared" si="96"/>
        <v>3.3883278074414811</v>
      </c>
      <c r="U154" s="8">
        <f t="shared" si="97"/>
        <v>0.79889407141344837</v>
      </c>
      <c r="V154" s="8">
        <f t="shared" si="98"/>
        <v>-0.2652746718777097</v>
      </c>
      <c r="W154" s="8">
        <f t="shared" si="99"/>
        <v>3.0385849186353826</v>
      </c>
      <c r="X154" s="8">
        <f t="shared" si="100"/>
        <v>0.3134289720612386</v>
      </c>
      <c r="Y154" s="26">
        <f t="shared" si="101"/>
        <v>3.8856332902323598</v>
      </c>
    </row>
    <row r="155" spans="1:25" x14ac:dyDescent="0.35">
      <c r="A155" s="1"/>
      <c r="B155" t="s">
        <v>181</v>
      </c>
      <c r="C155" s="14"/>
      <c r="D155" s="4">
        <v>910429246</v>
      </c>
      <c r="E155" s="10">
        <f t="shared" si="103"/>
        <v>863888032</v>
      </c>
      <c r="F155" s="11">
        <f t="shared" si="92"/>
        <v>1.0538741275211925</v>
      </c>
      <c r="G155" s="6">
        <v>783448756</v>
      </c>
      <c r="H155" s="6">
        <v>580165222</v>
      </c>
      <c r="I155" s="6">
        <v>863888032</v>
      </c>
      <c r="J155" s="6">
        <f t="shared" si="102"/>
        <v>203283534</v>
      </c>
      <c r="K155" s="6">
        <v>1262438706</v>
      </c>
      <c r="L155" s="6">
        <v>109379771</v>
      </c>
      <c r="M155" s="6">
        <v>870980263</v>
      </c>
      <c r="N155" s="6">
        <v>1724236607</v>
      </c>
      <c r="O155" s="8">
        <f t="shared" si="90"/>
        <v>0.28237483535366303</v>
      </c>
      <c r="P155" s="8">
        <f t="shared" si="91"/>
        <v>2.0458834049457</v>
      </c>
      <c r="Q155" s="8">
        <f t="shared" si="93"/>
        <v>0.41782410558964656</v>
      </c>
      <c r="R155" s="8">
        <f t="shared" si="94"/>
        <v>0.60492579876369901</v>
      </c>
      <c r="S155" s="8">
        <f t="shared" si="95"/>
        <v>1.9759438465400572</v>
      </c>
      <c r="T155" s="20">
        <f t="shared" si="96"/>
        <v>5.3269519911927654</v>
      </c>
      <c r="U155" s="8">
        <f t="shared" si="97"/>
        <v>1.5436490999333579</v>
      </c>
      <c r="V155" s="8">
        <f t="shared" si="98"/>
        <v>4.7639856429449878</v>
      </c>
      <c r="W155" s="8">
        <f t="shared" si="99"/>
        <v>0.85084181501891665</v>
      </c>
      <c r="X155" s="8">
        <f t="shared" si="100"/>
        <v>1.0586201478364734</v>
      </c>
      <c r="Y155" s="26">
        <f t="shared" si="101"/>
        <v>8.2170967057337361</v>
      </c>
    </row>
    <row r="156" spans="1:25" x14ac:dyDescent="0.35">
      <c r="A156" s="1"/>
      <c r="B156" t="s">
        <v>181</v>
      </c>
      <c r="C156" s="14"/>
      <c r="D156" s="4">
        <v>756217646</v>
      </c>
      <c r="E156" s="10">
        <f t="shared" si="103"/>
        <v>703672417</v>
      </c>
      <c r="F156" s="11">
        <f t="shared" si="92"/>
        <v>1.0746728559064722</v>
      </c>
      <c r="G156" s="6">
        <v>461471836</v>
      </c>
      <c r="H156" s="6">
        <v>518544125</v>
      </c>
      <c r="I156" s="6">
        <v>703672417</v>
      </c>
      <c r="J156" s="6">
        <f t="shared" si="102"/>
        <v>-57072289</v>
      </c>
      <c r="K156" s="6">
        <v>-1268778784</v>
      </c>
      <c r="L156" s="6">
        <v>185728807</v>
      </c>
      <c r="M156" s="6">
        <v>870159983</v>
      </c>
      <c r="N156" s="6">
        <v>1568496114</v>
      </c>
      <c r="O156" s="8">
        <f t="shared" si="90"/>
        <v>-9.7327598958593262E-2</v>
      </c>
      <c r="P156" s="8">
        <f t="shared" si="91"/>
        <v>-2.5243142329962893</v>
      </c>
      <c r="Q156" s="8">
        <f t="shared" si="93"/>
        <v>0.87100907793576343</v>
      </c>
      <c r="R156" s="8">
        <f t="shared" si="94"/>
        <v>0.74195886777241693</v>
      </c>
      <c r="S156" s="8">
        <f t="shared" si="95"/>
        <v>2.2067244862036421</v>
      </c>
      <c r="T156" s="20">
        <f t="shared" si="96"/>
        <v>1.19805059995694</v>
      </c>
      <c r="U156" s="8">
        <f t="shared" si="97"/>
        <v>-0.53205754097364311</v>
      </c>
      <c r="V156" s="8">
        <f t="shared" si="98"/>
        <v>-5.8780459996913592</v>
      </c>
      <c r="W156" s="8">
        <f t="shared" si="99"/>
        <v>1.7736912132510092</v>
      </c>
      <c r="X156" s="8">
        <f t="shared" si="100"/>
        <v>1.2984280186017296</v>
      </c>
      <c r="Y156" s="26">
        <f t="shared" si="101"/>
        <v>-3.3379843088122634</v>
      </c>
    </row>
    <row r="157" spans="1:25" x14ac:dyDescent="0.35">
      <c r="A157" s="1"/>
      <c r="B157" t="s">
        <v>181</v>
      </c>
      <c r="C157" s="14"/>
      <c r="D157" s="4">
        <v>1109292094</v>
      </c>
      <c r="E157" s="10">
        <f t="shared" si="103"/>
        <v>514565394</v>
      </c>
      <c r="F157" s="11">
        <f t="shared" si="92"/>
        <v>2.1557844871316783</v>
      </c>
      <c r="G157" s="6">
        <v>731140448</v>
      </c>
      <c r="H157" s="6">
        <v>786246008</v>
      </c>
      <c r="I157" s="6">
        <v>514565394</v>
      </c>
      <c r="J157" s="6">
        <f t="shared" si="102"/>
        <v>-55105560</v>
      </c>
      <c r="K157" s="6">
        <v>-1174638528</v>
      </c>
      <c r="L157" s="6">
        <v>176263546</v>
      </c>
      <c r="M157" s="6">
        <v>924471726</v>
      </c>
      <c r="N157" s="6">
        <v>2297546339</v>
      </c>
      <c r="O157" s="8">
        <f t="shared" si="90"/>
        <v>-0.12850975361160802</v>
      </c>
      <c r="P157" s="8">
        <f t="shared" si="91"/>
        <v>-3.1958891102575775</v>
      </c>
      <c r="Q157" s="8">
        <f t="shared" si="93"/>
        <v>1.130409678891076</v>
      </c>
      <c r="R157" s="8">
        <f t="shared" si="94"/>
        <v>1.0779641267519828</v>
      </c>
      <c r="S157" s="8">
        <f t="shared" si="95"/>
        <v>4.4203728080672287</v>
      </c>
      <c r="T157" s="20">
        <f t="shared" si="96"/>
        <v>3.304347749841102</v>
      </c>
      <c r="U157" s="8">
        <f t="shared" si="97"/>
        <v>-0.70251998641012381</v>
      </c>
      <c r="V157" s="8">
        <f t="shared" si="98"/>
        <v>-7.4418560710283588</v>
      </c>
      <c r="W157" s="8">
        <f t="shared" si="99"/>
        <v>2.3019251642872818</v>
      </c>
      <c r="X157" s="8">
        <f t="shared" si="100"/>
        <v>1.8864372218159702</v>
      </c>
      <c r="Y157" s="26">
        <f t="shared" si="101"/>
        <v>-3.9560136713352305</v>
      </c>
    </row>
    <row r="158" spans="1:25" x14ac:dyDescent="0.35">
      <c r="A158" s="1"/>
      <c r="B158" t="s">
        <v>182</v>
      </c>
      <c r="C158" s="14"/>
      <c r="D158" s="4">
        <v>678262661673</v>
      </c>
      <c r="E158" s="10">
        <f t="shared" si="103"/>
        <v>871638982195</v>
      </c>
      <c r="F158" s="11">
        <f t="shared" si="92"/>
        <v>0.77814631461866113</v>
      </c>
      <c r="G158" s="6">
        <v>306716957106</v>
      </c>
      <c r="H158" s="6">
        <v>228285647191</v>
      </c>
      <c r="I158" s="6">
        <v>871638982195</v>
      </c>
      <c r="J158" s="6">
        <f t="shared" si="102"/>
        <v>78431309915</v>
      </c>
      <c r="K158" s="6">
        <v>-89201312821</v>
      </c>
      <c r="L158" s="6">
        <v>16273986</v>
      </c>
      <c r="M158" s="6">
        <v>40000000</v>
      </c>
      <c r="N158" s="6">
        <v>271218864514</v>
      </c>
      <c r="O158" s="8">
        <f t="shared" si="90"/>
        <v>0.10797769927750243</v>
      </c>
      <c r="P158" s="8">
        <f t="shared" si="91"/>
        <v>-0.1432724333128344</v>
      </c>
      <c r="Q158" s="8">
        <f t="shared" si="93"/>
        <v>6.1612840748310522E-5</v>
      </c>
      <c r="R158" s="8">
        <f t="shared" si="94"/>
        <v>2.7534335304235858E-5</v>
      </c>
      <c r="S158" s="8">
        <f t="shared" si="95"/>
        <v>0.30804803519995694</v>
      </c>
      <c r="T158" s="20">
        <f t="shared" si="96"/>
        <v>0.2728424483406775</v>
      </c>
      <c r="U158" s="8">
        <f t="shared" si="97"/>
        <v>0.59027808938367987</v>
      </c>
      <c r="V158" s="8">
        <f t="shared" si="98"/>
        <v>-0.33362009471417153</v>
      </c>
      <c r="W158" s="8">
        <f t="shared" si="99"/>
        <v>1.2546614843292323E-4</v>
      </c>
      <c r="X158" s="8">
        <f t="shared" si="100"/>
        <v>4.8185086782412759E-5</v>
      </c>
      <c r="Y158" s="26">
        <f t="shared" si="101"/>
        <v>0.25683164590472363</v>
      </c>
    </row>
    <row r="159" spans="1:25" x14ac:dyDescent="0.35">
      <c r="A159" s="1"/>
      <c r="B159" t="s">
        <v>182</v>
      </c>
      <c r="C159" s="14"/>
      <c r="D159" s="4">
        <v>611899459706</v>
      </c>
      <c r="E159" s="10">
        <f t="shared" si="103"/>
        <v>699274548775</v>
      </c>
      <c r="F159" s="11">
        <f t="shared" si="92"/>
        <v>0.87504895005536087</v>
      </c>
      <c r="G159" s="6">
        <v>129151338478</v>
      </c>
      <c r="H159" s="6">
        <v>223507975633</v>
      </c>
      <c r="I159" s="6">
        <v>699274548775</v>
      </c>
      <c r="J159" s="6">
        <f t="shared" si="102"/>
        <v>-94356637155</v>
      </c>
      <c r="K159" s="6">
        <v>-195202249053</v>
      </c>
      <c r="L159" s="6">
        <v>-8344736456</v>
      </c>
      <c r="M159" s="6">
        <v>40000000</v>
      </c>
      <c r="N159" s="6">
        <v>170386015194</v>
      </c>
      <c r="O159" s="8">
        <f t="shared" si="90"/>
        <v>-0.16192204447359695</v>
      </c>
      <c r="P159" s="8">
        <f t="shared" si="91"/>
        <v>-0.39080951702438138</v>
      </c>
      <c r="Q159" s="8">
        <f t="shared" si="93"/>
        <v>-3.93802839714971E-2</v>
      </c>
      <c r="R159" s="8">
        <f t="shared" si="94"/>
        <v>3.4321283453035111E-5</v>
      </c>
      <c r="S159" s="8">
        <f t="shared" si="95"/>
        <v>0.24122450236113985</v>
      </c>
      <c r="T159" s="20">
        <f t="shared" si="96"/>
        <v>-0.35085302182488248</v>
      </c>
      <c r="U159" s="8">
        <f t="shared" si="97"/>
        <v>-0.88517384312233005</v>
      </c>
      <c r="V159" s="8">
        <f t="shared" si="98"/>
        <v>-0.91002787535677376</v>
      </c>
      <c r="W159" s="8">
        <f t="shared" si="99"/>
        <v>-8.0192578269230458E-2</v>
      </c>
      <c r="X159" s="8">
        <f t="shared" si="100"/>
        <v>6.0062246042811445E-5</v>
      </c>
      <c r="Y159" s="26">
        <f t="shared" si="101"/>
        <v>-1.8753342345022916</v>
      </c>
    </row>
    <row r="160" spans="1:25" x14ac:dyDescent="0.35">
      <c r="A160" s="1"/>
      <c r="B160" t="s">
        <v>182</v>
      </c>
      <c r="C160" s="14"/>
      <c r="D160" s="4">
        <v>601540344656</v>
      </c>
      <c r="E160" s="10">
        <f t="shared" si="103"/>
        <v>523526081797</v>
      </c>
      <c r="F160" s="11">
        <f t="shared" si="92"/>
        <v>1.1490169555473082</v>
      </c>
      <c r="G160" s="6">
        <v>137638370951</v>
      </c>
      <c r="H160" s="6">
        <v>234312236192</v>
      </c>
      <c r="I160" s="6">
        <v>523526081797</v>
      </c>
      <c r="J160" s="6">
        <f t="shared" si="102"/>
        <v>-96673865241</v>
      </c>
      <c r="K160" s="6">
        <v>360543685640</v>
      </c>
      <c r="L160" s="6">
        <v>-25008837564</v>
      </c>
      <c r="M160" s="6">
        <v>40000000</v>
      </c>
      <c r="N160" s="6">
        <v>43523306126</v>
      </c>
      <c r="O160" s="8">
        <f t="shared" si="90"/>
        <v>-0.22159094326494885</v>
      </c>
      <c r="P160" s="8">
        <f t="shared" si="91"/>
        <v>0.96415666276532097</v>
      </c>
      <c r="Q160" s="8">
        <f t="shared" si="93"/>
        <v>-0.15764097879883876</v>
      </c>
      <c r="R160" s="8">
        <f t="shared" si="94"/>
        <v>4.5842988218696096E-5</v>
      </c>
      <c r="S160" s="8">
        <f t="shared" si="95"/>
        <v>8.2303584411383024E-2</v>
      </c>
      <c r="T160" s="20">
        <f t="shared" si="96"/>
        <v>0.66727416810113516</v>
      </c>
      <c r="U160" s="8">
        <f t="shared" si="97"/>
        <v>-1.2113638231817203</v>
      </c>
      <c r="V160" s="8">
        <f t="shared" si="98"/>
        <v>2.2451076575821043</v>
      </c>
      <c r="W160" s="8">
        <f t="shared" si="99"/>
        <v>-0.32101435682672619</v>
      </c>
      <c r="X160" s="8">
        <f t="shared" si="100"/>
        <v>8.0225229382718168E-5</v>
      </c>
      <c r="Y160" s="26">
        <f t="shared" si="101"/>
        <v>0.71280970280304046</v>
      </c>
    </row>
    <row r="161" spans="1:25" x14ac:dyDescent="0.35">
      <c r="A161" s="1"/>
      <c r="B161" t="s">
        <v>184</v>
      </c>
      <c r="C161" s="14"/>
      <c r="D161" s="4">
        <v>317636274640</v>
      </c>
      <c r="E161" s="10">
        <f t="shared" si="103"/>
        <v>536005715165</v>
      </c>
      <c r="F161" s="11">
        <f t="shared" si="92"/>
        <v>0.59259867134480315</v>
      </c>
      <c r="G161" s="6">
        <v>363759968791</v>
      </c>
      <c r="H161" s="6">
        <v>305269698880</v>
      </c>
      <c r="I161" s="6">
        <v>536005715165</v>
      </c>
      <c r="J161" s="6">
        <f t="shared" si="102"/>
        <v>58490269911</v>
      </c>
      <c r="K161" s="6">
        <v>50789945208</v>
      </c>
      <c r="L161" s="6">
        <v>89011824045</v>
      </c>
      <c r="M161" s="6">
        <v>101627000000</v>
      </c>
      <c r="N161" s="6">
        <v>382769688315</v>
      </c>
      <c r="O161" s="8">
        <f t="shared" si="90"/>
        <v>0.13094696923444885</v>
      </c>
      <c r="P161" s="8">
        <f t="shared" si="91"/>
        <v>0.13265889015625754</v>
      </c>
      <c r="Q161" s="8">
        <f t="shared" si="93"/>
        <v>0.54801471521264955</v>
      </c>
      <c r="R161" s="8">
        <f t="shared" si="94"/>
        <v>0.11376035418060708</v>
      </c>
      <c r="S161" s="8">
        <f t="shared" si="95"/>
        <v>0.70697378910446751</v>
      </c>
      <c r="T161" s="20">
        <f t="shared" si="96"/>
        <v>1.6323547178884303</v>
      </c>
      <c r="U161" s="8">
        <f t="shared" si="97"/>
        <v>0.715843431814987</v>
      </c>
      <c r="V161" s="8">
        <f t="shared" si="98"/>
        <v>0.30890570136385681</v>
      </c>
      <c r="W161" s="8">
        <f t="shared" si="99"/>
        <v>1.1159572382512135</v>
      </c>
      <c r="X161" s="8">
        <f t="shared" si="100"/>
        <v>0.1990806198160624</v>
      </c>
      <c r="Y161" s="26">
        <f t="shared" si="101"/>
        <v>2.3397869912461196</v>
      </c>
    </row>
    <row r="162" spans="1:25" x14ac:dyDescent="0.35">
      <c r="A162" s="1"/>
      <c r="B162" t="s">
        <v>184</v>
      </c>
      <c r="C162" s="14"/>
      <c r="D162" s="4">
        <v>263289023426</v>
      </c>
      <c r="E162" s="10">
        <f t="shared" si="103"/>
        <v>459492401031</v>
      </c>
      <c r="F162" s="11">
        <f t="shared" si="92"/>
        <v>0.57299973369578538</v>
      </c>
      <c r="G162" s="6">
        <v>315396855513</v>
      </c>
      <c r="H162" s="6">
        <v>250385133077</v>
      </c>
      <c r="I162" s="6">
        <v>459492401031</v>
      </c>
      <c r="J162" s="6">
        <f t="shared" si="102"/>
        <v>65011722436</v>
      </c>
      <c r="K162" s="6">
        <v>63821483182</v>
      </c>
      <c r="L162" s="6">
        <v>55117019649</v>
      </c>
      <c r="M162" s="6">
        <v>101627000000</v>
      </c>
      <c r="N162" s="6">
        <v>200258580528</v>
      </c>
      <c r="O162" s="8">
        <f t="shared" si="90"/>
        <v>0.16978314929290142</v>
      </c>
      <c r="P162" s="8">
        <f t="shared" si="91"/>
        <v>0.19445387182534044</v>
      </c>
      <c r="Q162" s="8">
        <f t="shared" si="93"/>
        <v>0.3958415077890024</v>
      </c>
      <c r="R162" s="8">
        <f t="shared" si="94"/>
        <v>0.13270339153200966</v>
      </c>
      <c r="S162" s="8">
        <f t="shared" si="95"/>
        <v>0.43146740681211943</v>
      </c>
      <c r="T162" s="20">
        <f t="shared" si="96"/>
        <v>1.3242493272513733</v>
      </c>
      <c r="U162" s="8">
        <f t="shared" si="97"/>
        <v>0.92814788280119431</v>
      </c>
      <c r="V162" s="8">
        <f t="shared" si="98"/>
        <v>0.45279973010757846</v>
      </c>
      <c r="W162" s="8">
        <f t="shared" si="99"/>
        <v>0.80607725222487758</v>
      </c>
      <c r="X162" s="8">
        <f t="shared" si="100"/>
        <v>0.23223093518101695</v>
      </c>
      <c r="Y162" s="26">
        <f t="shared" si="101"/>
        <v>2.4192558003146671</v>
      </c>
    </row>
    <row r="163" spans="1:25" x14ac:dyDescent="0.35">
      <c r="A163" s="1"/>
      <c r="B163" t="s">
        <v>184</v>
      </c>
      <c r="C163" s="14"/>
      <c r="D163" s="4">
        <v>226757176796</v>
      </c>
      <c r="E163" s="10">
        <f t="shared" si="103"/>
        <v>387392983693</v>
      </c>
      <c r="F163" s="11">
        <f t="shared" si="92"/>
        <v>0.58534146549153776</v>
      </c>
      <c r="G163" s="6">
        <v>198811596759</v>
      </c>
      <c r="H163" s="6">
        <v>160516478275</v>
      </c>
      <c r="I163" s="6">
        <v>387392983693</v>
      </c>
      <c r="J163" s="6">
        <f t="shared" si="102"/>
        <v>38295118484</v>
      </c>
      <c r="K163" s="6">
        <v>-8950420202</v>
      </c>
      <c r="L163" s="6">
        <v>17915916389</v>
      </c>
      <c r="M163" s="6">
        <v>101627000000</v>
      </c>
      <c r="N163" s="6">
        <v>148294461080</v>
      </c>
      <c r="O163" s="8">
        <f t="shared" si="90"/>
        <v>0.11862409520874956</v>
      </c>
      <c r="P163" s="8">
        <f t="shared" si="91"/>
        <v>-3.2345935033067617E-2</v>
      </c>
      <c r="Q163" s="8">
        <f t="shared" si="93"/>
        <v>0.15261640394229037</v>
      </c>
      <c r="R163" s="8">
        <f t="shared" si="94"/>
        <v>0.15740140520542373</v>
      </c>
      <c r="S163" s="8">
        <f t="shared" si="95"/>
        <v>0.37897309101897608</v>
      </c>
      <c r="T163" s="20">
        <f t="shared" si="96"/>
        <v>0.7752690603423722</v>
      </c>
      <c r="U163" s="8">
        <f t="shared" si="97"/>
        <v>0.64847838714116424</v>
      </c>
      <c r="V163" s="8">
        <f t="shared" si="98"/>
        <v>-7.5319820148428876E-2</v>
      </c>
      <c r="W163" s="8">
        <f t="shared" si="99"/>
        <v>0.31078249530066404</v>
      </c>
      <c r="X163" s="8">
        <f t="shared" si="100"/>
        <v>0.27545245910949157</v>
      </c>
      <c r="Y163" s="26">
        <f t="shared" si="101"/>
        <v>1.159393521402891</v>
      </c>
    </row>
    <row r="164" spans="1:25" x14ac:dyDescent="0.35">
      <c r="A164" s="1"/>
      <c r="B164" t="s">
        <v>185</v>
      </c>
      <c r="C164" s="14"/>
      <c r="D164" s="4">
        <v>337880342146</v>
      </c>
      <c r="E164" s="10">
        <f t="shared" si="103"/>
        <v>478788186515</v>
      </c>
      <c r="F164" s="11">
        <f t="shared" si="92"/>
        <v>0.70569899521824253</v>
      </c>
      <c r="G164" s="6">
        <v>74724532294</v>
      </c>
      <c r="H164" s="6">
        <v>203306140876</v>
      </c>
      <c r="I164" s="6">
        <v>478788186515</v>
      </c>
      <c r="J164" s="6">
        <f t="shared" si="102"/>
        <v>-128581608582</v>
      </c>
      <c r="K164" s="6">
        <v>-63006212431</v>
      </c>
      <c r="L164" s="6">
        <v>82934096077</v>
      </c>
      <c r="M164" s="6">
        <v>65000000000</v>
      </c>
      <c r="N164" s="6">
        <v>404550079953</v>
      </c>
      <c r="O164" s="8">
        <f t="shared" si="90"/>
        <v>-0.3222676219760196</v>
      </c>
      <c r="P164" s="8">
        <f t="shared" si="91"/>
        <v>-0.18423323692560759</v>
      </c>
      <c r="Q164" s="8">
        <f t="shared" si="93"/>
        <v>0.57161501633149792</v>
      </c>
      <c r="R164" s="8">
        <f t="shared" si="94"/>
        <v>8.145564384926228E-2</v>
      </c>
      <c r="S164" s="8">
        <f t="shared" si="95"/>
        <v>0.83649636819291606</v>
      </c>
      <c r="T164" s="20">
        <f t="shared" si="96"/>
        <v>0.98306616947204906</v>
      </c>
      <c r="U164" s="8">
        <f t="shared" si="97"/>
        <v>-1.7617296668022404</v>
      </c>
      <c r="V164" s="8">
        <f t="shared" si="98"/>
        <v>-0.42900025169820055</v>
      </c>
      <c r="W164" s="8">
        <f t="shared" si="99"/>
        <v>1.1640160332568685</v>
      </c>
      <c r="X164" s="8">
        <f t="shared" si="100"/>
        <v>0.14254737673620899</v>
      </c>
      <c r="Y164" s="26">
        <f t="shared" si="101"/>
        <v>-0.88416650850736367</v>
      </c>
    </row>
    <row r="165" spans="1:25" x14ac:dyDescent="0.35">
      <c r="A165" s="1"/>
      <c r="B165" t="s">
        <v>185</v>
      </c>
      <c r="C165" s="14"/>
      <c r="D165" s="4">
        <v>330546316885</v>
      </c>
      <c r="E165" s="10">
        <f t="shared" si="103"/>
        <v>453895243881</v>
      </c>
      <c r="F165" s="11">
        <f t="shared" si="92"/>
        <v>0.72824362304104906</v>
      </c>
      <c r="G165" s="6">
        <v>46267175738</v>
      </c>
      <c r="H165" s="6">
        <v>195683515705</v>
      </c>
      <c r="I165" s="6">
        <v>453895243881</v>
      </c>
      <c r="J165" s="6">
        <f t="shared" si="102"/>
        <v>-149416339967</v>
      </c>
      <c r="K165" s="6">
        <v>-80598997367</v>
      </c>
      <c r="L165" s="6">
        <v>49173608393</v>
      </c>
      <c r="M165" s="6">
        <v>65000000000</v>
      </c>
      <c r="N165" s="6">
        <v>255667054258</v>
      </c>
      <c r="O165" s="8">
        <f t="shared" si="90"/>
        <v>-0.39502420520495224</v>
      </c>
      <c r="P165" s="8">
        <f t="shared" si="91"/>
        <v>-0.24860052585918582</v>
      </c>
      <c r="Q165" s="8">
        <f t="shared" si="93"/>
        <v>0.35751180450668901</v>
      </c>
      <c r="R165" s="8">
        <f t="shared" si="94"/>
        <v>8.5922909582689569E-2</v>
      </c>
      <c r="S165" s="8">
        <f t="shared" si="95"/>
        <v>0.55764052857486923</v>
      </c>
      <c r="T165" s="20">
        <f t="shared" si="96"/>
        <v>0.35745051160010971</v>
      </c>
      <c r="U165" s="8">
        <f t="shared" si="97"/>
        <v>-2.1594656551204054</v>
      </c>
      <c r="V165" s="8">
        <f t="shared" si="98"/>
        <v>-0.57888408164353267</v>
      </c>
      <c r="W165" s="8">
        <f t="shared" si="99"/>
        <v>0.72802403826816664</v>
      </c>
      <c r="X165" s="8">
        <f t="shared" si="100"/>
        <v>0.15036509176970678</v>
      </c>
      <c r="Y165" s="26">
        <f t="shared" si="101"/>
        <v>-1.8599606067260646</v>
      </c>
    </row>
    <row r="166" spans="1:25" x14ac:dyDescent="0.35">
      <c r="A166" s="1"/>
      <c r="B166" t="s">
        <v>185</v>
      </c>
      <c r="C166" s="14"/>
      <c r="D166" s="4">
        <v>321775691609</v>
      </c>
      <c r="E166" s="10">
        <f t="shared" si="103"/>
        <v>415503803268</v>
      </c>
      <c r="F166" s="11">
        <f t="shared" si="92"/>
        <v>0.77442297538117755</v>
      </c>
      <c r="G166" s="6">
        <v>38529570168</v>
      </c>
      <c r="H166" s="6">
        <v>295685032740</v>
      </c>
      <c r="I166" s="6">
        <v>415503803268</v>
      </c>
      <c r="J166" s="6">
        <f t="shared" si="102"/>
        <v>-257155462572</v>
      </c>
      <c r="K166" s="6">
        <v>110254400253</v>
      </c>
      <c r="L166" s="6">
        <v>43583291560</v>
      </c>
      <c r="M166" s="6">
        <v>65000000000</v>
      </c>
      <c r="N166" s="6">
        <v>276523184119</v>
      </c>
      <c r="O166" s="8">
        <f t="shared" si="90"/>
        <v>-0.74268045842016417</v>
      </c>
      <c r="P166" s="8">
        <f t="shared" si="91"/>
        <v>0.37149157033020047</v>
      </c>
      <c r="Q166" s="8">
        <f t="shared" si="93"/>
        <v>0.34614571760064716</v>
      </c>
      <c r="R166" s="8">
        <f t="shared" si="94"/>
        <v>9.386195672159707E-2</v>
      </c>
      <c r="S166" s="8">
        <f t="shared" si="95"/>
        <v>0.65885787356135483</v>
      </c>
      <c r="T166" s="20">
        <f t="shared" si="96"/>
        <v>0.72767665979363538</v>
      </c>
      <c r="U166" s="8">
        <f t="shared" si="97"/>
        <v>-4.0599865060302305</v>
      </c>
      <c r="V166" s="8">
        <f t="shared" si="98"/>
        <v>0.86504465662603824</v>
      </c>
      <c r="W166" s="8">
        <f t="shared" si="99"/>
        <v>0.70487855220495432</v>
      </c>
      <c r="X166" s="8">
        <f t="shared" si="100"/>
        <v>0.16425842426279488</v>
      </c>
      <c r="Y166" s="26">
        <f t="shared" si="101"/>
        <v>-2.3258048729364429</v>
      </c>
    </row>
    <row r="167" spans="1:25" x14ac:dyDescent="0.35">
      <c r="A167" s="1"/>
      <c r="B167" t="s">
        <v>187</v>
      </c>
      <c r="C167" s="14"/>
      <c r="D167" s="4">
        <v>1638619</v>
      </c>
      <c r="E167" s="10">
        <f t="shared" si="103"/>
        <v>3077535</v>
      </c>
      <c r="F167" s="11">
        <f t="shared" si="92"/>
        <v>0.53244528494395682</v>
      </c>
      <c r="G167" s="6">
        <v>972877</v>
      </c>
      <c r="H167" s="6">
        <v>976285</v>
      </c>
      <c r="I167" s="6">
        <v>3077535</v>
      </c>
      <c r="J167" s="6">
        <f t="shared" si="102"/>
        <v>-3408</v>
      </c>
      <c r="K167" s="6">
        <v>499536</v>
      </c>
      <c r="L167" s="6">
        <v>527449</v>
      </c>
      <c r="M167" s="6">
        <v>500000</v>
      </c>
      <c r="N167" s="6">
        <v>2319911</v>
      </c>
      <c r="O167" s="8">
        <f t="shared" si="90"/>
        <v>-1.3288557238179256E-3</v>
      </c>
      <c r="P167" s="8">
        <f t="shared" si="91"/>
        <v>0.22724368691176541</v>
      </c>
      <c r="Q167" s="8">
        <f t="shared" si="93"/>
        <v>0.5655765734589534</v>
      </c>
      <c r="R167" s="8">
        <f t="shared" si="94"/>
        <v>9.7480613542981639E-2</v>
      </c>
      <c r="S167" s="8">
        <f t="shared" si="95"/>
        <v>0.7462829472288699</v>
      </c>
      <c r="T167" s="20">
        <f t="shared" si="96"/>
        <v>1.6352549654187525</v>
      </c>
      <c r="U167" s="8">
        <f t="shared" si="97"/>
        <v>-7.2644112902046599E-3</v>
      </c>
      <c r="V167" s="8">
        <f t="shared" si="98"/>
        <v>0.52915315666596807</v>
      </c>
      <c r="W167" s="8">
        <f t="shared" si="99"/>
        <v>1.1517195677709595</v>
      </c>
      <c r="X167" s="8">
        <f t="shared" si="100"/>
        <v>0.17059107370021789</v>
      </c>
      <c r="Y167" s="26">
        <f t="shared" si="101"/>
        <v>1.8441993868469408</v>
      </c>
    </row>
    <row r="168" spans="1:25" x14ac:dyDescent="0.35">
      <c r="A168" s="1"/>
      <c r="B168" t="s">
        <v>187</v>
      </c>
      <c r="C168" s="14"/>
      <c r="D168" s="4">
        <v>1320653</v>
      </c>
      <c r="E168" s="10">
        <f t="shared" si="103"/>
        <v>2752211</v>
      </c>
      <c r="F168" s="11">
        <f t="shared" si="92"/>
        <v>0.47985165381578665</v>
      </c>
      <c r="G168" s="6">
        <v>771851</v>
      </c>
      <c r="H168" s="6">
        <v>936229</v>
      </c>
      <c r="I168" s="6">
        <v>2752211</v>
      </c>
      <c r="J168" s="6">
        <f t="shared" si="102"/>
        <v>-164378</v>
      </c>
      <c r="K168" s="6">
        <v>523470</v>
      </c>
      <c r="L168" s="6">
        <v>308151</v>
      </c>
      <c r="M168" s="6">
        <v>500000</v>
      </c>
      <c r="N168" s="6">
        <v>1672368</v>
      </c>
      <c r="O168" s="8">
        <f t="shared" si="90"/>
        <v>-7.1670958367654219E-2</v>
      </c>
      <c r="P168" s="8">
        <f t="shared" si="91"/>
        <v>0.26627972927947746</v>
      </c>
      <c r="Q168" s="8">
        <f t="shared" si="93"/>
        <v>0.36948413475565645</v>
      </c>
      <c r="R168" s="8">
        <f t="shared" si="94"/>
        <v>0.10900327046145808</v>
      </c>
      <c r="S168" s="8">
        <f t="shared" si="95"/>
        <v>0.60156881866978951</v>
      </c>
      <c r="T168" s="20">
        <f t="shared" si="96"/>
        <v>1.2746649947987274</v>
      </c>
      <c r="U168" s="8">
        <f t="shared" si="97"/>
        <v>-0.39180123907650977</v>
      </c>
      <c r="V168" s="8">
        <f t="shared" si="98"/>
        <v>0.62005136960792617</v>
      </c>
      <c r="W168" s="8">
        <f t="shared" si="99"/>
        <v>0.75240405622970041</v>
      </c>
      <c r="X168" s="8">
        <f t="shared" si="100"/>
        <v>0.19075572330755167</v>
      </c>
      <c r="Y168" s="26">
        <f t="shared" si="101"/>
        <v>1.1714099100686686</v>
      </c>
    </row>
    <row r="169" spans="1:25" x14ac:dyDescent="0.35">
      <c r="A169" s="1"/>
      <c r="B169" t="s">
        <v>187</v>
      </c>
      <c r="C169" s="14"/>
      <c r="D169" s="4">
        <v>1307023</v>
      </c>
      <c r="E169" s="10">
        <f t="shared" si="103"/>
        <v>2847296</v>
      </c>
      <c r="F169" s="11">
        <f t="shared" si="92"/>
        <v>0.4590400857515341</v>
      </c>
      <c r="G169" s="6">
        <v>762722</v>
      </c>
      <c r="H169" s="6">
        <v>954930</v>
      </c>
      <c r="I169" s="6">
        <v>2847296</v>
      </c>
      <c r="J169" s="6">
        <f t="shared" si="102"/>
        <v>-192208</v>
      </c>
      <c r="K169" s="6">
        <v>603640</v>
      </c>
      <c r="L169" s="6">
        <v>322551</v>
      </c>
      <c r="M169" s="6">
        <v>500000</v>
      </c>
      <c r="N169" s="6">
        <v>1670829</v>
      </c>
      <c r="O169" s="8">
        <f t="shared" si="90"/>
        <v>-8.1006540942704944E-2</v>
      </c>
      <c r="P169" s="8">
        <f t="shared" si="91"/>
        <v>0.29680651396974533</v>
      </c>
      <c r="Q169" s="8">
        <f t="shared" si="93"/>
        <v>0.37383478921755936</v>
      </c>
      <c r="R169" s="8">
        <f t="shared" si="94"/>
        <v>0.10536312346872261</v>
      </c>
      <c r="S169" s="8">
        <f t="shared" si="95"/>
        <v>0.58094441533300367</v>
      </c>
      <c r="T169" s="20">
        <f t="shared" si="96"/>
        <v>1.275942301046326</v>
      </c>
      <c r="U169" s="8">
        <f t="shared" si="97"/>
        <v>-0.44283575715345364</v>
      </c>
      <c r="V169" s="8">
        <f t="shared" si="98"/>
        <v>0.69113516824383547</v>
      </c>
      <c r="W169" s="8">
        <f t="shared" si="99"/>
        <v>0.76126357077030271</v>
      </c>
      <c r="X169" s="8">
        <f t="shared" si="100"/>
        <v>0.18438546607026457</v>
      </c>
      <c r="Y169" s="26">
        <f t="shared" si="101"/>
        <v>1.1939484479309492</v>
      </c>
    </row>
    <row r="170" spans="1:25" x14ac:dyDescent="0.35">
      <c r="A170" s="1"/>
      <c r="B170" t="s">
        <v>188</v>
      </c>
      <c r="C170" s="14"/>
      <c r="D170" s="4">
        <v>786290965670</v>
      </c>
      <c r="E170" s="10">
        <f t="shared" si="103"/>
        <v>859622999635</v>
      </c>
      <c r="F170" s="11">
        <f t="shared" si="92"/>
        <v>0.9146927967305003</v>
      </c>
      <c r="G170" s="6">
        <v>340254632877</v>
      </c>
      <c r="H170" s="6">
        <v>689218978159</v>
      </c>
      <c r="I170" s="6">
        <v>859622999635</v>
      </c>
      <c r="J170" s="6">
        <f t="shared" si="102"/>
        <v>-348964345282</v>
      </c>
      <c r="K170" s="6">
        <v>-65724150178</v>
      </c>
      <c r="L170" s="6">
        <v>129067228213</v>
      </c>
      <c r="M170" s="6">
        <v>149757677100</v>
      </c>
      <c r="N170" s="6">
        <v>291628419044</v>
      </c>
      <c r="O170" s="8">
        <f t="shared" si="90"/>
        <v>-0.48714054244268279</v>
      </c>
      <c r="P170" s="8">
        <f t="shared" si="91"/>
        <v>-0.10703972588945328</v>
      </c>
      <c r="Q170" s="8">
        <f t="shared" si="93"/>
        <v>0.49547517142252878</v>
      </c>
      <c r="R170" s="8">
        <f t="shared" si="94"/>
        <v>0.10452792247084208</v>
      </c>
      <c r="S170" s="8">
        <f t="shared" si="95"/>
        <v>0.33585901607582458</v>
      </c>
      <c r="T170" s="20">
        <f t="shared" si="96"/>
        <v>0.34168184163705934</v>
      </c>
      <c r="U170" s="8">
        <f t="shared" si="97"/>
        <v>-2.6630349653533325</v>
      </c>
      <c r="V170" s="8">
        <f t="shared" si="98"/>
        <v>-0.24924964742829836</v>
      </c>
      <c r="W170" s="8">
        <f t="shared" si="99"/>
        <v>1.0089676218058767</v>
      </c>
      <c r="X170" s="8">
        <f t="shared" si="100"/>
        <v>0.18292386432397367</v>
      </c>
      <c r="Y170" s="26">
        <f t="shared" si="101"/>
        <v>-1.7203931266517805</v>
      </c>
    </row>
    <row r="171" spans="1:25" x14ac:dyDescent="0.35">
      <c r="A171" s="1"/>
      <c r="B171" t="s">
        <v>188</v>
      </c>
      <c r="C171" s="14"/>
      <c r="D171" s="4">
        <v>489681358937</v>
      </c>
      <c r="E171" s="10">
        <f t="shared" si="103"/>
        <v>1093996495741</v>
      </c>
      <c r="F171" s="11">
        <f t="shared" si="92"/>
        <v>0.44760779476292806</v>
      </c>
      <c r="G171" s="6">
        <v>540587740453</v>
      </c>
      <c r="H171" s="6">
        <v>76899627855</v>
      </c>
      <c r="I171" s="6">
        <v>1093996495741</v>
      </c>
      <c r="J171" s="6">
        <f t="shared" si="102"/>
        <v>463688112598</v>
      </c>
      <c r="K171" s="6">
        <v>-85290429222</v>
      </c>
      <c r="L171" s="6">
        <v>115744738239</v>
      </c>
      <c r="M171" s="6">
        <v>149757677100</v>
      </c>
      <c r="N171" s="6">
        <v>335556251700</v>
      </c>
      <c r="O171" s="8">
        <f t="shared" si="90"/>
        <v>0.50861747481258102</v>
      </c>
      <c r="P171" s="8">
        <f t="shared" si="91"/>
        <v>-0.10914715117978688</v>
      </c>
      <c r="Q171" s="8">
        <f t="shared" si="93"/>
        <v>0.34913972547049837</v>
      </c>
      <c r="R171" s="8">
        <f t="shared" si="94"/>
        <v>8.2134272467791133E-2</v>
      </c>
      <c r="S171" s="8">
        <f t="shared" si="95"/>
        <v>0.30365790976139234</v>
      </c>
      <c r="T171" s="20">
        <f t="shared" si="96"/>
        <v>1.134402231332476</v>
      </c>
      <c r="U171" s="8">
        <f t="shared" si="97"/>
        <v>2.7804421956421095</v>
      </c>
      <c r="V171" s="8">
        <f t="shared" si="98"/>
        <v>-0.25415693774721804</v>
      </c>
      <c r="W171" s="8">
        <f t="shared" si="99"/>
        <v>0.71097544095810572</v>
      </c>
      <c r="X171" s="8">
        <f t="shared" si="100"/>
        <v>0.14373497681863451</v>
      </c>
      <c r="Y171" s="26">
        <f t="shared" si="101"/>
        <v>3.3809956756716315</v>
      </c>
    </row>
    <row r="172" spans="1:25" x14ac:dyDescent="0.35">
      <c r="A172" s="1"/>
      <c r="B172" t="s">
        <v>188</v>
      </c>
      <c r="C172" s="14"/>
      <c r="D172" s="4">
        <v>462650891479</v>
      </c>
      <c r="E172" s="10">
        <f t="shared" si="103"/>
        <v>997439630855</v>
      </c>
      <c r="F172" s="11">
        <f t="shared" si="92"/>
        <v>0.46383848923510096</v>
      </c>
      <c r="G172" s="6">
        <v>425376340489</v>
      </c>
      <c r="H172" s="6">
        <v>58478126139</v>
      </c>
      <c r="I172" s="6">
        <v>997439630855</v>
      </c>
      <c r="J172" s="6">
        <f t="shared" si="102"/>
        <v>366898214350</v>
      </c>
      <c r="K172" s="6">
        <v>-141961812092</v>
      </c>
      <c r="L172" s="6">
        <v>63243014793</v>
      </c>
      <c r="M172" s="6">
        <v>149757677100</v>
      </c>
      <c r="N172" s="6">
        <v>339306403375</v>
      </c>
      <c r="O172" s="8">
        <f t="shared" si="90"/>
        <v>0.44140802470681473</v>
      </c>
      <c r="P172" s="8">
        <f t="shared" si="91"/>
        <v>-0.19925670765501419</v>
      </c>
      <c r="Q172" s="8">
        <f t="shared" si="93"/>
        <v>0.20923767450266814</v>
      </c>
      <c r="R172" s="8">
        <f t="shared" si="94"/>
        <v>9.0085257774425012E-2</v>
      </c>
      <c r="S172" s="8">
        <f t="shared" si="95"/>
        <v>0.3367756092198852</v>
      </c>
      <c r="T172" s="20">
        <f t="shared" si="96"/>
        <v>0.87824985854877879</v>
      </c>
      <c r="U172" s="8">
        <f t="shared" si="97"/>
        <v>2.4130305350639203</v>
      </c>
      <c r="V172" s="8">
        <f t="shared" si="98"/>
        <v>-0.46398347639667586</v>
      </c>
      <c r="W172" s="8">
        <f t="shared" si="99"/>
        <v>0.42608399171452427</v>
      </c>
      <c r="X172" s="8">
        <f t="shared" si="100"/>
        <v>0.15764920110524377</v>
      </c>
      <c r="Y172" s="26">
        <f t="shared" si="101"/>
        <v>2.5327802514870124</v>
      </c>
    </row>
    <row r="173" spans="1:25" x14ac:dyDescent="0.35">
      <c r="A173" s="1"/>
      <c r="B173" t="s">
        <v>190</v>
      </c>
      <c r="C173" s="14"/>
      <c r="D173" s="4">
        <v>216599080223</v>
      </c>
      <c r="E173" s="10">
        <f t="shared" si="103"/>
        <v>808300723068</v>
      </c>
      <c r="F173" s="11">
        <f t="shared" si="92"/>
        <v>0.26796843556055827</v>
      </c>
      <c r="G173" s="6">
        <v>421437294531</v>
      </c>
      <c r="H173" s="6">
        <v>164587029014</v>
      </c>
      <c r="I173" s="6">
        <v>808300723068</v>
      </c>
      <c r="J173" s="6">
        <f t="shared" si="102"/>
        <v>256850265517</v>
      </c>
      <c r="K173" s="6">
        <v>52296987168</v>
      </c>
      <c r="L173" s="6">
        <v>64999972676</v>
      </c>
      <c r="M173" s="6">
        <v>247572000000</v>
      </c>
      <c r="N173" s="6">
        <v>176806012680</v>
      </c>
      <c r="O173" s="8">
        <f t="shared" si="90"/>
        <v>0.38131887034631579</v>
      </c>
      <c r="P173" s="8">
        <f t="shared" si="91"/>
        <v>9.0579879425693108E-2</v>
      </c>
      <c r="Q173" s="8">
        <f t="shared" si="93"/>
        <v>0.26537141896476413</v>
      </c>
      <c r="R173" s="8">
        <f t="shared" si="94"/>
        <v>0.18377219735272152</v>
      </c>
      <c r="S173" s="8">
        <f t="shared" si="95"/>
        <v>0.21655053318376727</v>
      </c>
      <c r="T173" s="20">
        <f t="shared" si="96"/>
        <v>1.1375928992732618</v>
      </c>
      <c r="U173" s="8">
        <f t="shared" si="97"/>
        <v>2.0845431578931928</v>
      </c>
      <c r="V173" s="8">
        <f t="shared" si="98"/>
        <v>0.21092171923411393</v>
      </c>
      <c r="W173" s="8">
        <f t="shared" si="99"/>
        <v>0.54039270771006509</v>
      </c>
      <c r="X173" s="8">
        <f t="shared" si="100"/>
        <v>0.3216013453672627</v>
      </c>
      <c r="Y173" s="26">
        <f t="shared" si="101"/>
        <v>3.1574589302046343</v>
      </c>
    </row>
    <row r="174" spans="1:25" x14ac:dyDescent="0.35">
      <c r="A174" s="1"/>
      <c r="B174" t="s">
        <v>190</v>
      </c>
      <c r="C174" s="14"/>
      <c r="D174" s="4">
        <v>171321009492</v>
      </c>
      <c r="E174" s="10">
        <f t="shared" si="103"/>
        <v>765277957352</v>
      </c>
      <c r="F174" s="11">
        <f t="shared" si="92"/>
        <v>0.22386769126972067</v>
      </c>
      <c r="G174" s="6">
        <v>356617698072</v>
      </c>
      <c r="H174" s="6">
        <v>111571386583</v>
      </c>
      <c r="I174" s="6">
        <v>765277957352</v>
      </c>
      <c r="J174" s="6">
        <f t="shared" si="102"/>
        <v>245046311489</v>
      </c>
      <c r="K174" s="6">
        <v>54707810827</v>
      </c>
      <c r="L174" s="6">
        <v>-1953655842</v>
      </c>
      <c r="M174" s="6">
        <v>247572000000</v>
      </c>
      <c r="N174" s="6">
        <v>112449256639</v>
      </c>
      <c r="O174" s="8">
        <f t="shared" si="90"/>
        <v>0.38424675761508326</v>
      </c>
      <c r="P174" s="8">
        <f t="shared" si="91"/>
        <v>0.10008250521525339</v>
      </c>
      <c r="Q174" s="8">
        <f t="shared" si="93"/>
        <v>-8.4244740315113833E-3</v>
      </c>
      <c r="R174" s="8">
        <f t="shared" si="94"/>
        <v>0.19410359147673129</v>
      </c>
      <c r="S174" s="8">
        <f t="shared" si="95"/>
        <v>0.14546971202177805</v>
      </c>
      <c r="T174" s="20">
        <f t="shared" si="96"/>
        <v>0.81547809229733459</v>
      </c>
      <c r="U174" s="8">
        <f t="shared" si="97"/>
        <v>2.1005489416291216</v>
      </c>
      <c r="V174" s="8">
        <f t="shared" si="98"/>
        <v>0.23304926214409002</v>
      </c>
      <c r="W174" s="8">
        <f t="shared" si="99"/>
        <v>-1.7155292573259543E-2</v>
      </c>
      <c r="X174" s="8">
        <f t="shared" si="100"/>
        <v>0.33968128508427975</v>
      </c>
      <c r="Y174" s="26">
        <f t="shared" si="101"/>
        <v>2.6561241962842317</v>
      </c>
    </row>
    <row r="175" spans="1:25" x14ac:dyDescent="0.35">
      <c r="A175" s="1"/>
      <c r="B175" t="s">
        <v>190</v>
      </c>
      <c r="C175" s="14"/>
      <c r="D175" s="4">
        <v>154329376835</v>
      </c>
      <c r="E175" s="10">
        <f t="shared" si="103"/>
        <v>714710154018</v>
      </c>
      <c r="F175" s="11">
        <f t="shared" si="92"/>
        <v>0.21593281691519553</v>
      </c>
      <c r="G175" s="6">
        <v>308251271996</v>
      </c>
      <c r="H175" s="6">
        <v>68972744</v>
      </c>
      <c r="I175" s="6">
        <v>714710154018</v>
      </c>
      <c r="J175" s="6">
        <f t="shared" si="102"/>
        <v>308182299252</v>
      </c>
      <c r="K175" s="6">
        <v>20852231543</v>
      </c>
      <c r="L175" s="6">
        <v>-29008336940</v>
      </c>
      <c r="M175" s="6">
        <v>247572000000</v>
      </c>
      <c r="N175" s="6">
        <v>95542840629</v>
      </c>
      <c r="O175" s="8">
        <f t="shared" si="90"/>
        <v>0.51743879252775538</v>
      </c>
      <c r="P175" s="8">
        <f t="shared" si="91"/>
        <v>4.0846102431986393E-2</v>
      </c>
      <c r="Q175" s="8">
        <f t="shared" si="93"/>
        <v>-0.13393892805892482</v>
      </c>
      <c r="R175" s="8">
        <f t="shared" si="94"/>
        <v>0.20783698001897832</v>
      </c>
      <c r="S175" s="8">
        <f t="shared" si="95"/>
        <v>0.1323437363957303</v>
      </c>
      <c r="T175" s="20">
        <f t="shared" si="96"/>
        <v>0.76452668331552553</v>
      </c>
      <c r="U175" s="8">
        <f t="shared" si="97"/>
        <v>2.8286653991517294</v>
      </c>
      <c r="V175" s="8">
        <f t="shared" si="98"/>
        <v>9.5113067091625453E-2</v>
      </c>
      <c r="W175" s="8">
        <f t="shared" si="99"/>
        <v>-0.27274836259271967</v>
      </c>
      <c r="X175" s="8">
        <f t="shared" si="100"/>
        <v>0.36371471503321212</v>
      </c>
      <c r="Y175" s="26">
        <f t="shared" si="101"/>
        <v>3.0147448186838472</v>
      </c>
    </row>
    <row r="176" spans="1:25" x14ac:dyDescent="0.35">
      <c r="A176" s="1"/>
      <c r="C176" s="14"/>
      <c r="O176" s="8"/>
      <c r="P176" s="8"/>
      <c r="Q176" s="8"/>
      <c r="R176" s="8"/>
      <c r="S176" s="8"/>
      <c r="T176" s="20"/>
    </row>
    <row r="177" spans="1:20" x14ac:dyDescent="0.35">
      <c r="A177" s="1"/>
      <c r="C177" s="14"/>
      <c r="O177" s="8"/>
      <c r="P177" s="8"/>
      <c r="Q177" s="8"/>
      <c r="R177" s="8"/>
      <c r="S177" s="8"/>
      <c r="T177" s="20"/>
    </row>
    <row r="178" spans="1:20" x14ac:dyDescent="0.35">
      <c r="A178" s="1"/>
      <c r="C178" s="14"/>
      <c r="O178" s="8"/>
      <c r="P178" s="8"/>
      <c r="Q178" s="8"/>
      <c r="R178" s="8"/>
      <c r="S178" s="8"/>
      <c r="T178" s="20"/>
    </row>
    <row r="179" spans="1:20" x14ac:dyDescent="0.35">
      <c r="A179" s="1"/>
      <c r="B179" s="14"/>
      <c r="C179" s="14"/>
      <c r="O179" s="8"/>
      <c r="P179" s="8"/>
      <c r="Q179" s="8"/>
      <c r="R179" s="8"/>
      <c r="S179" s="8"/>
      <c r="T179" s="20"/>
    </row>
    <row r="180" spans="1:20" x14ac:dyDescent="0.35">
      <c r="A180" s="1"/>
      <c r="B180" s="14"/>
      <c r="C180" s="14"/>
      <c r="O180" s="8"/>
      <c r="P180" s="8"/>
      <c r="Q180" s="8"/>
      <c r="R180" s="8"/>
      <c r="S180" s="8"/>
      <c r="T180" s="20"/>
    </row>
    <row r="181" spans="1:20" x14ac:dyDescent="0.35">
      <c r="A181" s="1"/>
      <c r="B181" s="14"/>
      <c r="C181" s="14"/>
      <c r="O181" s="8"/>
      <c r="P181" s="8"/>
      <c r="Q181" s="8"/>
      <c r="R181" s="8"/>
      <c r="S181" s="8"/>
      <c r="T181" s="20"/>
    </row>
    <row r="182" spans="1:20" x14ac:dyDescent="0.35">
      <c r="A182" s="1"/>
      <c r="B182" s="14"/>
      <c r="C182" s="14"/>
      <c r="O182" s="8"/>
      <c r="P182" s="8"/>
      <c r="Q182" s="8"/>
      <c r="R182" s="8"/>
      <c r="S182" s="8"/>
      <c r="T182" s="20"/>
    </row>
    <row r="183" spans="1:20" x14ac:dyDescent="0.35">
      <c r="A183" s="1"/>
      <c r="B183" s="14"/>
      <c r="C183" s="14"/>
      <c r="O183" s="8"/>
      <c r="P183" s="8"/>
      <c r="Q183" s="8"/>
      <c r="R183" s="8"/>
      <c r="S183" s="8"/>
      <c r="T183" s="20"/>
    </row>
    <row r="184" spans="1:20" x14ac:dyDescent="0.35">
      <c r="A184" s="1"/>
      <c r="B184" s="14"/>
      <c r="C184" s="14"/>
      <c r="O184" s="8"/>
      <c r="P184" s="8"/>
      <c r="Q184" s="8"/>
      <c r="R184" s="8"/>
      <c r="S184" s="8"/>
      <c r="T184" s="20"/>
    </row>
    <row r="185" spans="1:20" x14ac:dyDescent="0.35">
      <c r="A185" s="1"/>
      <c r="B185" s="14"/>
      <c r="C185" s="13"/>
      <c r="H185" s="6" t="s">
        <v>51</v>
      </c>
    </row>
    <row r="186" spans="1:20" x14ac:dyDescent="0.35">
      <c r="B186" s="16"/>
      <c r="C186" s="16"/>
      <c r="H186" s="6" t="s">
        <v>62</v>
      </c>
      <c r="J186" s="6" t="s">
        <v>63</v>
      </c>
    </row>
    <row r="187" spans="1:20" x14ac:dyDescent="0.35">
      <c r="H187" s="6" t="s">
        <v>47</v>
      </c>
    </row>
    <row r="188" spans="1:20" x14ac:dyDescent="0.35">
      <c r="H188" s="6" t="s">
        <v>48</v>
      </c>
      <c r="J188" s="6" t="s">
        <v>64</v>
      </c>
    </row>
    <row r="189" spans="1:20" x14ac:dyDescent="0.35">
      <c r="H189" s="6" t="s">
        <v>65</v>
      </c>
      <c r="J189" s="6" t="s">
        <v>66</v>
      </c>
    </row>
    <row r="190" spans="1:20" x14ac:dyDescent="0.35">
      <c r="H190" s="6" t="s">
        <v>49</v>
      </c>
      <c r="J190" s="6" t="s">
        <v>67</v>
      </c>
    </row>
    <row r="191" spans="1:20" x14ac:dyDescent="0.35">
      <c r="H191" s="6" t="s">
        <v>52</v>
      </c>
      <c r="J191" s="6" t="s">
        <v>57</v>
      </c>
    </row>
    <row r="192" spans="1:20" x14ac:dyDescent="0.35">
      <c r="H192" s="6" t="s">
        <v>53</v>
      </c>
      <c r="J192" s="6" t="s">
        <v>58</v>
      </c>
    </row>
    <row r="193" spans="8:10" x14ac:dyDescent="0.35">
      <c r="H193" s="6" t="s">
        <v>54</v>
      </c>
      <c r="J193" s="6" t="s">
        <v>59</v>
      </c>
    </row>
    <row r="194" spans="8:10" x14ac:dyDescent="0.35">
      <c r="H194" s="6" t="s">
        <v>55</v>
      </c>
      <c r="J194" s="6" t="s">
        <v>60</v>
      </c>
    </row>
    <row r="195" spans="8:10" x14ac:dyDescent="0.35">
      <c r="H195" s="6" t="s">
        <v>56</v>
      </c>
      <c r="J195" s="6" t="s">
        <v>61</v>
      </c>
    </row>
  </sheetData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2A9CE-9A4C-4B6E-9839-F24CBA7976F6}">
  <dimension ref="A1:F174"/>
  <sheetViews>
    <sheetView workbookViewId="0">
      <selection activeCell="A2" sqref="A2"/>
    </sheetView>
  </sheetViews>
  <sheetFormatPr defaultRowHeight="14.5" x14ac:dyDescent="0.35"/>
  <cols>
    <col min="1" max="1" width="3.7265625" bestFit="1" customWidth="1"/>
    <col min="2" max="2" width="30.26953125" customWidth="1"/>
    <col min="4" max="4" width="11.269531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31</v>
      </c>
      <c r="E1" t="s">
        <v>33</v>
      </c>
    </row>
    <row r="2" spans="1:6" x14ac:dyDescent="0.35">
      <c r="A2" s="1">
        <v>-1</v>
      </c>
      <c r="B2" s="2" t="s">
        <v>8</v>
      </c>
      <c r="C2" s="1">
        <v>2017</v>
      </c>
      <c r="D2" s="1" t="s">
        <v>32</v>
      </c>
      <c r="E2" s="1" t="s">
        <v>34</v>
      </c>
      <c r="F2">
        <f t="shared" ref="F2:F3" si="0">IF(E2="Ya",1,0)</f>
        <v>1</v>
      </c>
    </row>
    <row r="3" spans="1:6" x14ac:dyDescent="0.35">
      <c r="A3" s="1">
        <v>0</v>
      </c>
      <c r="B3" s="2" t="s">
        <v>8</v>
      </c>
      <c r="C3" s="1">
        <v>2018</v>
      </c>
      <c r="D3" s="1" t="s">
        <v>32</v>
      </c>
      <c r="E3" s="1" t="s">
        <v>34</v>
      </c>
      <c r="F3">
        <f t="shared" si="0"/>
        <v>1</v>
      </c>
    </row>
    <row r="4" spans="1:6" x14ac:dyDescent="0.35">
      <c r="A4" s="1">
        <v>1</v>
      </c>
      <c r="B4" s="2" t="s">
        <v>8</v>
      </c>
      <c r="C4" s="1">
        <v>2019</v>
      </c>
      <c r="D4" s="1" t="s">
        <v>32</v>
      </c>
      <c r="E4" s="1" t="s">
        <v>34</v>
      </c>
      <c r="F4">
        <f>IF(E4="Ya",1,0)</f>
        <v>1</v>
      </c>
    </row>
    <row r="5" spans="1:6" x14ac:dyDescent="0.35">
      <c r="A5" s="1">
        <v>2</v>
      </c>
      <c r="B5" s="2" t="s">
        <v>8</v>
      </c>
      <c r="C5" s="1">
        <v>2020</v>
      </c>
      <c r="D5" s="1" t="s">
        <v>32</v>
      </c>
      <c r="E5" s="1" t="s">
        <v>34</v>
      </c>
      <c r="F5">
        <f t="shared" ref="F5:F68" si="1">IF(E5="Ya",1,0)</f>
        <v>1</v>
      </c>
    </row>
    <row r="6" spans="1:6" x14ac:dyDescent="0.35">
      <c r="A6" s="1">
        <v>3</v>
      </c>
      <c r="B6" s="2" t="s">
        <v>8</v>
      </c>
      <c r="C6" s="1">
        <v>2021</v>
      </c>
      <c r="D6" s="1" t="s">
        <v>32</v>
      </c>
      <c r="E6" s="1" t="s">
        <v>34</v>
      </c>
      <c r="F6">
        <f t="shared" si="1"/>
        <v>1</v>
      </c>
    </row>
    <row r="7" spans="1:6" x14ac:dyDescent="0.35">
      <c r="A7" s="1">
        <v>4</v>
      </c>
      <c r="B7" s="2" t="s">
        <v>9</v>
      </c>
      <c r="C7" s="1">
        <v>2019</v>
      </c>
      <c r="D7" s="1" t="s">
        <v>39</v>
      </c>
      <c r="E7" s="1" t="s">
        <v>36</v>
      </c>
      <c r="F7">
        <f t="shared" si="1"/>
        <v>0</v>
      </c>
    </row>
    <row r="8" spans="1:6" x14ac:dyDescent="0.35">
      <c r="A8" s="1">
        <v>5</v>
      </c>
      <c r="B8" s="2" t="s">
        <v>9</v>
      </c>
      <c r="C8" s="1">
        <v>2020</v>
      </c>
      <c r="D8" s="1" t="s">
        <v>39</v>
      </c>
      <c r="E8" s="1" t="s">
        <v>36</v>
      </c>
      <c r="F8">
        <f t="shared" si="1"/>
        <v>0</v>
      </c>
    </row>
    <row r="9" spans="1:6" x14ac:dyDescent="0.35">
      <c r="A9" s="1">
        <v>6</v>
      </c>
      <c r="B9" s="2" t="s">
        <v>9</v>
      </c>
      <c r="C9" s="1">
        <v>2021</v>
      </c>
      <c r="D9" s="1" t="s">
        <v>41</v>
      </c>
      <c r="E9" s="1" t="s">
        <v>36</v>
      </c>
      <c r="F9">
        <f t="shared" si="1"/>
        <v>0</v>
      </c>
    </row>
    <row r="10" spans="1:6" x14ac:dyDescent="0.35">
      <c r="A10" s="1">
        <v>7</v>
      </c>
      <c r="B10" s="2" t="s">
        <v>10</v>
      </c>
      <c r="C10" s="1">
        <v>2019</v>
      </c>
      <c r="D10" s="1" t="s">
        <v>42</v>
      </c>
      <c r="E10" s="1" t="s">
        <v>34</v>
      </c>
      <c r="F10">
        <f t="shared" si="1"/>
        <v>1</v>
      </c>
    </row>
    <row r="11" spans="1:6" x14ac:dyDescent="0.35">
      <c r="A11" s="1">
        <v>8</v>
      </c>
      <c r="B11" s="2" t="s">
        <v>10</v>
      </c>
      <c r="C11" s="1">
        <v>2020</v>
      </c>
      <c r="D11" s="1" t="s">
        <v>42</v>
      </c>
      <c r="E11" s="1" t="s">
        <v>34</v>
      </c>
      <c r="F11">
        <f t="shared" si="1"/>
        <v>1</v>
      </c>
    </row>
    <row r="12" spans="1:6" x14ac:dyDescent="0.35">
      <c r="A12" s="1">
        <v>9</v>
      </c>
      <c r="B12" s="2" t="s">
        <v>10</v>
      </c>
      <c r="C12" s="1">
        <v>2021</v>
      </c>
      <c r="D12" s="1" t="s">
        <v>42</v>
      </c>
      <c r="E12" s="1" t="s">
        <v>34</v>
      </c>
      <c r="F12">
        <f t="shared" si="1"/>
        <v>1</v>
      </c>
    </row>
    <row r="13" spans="1:6" x14ac:dyDescent="0.35">
      <c r="A13" s="1">
        <v>10</v>
      </c>
      <c r="B13" s="2" t="s">
        <v>11</v>
      </c>
      <c r="C13" s="1">
        <v>2019</v>
      </c>
      <c r="D13" s="1" t="s">
        <v>44</v>
      </c>
      <c r="E13" s="1" t="s">
        <v>34</v>
      </c>
      <c r="F13">
        <f t="shared" si="1"/>
        <v>1</v>
      </c>
    </row>
    <row r="14" spans="1:6" x14ac:dyDescent="0.35">
      <c r="A14" s="1">
        <v>11</v>
      </c>
      <c r="B14" s="2" t="s">
        <v>11</v>
      </c>
      <c r="C14" s="1">
        <v>2020</v>
      </c>
      <c r="D14" s="1" t="s">
        <v>44</v>
      </c>
      <c r="E14" s="1" t="s">
        <v>34</v>
      </c>
      <c r="F14">
        <f t="shared" si="1"/>
        <v>1</v>
      </c>
    </row>
    <row r="15" spans="1:6" x14ac:dyDescent="0.35">
      <c r="A15" s="1">
        <v>12</v>
      </c>
      <c r="B15" s="2" t="s">
        <v>11</v>
      </c>
      <c r="C15" s="1">
        <v>2021</v>
      </c>
      <c r="D15" s="1" t="s">
        <v>44</v>
      </c>
      <c r="E15" s="1" t="s">
        <v>34</v>
      </c>
      <c r="F15">
        <f t="shared" si="1"/>
        <v>1</v>
      </c>
    </row>
    <row r="16" spans="1:6" x14ac:dyDescent="0.35">
      <c r="A16" s="1">
        <v>13</v>
      </c>
      <c r="B16" s="2" t="s">
        <v>12</v>
      </c>
      <c r="C16" s="1">
        <v>2019</v>
      </c>
      <c r="D16" s="1" t="s">
        <v>71</v>
      </c>
      <c r="E16" s="1"/>
      <c r="F16">
        <f t="shared" si="1"/>
        <v>0</v>
      </c>
    </row>
    <row r="17" spans="1:6" x14ac:dyDescent="0.35">
      <c r="A17" s="1">
        <v>14</v>
      </c>
      <c r="B17" s="2" t="s">
        <v>12</v>
      </c>
      <c r="C17" s="1">
        <v>2020</v>
      </c>
      <c r="D17" s="1" t="s">
        <v>71</v>
      </c>
      <c r="E17" s="1"/>
      <c r="F17">
        <f t="shared" si="1"/>
        <v>0</v>
      </c>
    </row>
    <row r="18" spans="1:6" x14ac:dyDescent="0.35">
      <c r="A18" s="1">
        <v>15</v>
      </c>
      <c r="B18" s="2" t="s">
        <v>12</v>
      </c>
      <c r="C18" s="1">
        <v>2021</v>
      </c>
      <c r="D18" s="1" t="s">
        <v>71</v>
      </c>
      <c r="E18" s="1"/>
      <c r="F18">
        <f t="shared" si="1"/>
        <v>0</v>
      </c>
    </row>
    <row r="19" spans="1:6" x14ac:dyDescent="0.35">
      <c r="A19" s="1">
        <v>16</v>
      </c>
      <c r="B19" s="2" t="s">
        <v>13</v>
      </c>
      <c r="C19" s="1">
        <v>2019</v>
      </c>
      <c r="D19" s="1" t="s">
        <v>42</v>
      </c>
      <c r="E19" s="1" t="s">
        <v>34</v>
      </c>
      <c r="F19">
        <f t="shared" si="1"/>
        <v>1</v>
      </c>
    </row>
    <row r="20" spans="1:6" x14ac:dyDescent="0.35">
      <c r="A20" s="1">
        <v>17</v>
      </c>
      <c r="B20" s="2" t="s">
        <v>13</v>
      </c>
      <c r="C20" s="1">
        <v>2020</v>
      </c>
      <c r="D20" s="1" t="s">
        <v>42</v>
      </c>
      <c r="E20" s="1" t="s">
        <v>34</v>
      </c>
      <c r="F20">
        <f t="shared" si="1"/>
        <v>1</v>
      </c>
    </row>
    <row r="21" spans="1:6" x14ac:dyDescent="0.35">
      <c r="A21" s="1">
        <v>18</v>
      </c>
      <c r="B21" s="2" t="s">
        <v>13</v>
      </c>
      <c r="C21" s="1">
        <v>2021</v>
      </c>
      <c r="D21" s="1" t="s">
        <v>42</v>
      </c>
      <c r="E21" s="1" t="s">
        <v>34</v>
      </c>
      <c r="F21">
        <f t="shared" si="1"/>
        <v>1</v>
      </c>
    </row>
    <row r="22" spans="1:6" x14ac:dyDescent="0.35">
      <c r="A22" s="1">
        <v>19</v>
      </c>
      <c r="B22" s="2" t="s">
        <v>14</v>
      </c>
      <c r="C22" s="1">
        <v>2019</v>
      </c>
      <c r="D22" s="1" t="s">
        <v>44</v>
      </c>
      <c r="E22" s="1" t="s">
        <v>34</v>
      </c>
      <c r="F22">
        <f t="shared" si="1"/>
        <v>1</v>
      </c>
    </row>
    <row r="23" spans="1:6" x14ac:dyDescent="0.35">
      <c r="A23" s="1">
        <v>20</v>
      </c>
      <c r="B23" s="2" t="s">
        <v>14</v>
      </c>
      <c r="C23" s="1">
        <v>2020</v>
      </c>
      <c r="D23" s="1" t="s">
        <v>44</v>
      </c>
      <c r="E23" s="1" t="s">
        <v>34</v>
      </c>
      <c r="F23">
        <f t="shared" si="1"/>
        <v>1</v>
      </c>
    </row>
    <row r="24" spans="1:6" x14ac:dyDescent="0.35">
      <c r="A24" s="1">
        <v>21</v>
      </c>
      <c r="B24" s="2" t="s">
        <v>14</v>
      </c>
      <c r="C24" s="1">
        <v>2021</v>
      </c>
      <c r="D24" s="1" t="s">
        <v>44</v>
      </c>
      <c r="E24" s="1" t="s">
        <v>34</v>
      </c>
      <c r="F24">
        <f t="shared" si="1"/>
        <v>1</v>
      </c>
    </row>
    <row r="25" spans="1:6" x14ac:dyDescent="0.35">
      <c r="A25" s="1">
        <v>22</v>
      </c>
      <c r="B25" s="14" t="s">
        <v>72</v>
      </c>
      <c r="C25" s="1">
        <v>2019</v>
      </c>
      <c r="D25" s="1" t="s">
        <v>42</v>
      </c>
      <c r="E25" s="1" t="s">
        <v>34</v>
      </c>
      <c r="F25">
        <f t="shared" si="1"/>
        <v>1</v>
      </c>
    </row>
    <row r="26" spans="1:6" x14ac:dyDescent="0.35">
      <c r="A26" s="1">
        <v>23</v>
      </c>
      <c r="B26" s="14" t="s">
        <v>72</v>
      </c>
      <c r="C26" s="1">
        <v>2020</v>
      </c>
      <c r="D26" s="1" t="s">
        <v>42</v>
      </c>
      <c r="E26" s="1" t="s">
        <v>34</v>
      </c>
      <c r="F26">
        <f t="shared" si="1"/>
        <v>1</v>
      </c>
    </row>
    <row r="27" spans="1:6" x14ac:dyDescent="0.35">
      <c r="A27" s="1">
        <v>24</v>
      </c>
      <c r="B27" s="14" t="s">
        <v>72</v>
      </c>
      <c r="C27" s="1">
        <v>2021</v>
      </c>
      <c r="D27" s="1" t="s">
        <v>42</v>
      </c>
      <c r="E27" s="1" t="s">
        <v>34</v>
      </c>
      <c r="F27">
        <f t="shared" si="1"/>
        <v>1</v>
      </c>
    </row>
    <row r="28" spans="1:6" x14ac:dyDescent="0.35">
      <c r="A28" s="1">
        <v>25</v>
      </c>
      <c r="B28" s="2" t="s">
        <v>15</v>
      </c>
      <c r="C28" s="1">
        <v>2019</v>
      </c>
      <c r="D28" s="1" t="s">
        <v>32</v>
      </c>
      <c r="E28" s="1" t="s">
        <v>34</v>
      </c>
      <c r="F28">
        <f t="shared" si="1"/>
        <v>1</v>
      </c>
    </row>
    <row r="29" spans="1:6" x14ac:dyDescent="0.35">
      <c r="A29" s="1">
        <v>26</v>
      </c>
      <c r="B29" s="2" t="s">
        <v>15</v>
      </c>
      <c r="C29" s="1">
        <v>2020</v>
      </c>
      <c r="D29" s="1" t="s">
        <v>32</v>
      </c>
      <c r="E29" s="1" t="s">
        <v>34</v>
      </c>
      <c r="F29">
        <f t="shared" si="1"/>
        <v>1</v>
      </c>
    </row>
    <row r="30" spans="1:6" x14ac:dyDescent="0.35">
      <c r="A30" s="1">
        <v>27</v>
      </c>
      <c r="B30" s="2" t="s">
        <v>15</v>
      </c>
      <c r="C30" s="1">
        <v>2021</v>
      </c>
      <c r="D30" s="1" t="s">
        <v>32</v>
      </c>
      <c r="E30" s="1" t="s">
        <v>34</v>
      </c>
      <c r="F30">
        <f t="shared" si="1"/>
        <v>1</v>
      </c>
    </row>
    <row r="31" spans="1:6" x14ac:dyDescent="0.35">
      <c r="A31" s="1">
        <v>28</v>
      </c>
      <c r="B31" s="2" t="s">
        <v>16</v>
      </c>
      <c r="C31" s="1">
        <v>2019</v>
      </c>
      <c r="D31" s="1" t="s">
        <v>32</v>
      </c>
      <c r="E31" s="1" t="s">
        <v>34</v>
      </c>
      <c r="F31">
        <f t="shared" si="1"/>
        <v>1</v>
      </c>
    </row>
    <row r="32" spans="1:6" x14ac:dyDescent="0.35">
      <c r="A32" s="1">
        <v>29</v>
      </c>
      <c r="B32" s="2" t="s">
        <v>16</v>
      </c>
      <c r="C32" s="1">
        <v>2020</v>
      </c>
      <c r="D32" s="1" t="s">
        <v>32</v>
      </c>
      <c r="E32" s="1" t="s">
        <v>34</v>
      </c>
      <c r="F32">
        <f t="shared" si="1"/>
        <v>1</v>
      </c>
    </row>
    <row r="33" spans="1:6" x14ac:dyDescent="0.35">
      <c r="A33" s="1">
        <v>30</v>
      </c>
      <c r="B33" s="2" t="s">
        <v>16</v>
      </c>
      <c r="C33" s="1">
        <v>2021</v>
      </c>
      <c r="D33" s="1" t="s">
        <v>32</v>
      </c>
      <c r="E33" s="1" t="s">
        <v>34</v>
      </c>
      <c r="F33">
        <f t="shared" si="1"/>
        <v>1</v>
      </c>
    </row>
    <row r="34" spans="1:6" x14ac:dyDescent="0.35">
      <c r="A34" s="1">
        <v>31</v>
      </c>
      <c r="B34" s="2" t="s">
        <v>17</v>
      </c>
      <c r="C34" s="1">
        <v>2019</v>
      </c>
      <c r="D34" s="1" t="s">
        <v>32</v>
      </c>
      <c r="E34" s="1" t="s">
        <v>34</v>
      </c>
      <c r="F34">
        <f t="shared" si="1"/>
        <v>1</v>
      </c>
    </row>
    <row r="35" spans="1:6" x14ac:dyDescent="0.35">
      <c r="A35" s="1">
        <v>32</v>
      </c>
      <c r="B35" s="2" t="s">
        <v>17</v>
      </c>
      <c r="C35" s="1">
        <v>2020</v>
      </c>
      <c r="D35" s="1" t="s">
        <v>32</v>
      </c>
      <c r="E35" s="1" t="s">
        <v>34</v>
      </c>
      <c r="F35">
        <f t="shared" si="1"/>
        <v>1</v>
      </c>
    </row>
    <row r="36" spans="1:6" x14ac:dyDescent="0.35">
      <c r="A36" s="1">
        <v>33</v>
      </c>
      <c r="B36" s="2" t="s">
        <v>17</v>
      </c>
      <c r="C36" s="1">
        <v>2021</v>
      </c>
      <c r="D36" s="1" t="s">
        <v>32</v>
      </c>
      <c r="E36" s="1" t="s">
        <v>34</v>
      </c>
      <c r="F36">
        <f t="shared" si="1"/>
        <v>1</v>
      </c>
    </row>
    <row r="37" spans="1:6" x14ac:dyDescent="0.35">
      <c r="A37" s="1">
        <v>34</v>
      </c>
      <c r="B37" s="2" t="s">
        <v>18</v>
      </c>
      <c r="C37" s="1">
        <v>2019</v>
      </c>
      <c r="D37" s="1" t="s">
        <v>73</v>
      </c>
      <c r="E37" s="1"/>
      <c r="F37">
        <f t="shared" si="1"/>
        <v>0</v>
      </c>
    </row>
    <row r="38" spans="1:6" x14ac:dyDescent="0.35">
      <c r="A38" s="1">
        <v>35</v>
      </c>
      <c r="B38" s="2" t="s">
        <v>18</v>
      </c>
      <c r="C38" s="1">
        <v>2020</v>
      </c>
      <c r="D38" s="1" t="s">
        <v>73</v>
      </c>
      <c r="E38" s="1"/>
      <c r="F38">
        <f t="shared" si="1"/>
        <v>0</v>
      </c>
    </row>
    <row r="39" spans="1:6" x14ac:dyDescent="0.35">
      <c r="A39" s="1">
        <v>36</v>
      </c>
      <c r="B39" s="2" t="s">
        <v>18</v>
      </c>
      <c r="C39" s="1">
        <v>2021</v>
      </c>
      <c r="D39" s="1" t="s">
        <v>73</v>
      </c>
      <c r="E39" s="1"/>
      <c r="F39">
        <f t="shared" si="1"/>
        <v>0</v>
      </c>
    </row>
    <row r="40" spans="1:6" x14ac:dyDescent="0.35">
      <c r="A40" s="1">
        <v>37</v>
      </c>
      <c r="B40" s="2" t="s">
        <v>19</v>
      </c>
      <c r="C40" s="1">
        <v>2019</v>
      </c>
      <c r="D40" s="1" t="s">
        <v>44</v>
      </c>
      <c r="E40" s="1" t="s">
        <v>34</v>
      </c>
      <c r="F40">
        <f t="shared" si="1"/>
        <v>1</v>
      </c>
    </row>
    <row r="41" spans="1:6" x14ac:dyDescent="0.35">
      <c r="A41" s="1">
        <v>38</v>
      </c>
      <c r="B41" s="2" t="s">
        <v>19</v>
      </c>
      <c r="C41" s="1">
        <v>2020</v>
      </c>
      <c r="D41" s="1" t="s">
        <v>44</v>
      </c>
      <c r="E41" s="1" t="s">
        <v>34</v>
      </c>
      <c r="F41">
        <f t="shared" si="1"/>
        <v>1</v>
      </c>
    </row>
    <row r="42" spans="1:6" x14ac:dyDescent="0.35">
      <c r="A42" s="1">
        <v>39</v>
      </c>
      <c r="B42" s="2" t="s">
        <v>19</v>
      </c>
      <c r="C42" s="1">
        <v>2021</v>
      </c>
      <c r="D42" s="1" t="s">
        <v>44</v>
      </c>
      <c r="E42" s="1" t="s">
        <v>34</v>
      </c>
      <c r="F42">
        <f t="shared" si="1"/>
        <v>1</v>
      </c>
    </row>
    <row r="43" spans="1:6" x14ac:dyDescent="0.35">
      <c r="A43" s="1">
        <v>40</v>
      </c>
      <c r="B43" s="2" t="s">
        <v>20</v>
      </c>
      <c r="C43" s="1">
        <v>2019</v>
      </c>
      <c r="D43" s="1" t="s">
        <v>74</v>
      </c>
      <c r="E43" s="1"/>
      <c r="F43">
        <f t="shared" si="1"/>
        <v>0</v>
      </c>
    </row>
    <row r="44" spans="1:6" x14ac:dyDescent="0.35">
      <c r="A44" s="1">
        <v>41</v>
      </c>
      <c r="B44" s="2" t="s">
        <v>20</v>
      </c>
      <c r="C44" s="1">
        <v>2020</v>
      </c>
      <c r="D44" s="1" t="s">
        <v>74</v>
      </c>
      <c r="E44" s="1"/>
      <c r="F44">
        <f t="shared" si="1"/>
        <v>0</v>
      </c>
    </row>
    <row r="45" spans="1:6" x14ac:dyDescent="0.35">
      <c r="A45" s="1">
        <v>42</v>
      </c>
      <c r="B45" s="2" t="s">
        <v>20</v>
      </c>
      <c r="C45" s="1">
        <v>2021</v>
      </c>
      <c r="D45" s="1" t="s">
        <v>75</v>
      </c>
      <c r="E45" s="1"/>
      <c r="F45">
        <f t="shared" si="1"/>
        <v>0</v>
      </c>
    </row>
    <row r="46" spans="1:6" x14ac:dyDescent="0.35">
      <c r="A46" s="1">
        <v>43</v>
      </c>
      <c r="B46" s="2" t="s">
        <v>21</v>
      </c>
      <c r="C46" s="1">
        <v>2019</v>
      </c>
      <c r="D46" s="1" t="s">
        <v>76</v>
      </c>
      <c r="E46" s="1"/>
      <c r="F46">
        <f t="shared" si="1"/>
        <v>0</v>
      </c>
    </row>
    <row r="47" spans="1:6" x14ac:dyDescent="0.35">
      <c r="A47" s="1">
        <v>44</v>
      </c>
      <c r="B47" s="2" t="s">
        <v>21</v>
      </c>
      <c r="C47" s="1">
        <v>2020</v>
      </c>
      <c r="D47" s="1" t="s">
        <v>76</v>
      </c>
      <c r="E47" s="1"/>
      <c r="F47">
        <f t="shared" si="1"/>
        <v>0</v>
      </c>
    </row>
    <row r="48" spans="1:6" x14ac:dyDescent="0.35">
      <c r="A48" s="1">
        <v>45</v>
      </c>
      <c r="B48" s="2" t="s">
        <v>21</v>
      </c>
      <c r="C48" s="1">
        <v>2021</v>
      </c>
      <c r="D48" s="1" t="s">
        <v>76</v>
      </c>
      <c r="E48" s="1"/>
      <c r="F48">
        <f t="shared" si="1"/>
        <v>0</v>
      </c>
    </row>
    <row r="49" spans="1:6" x14ac:dyDescent="0.35">
      <c r="A49" s="1">
        <v>46</v>
      </c>
      <c r="B49" s="2" t="s">
        <v>22</v>
      </c>
      <c r="C49" s="1">
        <v>2019</v>
      </c>
      <c r="D49" s="1" t="s">
        <v>42</v>
      </c>
      <c r="E49" s="1" t="s">
        <v>34</v>
      </c>
      <c r="F49">
        <f t="shared" si="1"/>
        <v>1</v>
      </c>
    </row>
    <row r="50" spans="1:6" x14ac:dyDescent="0.35">
      <c r="A50" s="1">
        <v>47</v>
      </c>
      <c r="B50" s="2" t="s">
        <v>22</v>
      </c>
      <c r="C50" s="1">
        <v>2020</v>
      </c>
      <c r="D50" s="1" t="s">
        <v>42</v>
      </c>
      <c r="E50" s="1" t="s">
        <v>34</v>
      </c>
      <c r="F50">
        <f t="shared" si="1"/>
        <v>1</v>
      </c>
    </row>
    <row r="51" spans="1:6" x14ac:dyDescent="0.35">
      <c r="A51" s="1">
        <v>48</v>
      </c>
      <c r="B51" s="2" t="s">
        <v>22</v>
      </c>
      <c r="C51" s="1">
        <v>2021</v>
      </c>
      <c r="D51" s="1" t="s">
        <v>42</v>
      </c>
      <c r="E51" s="1" t="s">
        <v>34</v>
      </c>
      <c r="F51">
        <f t="shared" si="1"/>
        <v>1</v>
      </c>
    </row>
    <row r="52" spans="1:6" x14ac:dyDescent="0.35">
      <c r="A52" s="1">
        <v>49</v>
      </c>
      <c r="B52" s="2" t="s">
        <v>23</v>
      </c>
      <c r="C52" s="1">
        <v>2019</v>
      </c>
      <c r="D52" s="1" t="s">
        <v>73</v>
      </c>
      <c r="E52" s="1"/>
      <c r="F52">
        <f t="shared" si="1"/>
        <v>0</v>
      </c>
    </row>
    <row r="53" spans="1:6" x14ac:dyDescent="0.35">
      <c r="A53" s="1">
        <v>50</v>
      </c>
      <c r="B53" s="2" t="s">
        <v>23</v>
      </c>
      <c r="C53" s="1">
        <v>2020</v>
      </c>
      <c r="D53" s="1" t="s">
        <v>73</v>
      </c>
      <c r="E53" s="1"/>
      <c r="F53">
        <f t="shared" si="1"/>
        <v>0</v>
      </c>
    </row>
    <row r="54" spans="1:6" x14ac:dyDescent="0.35">
      <c r="A54" s="1">
        <v>51</v>
      </c>
      <c r="B54" s="2" t="s">
        <v>23</v>
      </c>
      <c r="C54" s="1">
        <v>2021</v>
      </c>
      <c r="D54" s="1" t="s">
        <v>73</v>
      </c>
      <c r="E54" s="1"/>
      <c r="F54">
        <f t="shared" si="1"/>
        <v>0</v>
      </c>
    </row>
    <row r="55" spans="1:6" x14ac:dyDescent="0.35">
      <c r="A55" s="1">
        <v>52</v>
      </c>
      <c r="B55" s="1" t="str">
        <f ca="1">Y!B53</f>
        <v>Apexindo Pratama Duta Tbk.</v>
      </c>
      <c r="C55" s="1">
        <f>Y!C53</f>
        <v>2019</v>
      </c>
      <c r="D55" s="1" t="s">
        <v>73</v>
      </c>
      <c r="E55" s="1"/>
      <c r="F55">
        <f t="shared" si="1"/>
        <v>0</v>
      </c>
    </row>
    <row r="56" spans="1:6" x14ac:dyDescent="0.35">
      <c r="A56" s="1">
        <v>53</v>
      </c>
      <c r="B56" s="1" t="str">
        <f ca="1">Y!B54</f>
        <v>Apexindo Pratama Duta Tbk.</v>
      </c>
      <c r="C56" s="1">
        <f>Y!C54</f>
        <v>2020</v>
      </c>
      <c r="D56" s="1" t="s">
        <v>73</v>
      </c>
      <c r="E56" s="1"/>
      <c r="F56">
        <f t="shared" si="1"/>
        <v>0</v>
      </c>
    </row>
    <row r="57" spans="1:6" x14ac:dyDescent="0.35">
      <c r="A57" s="1">
        <v>54</v>
      </c>
      <c r="B57" s="1" t="str">
        <f ca="1">Y!B55</f>
        <v>Apexindo Pratama Duta Tbk.</v>
      </c>
      <c r="C57" s="1">
        <f>Y!C55</f>
        <v>2021</v>
      </c>
      <c r="D57" s="1" t="s">
        <v>73</v>
      </c>
      <c r="E57" s="1"/>
      <c r="F57">
        <f t="shared" si="1"/>
        <v>0</v>
      </c>
    </row>
    <row r="58" spans="1:6" x14ac:dyDescent="0.35">
      <c r="A58" s="1">
        <v>55</v>
      </c>
      <c r="B58" s="1" t="str">
        <f ca="1">Y!B56</f>
        <v>Bumi Resources Tbk.</v>
      </c>
      <c r="C58" s="1">
        <f>Y!C56</f>
        <v>2019</v>
      </c>
      <c r="D58" s="1" t="s">
        <v>73</v>
      </c>
      <c r="E58" s="1"/>
      <c r="F58">
        <f t="shared" si="1"/>
        <v>0</v>
      </c>
    </row>
    <row r="59" spans="1:6" x14ac:dyDescent="0.35">
      <c r="A59" s="1">
        <v>56</v>
      </c>
      <c r="B59" s="1" t="str">
        <f ca="1">Y!B57</f>
        <v>Bumi Resources Tbk.</v>
      </c>
      <c r="C59" s="1">
        <f>Y!C57</f>
        <v>2020</v>
      </c>
      <c r="D59" s="1" t="s">
        <v>73</v>
      </c>
      <c r="E59" s="1"/>
      <c r="F59">
        <f t="shared" si="1"/>
        <v>0</v>
      </c>
    </row>
    <row r="60" spans="1:6" x14ac:dyDescent="0.35">
      <c r="A60" s="1">
        <v>57</v>
      </c>
      <c r="B60" s="1" t="str">
        <f ca="1">Y!B58</f>
        <v>Bumi Resources Tbk.</v>
      </c>
      <c r="C60" s="1">
        <f>Y!C58</f>
        <v>2021</v>
      </c>
      <c r="D60" s="1" t="s">
        <v>73</v>
      </c>
      <c r="E60" s="1"/>
      <c r="F60">
        <f t="shared" si="1"/>
        <v>0</v>
      </c>
    </row>
    <row r="61" spans="1:6" x14ac:dyDescent="0.35">
      <c r="A61" s="1">
        <v>58</v>
      </c>
      <c r="B61" s="1" t="str">
        <f ca="1">Y!B59</f>
        <v>Bayan Resources Tbk.</v>
      </c>
      <c r="C61" s="1">
        <f>Y!C59</f>
        <v>2019</v>
      </c>
      <c r="D61" s="1" t="s">
        <v>32</v>
      </c>
      <c r="E61" s="1" t="s">
        <v>34</v>
      </c>
      <c r="F61">
        <f t="shared" si="1"/>
        <v>1</v>
      </c>
    </row>
    <row r="62" spans="1:6" x14ac:dyDescent="0.35">
      <c r="A62" s="1">
        <v>59</v>
      </c>
      <c r="B62" s="1" t="str">
        <f ca="1">Y!B60</f>
        <v>Bayan Resources Tbk.</v>
      </c>
      <c r="C62" s="1">
        <f>Y!C60</f>
        <v>2020</v>
      </c>
      <c r="D62" s="1" t="s">
        <v>32</v>
      </c>
      <c r="E62" s="1" t="s">
        <v>34</v>
      </c>
      <c r="F62">
        <f t="shared" si="1"/>
        <v>1</v>
      </c>
    </row>
    <row r="63" spans="1:6" x14ac:dyDescent="0.35">
      <c r="A63" s="1">
        <v>60</v>
      </c>
      <c r="B63" s="1" t="str">
        <f ca="1">Y!B61</f>
        <v>Bayan Resources Tbk.</v>
      </c>
      <c r="C63" s="1">
        <f>Y!C61</f>
        <v>2021</v>
      </c>
      <c r="D63" s="1" t="s">
        <v>32</v>
      </c>
      <c r="E63" s="1" t="s">
        <v>34</v>
      </c>
      <c r="F63">
        <f t="shared" si="1"/>
        <v>1</v>
      </c>
    </row>
    <row r="64" spans="1:6" x14ac:dyDescent="0.35">
      <c r="A64" s="1">
        <v>61</v>
      </c>
      <c r="B64" s="1" t="str">
        <f ca="1">Y!B62</f>
        <v>Darma Henwa Tbk</v>
      </c>
      <c r="C64" s="1">
        <f>Y!C62</f>
        <v>2019</v>
      </c>
      <c r="D64" s="1" t="s">
        <v>73</v>
      </c>
      <c r="E64" s="1"/>
      <c r="F64">
        <f t="shared" si="1"/>
        <v>0</v>
      </c>
    </row>
    <row r="65" spans="1:6" x14ac:dyDescent="0.35">
      <c r="A65" s="1">
        <v>62</v>
      </c>
      <c r="B65" s="1" t="str">
        <f ca="1">Y!B63</f>
        <v>Darma Henwa Tbk</v>
      </c>
      <c r="C65" s="1">
        <f>Y!C63</f>
        <v>2020</v>
      </c>
      <c r="D65" s="1" t="s">
        <v>73</v>
      </c>
      <c r="E65" s="1"/>
      <c r="F65">
        <f t="shared" si="1"/>
        <v>0</v>
      </c>
    </row>
    <row r="66" spans="1:6" x14ac:dyDescent="0.35">
      <c r="A66" s="1">
        <v>63</v>
      </c>
      <c r="B66" s="1" t="str">
        <f ca="1">Y!B64</f>
        <v>Darma Henwa Tbk</v>
      </c>
      <c r="C66" s="1">
        <f>Y!C64</f>
        <v>2021</v>
      </c>
      <c r="D66" s="1" t="s">
        <v>73</v>
      </c>
      <c r="E66" s="1"/>
      <c r="F66">
        <f t="shared" si="1"/>
        <v>0</v>
      </c>
    </row>
    <row r="67" spans="1:6" x14ac:dyDescent="0.35">
      <c r="A67" s="1">
        <v>64</v>
      </c>
      <c r="B67" s="1" t="str">
        <f ca="1">Y!B65</f>
        <v>Delta Dunia Makmur Tbk.</v>
      </c>
      <c r="C67" s="1">
        <f>Y!C65</f>
        <v>2019</v>
      </c>
      <c r="D67" s="1" t="s">
        <v>82</v>
      </c>
      <c r="E67" s="1"/>
      <c r="F67">
        <f t="shared" si="1"/>
        <v>0</v>
      </c>
    </row>
    <row r="68" spans="1:6" x14ac:dyDescent="0.35">
      <c r="A68" s="1">
        <v>65</v>
      </c>
      <c r="B68" s="1" t="str">
        <f ca="1">Y!B66</f>
        <v>Delta Dunia Makmur Tbk.</v>
      </c>
      <c r="C68" s="1">
        <f>Y!C66</f>
        <v>2020</v>
      </c>
      <c r="D68" s="1" t="s">
        <v>82</v>
      </c>
      <c r="E68" s="1"/>
      <c r="F68">
        <f t="shared" si="1"/>
        <v>0</v>
      </c>
    </row>
    <row r="69" spans="1:6" x14ac:dyDescent="0.35">
      <c r="A69" s="1">
        <v>66</v>
      </c>
      <c r="B69" s="1" t="str">
        <f ca="1">Y!B67</f>
        <v>Delta Dunia Makmur Tbk.</v>
      </c>
      <c r="C69" s="1">
        <f>Y!C67</f>
        <v>2021</v>
      </c>
      <c r="D69" s="1" t="s">
        <v>82</v>
      </c>
      <c r="E69" s="1"/>
      <c r="F69">
        <f t="shared" ref="F69:F87" si="2">IF(E69="Ya",1,0)</f>
        <v>0</v>
      </c>
    </row>
    <row r="70" spans="1:6" x14ac:dyDescent="0.35">
      <c r="A70" s="1">
        <v>67</v>
      </c>
      <c r="B70" s="1" t="str">
        <f ca="1">Y!B68</f>
        <v>Energi Mega Persada Tbk.</v>
      </c>
      <c r="C70" s="1">
        <f>Y!C68</f>
        <v>2019</v>
      </c>
      <c r="D70" s="1" t="s">
        <v>89</v>
      </c>
      <c r="E70" s="1"/>
      <c r="F70">
        <f t="shared" si="2"/>
        <v>0</v>
      </c>
    </row>
    <row r="71" spans="1:6" x14ac:dyDescent="0.35">
      <c r="A71" s="1">
        <v>68</v>
      </c>
      <c r="B71" s="1" t="str">
        <f ca="1">Y!B69</f>
        <v>Energi Mega Persada Tbk.</v>
      </c>
      <c r="C71" s="1">
        <f>Y!C69</f>
        <v>2020</v>
      </c>
      <c r="D71" s="1" t="s">
        <v>89</v>
      </c>
      <c r="E71" s="1"/>
      <c r="F71">
        <f t="shared" si="2"/>
        <v>0</v>
      </c>
    </row>
    <row r="72" spans="1:6" x14ac:dyDescent="0.35">
      <c r="A72" s="1">
        <v>69</v>
      </c>
      <c r="B72" s="1" t="str">
        <f ca="1">Y!B70</f>
        <v>Energi Mega Persada Tbk.</v>
      </c>
      <c r="C72" s="1">
        <f>Y!C70</f>
        <v>2021</v>
      </c>
      <c r="D72" s="1" t="s">
        <v>89</v>
      </c>
      <c r="E72" s="1"/>
      <c r="F72">
        <f t="shared" si="2"/>
        <v>0</v>
      </c>
    </row>
    <row r="73" spans="1:6" x14ac:dyDescent="0.35">
      <c r="A73" s="1">
        <v>70</v>
      </c>
      <c r="B73" s="1" t="str">
        <f ca="1">Y!B71</f>
        <v>Golden Energy Mines Tbk.</v>
      </c>
      <c r="C73" s="1">
        <f>Y!C71</f>
        <v>2019</v>
      </c>
      <c r="D73" s="1" t="s">
        <v>42</v>
      </c>
      <c r="E73" s="1" t="s">
        <v>34</v>
      </c>
      <c r="F73">
        <f t="shared" si="2"/>
        <v>1</v>
      </c>
    </row>
    <row r="74" spans="1:6" x14ac:dyDescent="0.35">
      <c r="A74" s="1">
        <v>71</v>
      </c>
      <c r="B74" s="1" t="str">
        <f ca="1">Y!B72</f>
        <v>Golden Energy Mines Tbk.</v>
      </c>
      <c r="C74" s="1">
        <f>Y!C72</f>
        <v>2020</v>
      </c>
      <c r="D74" s="1" t="s">
        <v>42</v>
      </c>
      <c r="E74" s="1" t="s">
        <v>34</v>
      </c>
      <c r="F74">
        <f t="shared" si="2"/>
        <v>1</v>
      </c>
    </row>
    <row r="75" spans="1:6" x14ac:dyDescent="0.35">
      <c r="A75" s="1">
        <v>72</v>
      </c>
      <c r="B75" s="1" t="str">
        <f ca="1">Y!B73</f>
        <v>Golden Energy Mines Tbk.</v>
      </c>
      <c r="C75" s="1">
        <f>Y!C73</f>
        <v>2021</v>
      </c>
      <c r="D75" s="1" t="s">
        <v>42</v>
      </c>
      <c r="E75" s="1" t="s">
        <v>34</v>
      </c>
      <c r="F75">
        <f t="shared" si="2"/>
        <v>1</v>
      </c>
    </row>
    <row r="76" spans="1:6" x14ac:dyDescent="0.35">
      <c r="A76" s="1">
        <v>73</v>
      </c>
      <c r="B76" s="1" t="str">
        <f ca="1">Y!B74</f>
        <v>Harum Energy Tbk.</v>
      </c>
      <c r="C76" s="1">
        <f>Y!C74</f>
        <v>2019</v>
      </c>
      <c r="D76" s="1" t="s">
        <v>42</v>
      </c>
      <c r="E76" s="1" t="s">
        <v>34</v>
      </c>
      <c r="F76">
        <f t="shared" si="2"/>
        <v>1</v>
      </c>
    </row>
    <row r="77" spans="1:6" x14ac:dyDescent="0.35">
      <c r="A77" s="1">
        <v>74</v>
      </c>
      <c r="B77" s="1" t="str">
        <f ca="1">Y!B75</f>
        <v>Harum Energy Tbk.</v>
      </c>
      <c r="C77" s="1">
        <f>Y!C75</f>
        <v>2020</v>
      </c>
      <c r="D77" s="1" t="s">
        <v>42</v>
      </c>
      <c r="E77" s="1" t="s">
        <v>34</v>
      </c>
      <c r="F77">
        <f t="shared" si="2"/>
        <v>1</v>
      </c>
    </row>
    <row r="78" spans="1:6" x14ac:dyDescent="0.35">
      <c r="A78" s="1">
        <v>75</v>
      </c>
      <c r="B78" s="1" t="str">
        <f ca="1">Y!B76</f>
        <v>Harum Energy Tbk.</v>
      </c>
      <c r="C78" s="1">
        <f>Y!C76</f>
        <v>2021</v>
      </c>
      <c r="D78" s="1" t="s">
        <v>42</v>
      </c>
      <c r="E78" s="1" t="s">
        <v>34</v>
      </c>
      <c r="F78">
        <f t="shared" si="2"/>
        <v>1</v>
      </c>
    </row>
    <row r="79" spans="1:6" x14ac:dyDescent="0.35">
      <c r="A79" s="1">
        <v>76</v>
      </c>
      <c r="B79" s="1" t="str">
        <f ca="1">Y!B77</f>
        <v>Sillo Maritime Perdana Tbk.</v>
      </c>
      <c r="C79" s="1">
        <f>Y!C77</f>
        <v>2019</v>
      </c>
      <c r="D79" s="1" t="s">
        <v>76</v>
      </c>
      <c r="E79" s="1"/>
      <c r="F79">
        <f t="shared" si="2"/>
        <v>0</v>
      </c>
    </row>
    <row r="80" spans="1:6" x14ac:dyDescent="0.35">
      <c r="A80" s="1">
        <v>77</v>
      </c>
      <c r="B80" s="1" t="str">
        <f ca="1">Y!B78</f>
        <v>Sillo Maritime Perdana Tbk.</v>
      </c>
      <c r="C80" s="1">
        <f>Y!C78</f>
        <v>2020</v>
      </c>
      <c r="D80" s="1" t="s">
        <v>76</v>
      </c>
      <c r="E80" s="1"/>
      <c r="F80">
        <f t="shared" si="2"/>
        <v>0</v>
      </c>
    </row>
    <row r="81" spans="1:6" x14ac:dyDescent="0.35">
      <c r="A81" s="1">
        <v>78</v>
      </c>
      <c r="B81" s="1" t="str">
        <f ca="1">Y!B79</f>
        <v>Sillo Maritime Perdana Tbk.</v>
      </c>
      <c r="C81" s="1">
        <f>Y!C79</f>
        <v>2021</v>
      </c>
      <c r="D81" s="1" t="s">
        <v>76</v>
      </c>
      <c r="E81" s="1"/>
      <c r="F81">
        <f t="shared" si="2"/>
        <v>0</v>
      </c>
    </row>
    <row r="82" spans="1:6" x14ac:dyDescent="0.35">
      <c r="A82" s="1">
        <v>79</v>
      </c>
      <c r="B82" s="1" t="str">
        <f ca="1">Y!B80</f>
        <v>Pelita Samudera Shipping Tbk.</v>
      </c>
      <c r="C82" s="1">
        <f>Y!C80</f>
        <v>2019</v>
      </c>
      <c r="D82" s="1" t="s">
        <v>32</v>
      </c>
      <c r="E82" s="1" t="s">
        <v>34</v>
      </c>
      <c r="F82">
        <f t="shared" si="2"/>
        <v>1</v>
      </c>
    </row>
    <row r="83" spans="1:6" x14ac:dyDescent="0.35">
      <c r="A83" s="1">
        <v>80</v>
      </c>
      <c r="B83" s="1" t="str">
        <f ca="1">Y!B81</f>
        <v>Pelita Samudera Shipping Tbk.</v>
      </c>
      <c r="C83" s="1">
        <f>Y!C81</f>
        <v>2020</v>
      </c>
      <c r="D83" s="1" t="s">
        <v>32</v>
      </c>
      <c r="E83" s="1" t="s">
        <v>34</v>
      </c>
      <c r="F83">
        <f t="shared" si="2"/>
        <v>1</v>
      </c>
    </row>
    <row r="84" spans="1:6" x14ac:dyDescent="0.35">
      <c r="A84" s="1">
        <v>81</v>
      </c>
      <c r="B84" s="1" t="str">
        <f ca="1">Y!B82</f>
        <v>Pelita Samudera Shipping Tbk.</v>
      </c>
      <c r="C84" s="1">
        <f>Y!C82</f>
        <v>2021</v>
      </c>
      <c r="D84" s="1" t="s">
        <v>32</v>
      </c>
      <c r="E84" s="1" t="s">
        <v>34</v>
      </c>
      <c r="F84">
        <f t="shared" si="2"/>
        <v>1</v>
      </c>
    </row>
    <row r="85" spans="1:6" x14ac:dyDescent="0.35">
      <c r="A85" s="1">
        <v>82</v>
      </c>
      <c r="B85" s="1" t="str">
        <f ca="1">Y!B83</f>
        <v>Dana Brata Luhur Tbk.</v>
      </c>
      <c r="C85" s="1">
        <f>Y!C83</f>
        <v>2019</v>
      </c>
      <c r="D85" s="1" t="s">
        <v>90</v>
      </c>
      <c r="E85" s="1"/>
      <c r="F85">
        <f t="shared" si="2"/>
        <v>0</v>
      </c>
    </row>
    <row r="86" spans="1:6" x14ac:dyDescent="0.35">
      <c r="A86" s="1">
        <v>83</v>
      </c>
      <c r="B86" s="1" t="str">
        <f ca="1">Y!B84</f>
        <v>Dana Brata Luhur Tbk.</v>
      </c>
      <c r="C86" s="1">
        <f>Y!C84</f>
        <v>2020</v>
      </c>
      <c r="D86" s="1" t="s">
        <v>90</v>
      </c>
      <c r="E86" s="1"/>
      <c r="F86">
        <f t="shared" si="2"/>
        <v>0</v>
      </c>
    </row>
    <row r="87" spans="1:6" x14ac:dyDescent="0.35">
      <c r="A87" s="1">
        <v>84</v>
      </c>
      <c r="B87" s="1" t="str">
        <f ca="1">Y!B85</f>
        <v>Dana Brata Luhur Tbk.</v>
      </c>
      <c r="C87" s="1">
        <f>Y!C85</f>
        <v>2021</v>
      </c>
      <c r="D87" s="1" t="s">
        <v>90</v>
      </c>
      <c r="E87" s="1"/>
      <c r="F87">
        <f t="shared" si="2"/>
        <v>0</v>
      </c>
    </row>
    <row r="88" spans="1:6" x14ac:dyDescent="0.35">
      <c r="B88" t="s">
        <v>135</v>
      </c>
      <c r="D88" s="28" t="s">
        <v>136</v>
      </c>
      <c r="F88">
        <v>0</v>
      </c>
    </row>
    <row r="89" spans="1:6" x14ac:dyDescent="0.35">
      <c r="B89" t="s">
        <v>135</v>
      </c>
      <c r="D89" s="28" t="s">
        <v>136</v>
      </c>
      <c r="F89">
        <v>0</v>
      </c>
    </row>
    <row r="90" spans="1:6" x14ac:dyDescent="0.35">
      <c r="B90" t="s">
        <v>135</v>
      </c>
      <c r="D90" s="28" t="s">
        <v>137</v>
      </c>
      <c r="F90">
        <v>0</v>
      </c>
    </row>
    <row r="91" spans="1:6" x14ac:dyDescent="0.35">
      <c r="B91" t="s">
        <v>138</v>
      </c>
      <c r="D91" s="28" t="s">
        <v>90</v>
      </c>
      <c r="F91">
        <v>0</v>
      </c>
    </row>
    <row r="92" spans="1:6" x14ac:dyDescent="0.35">
      <c r="B92" t="s">
        <v>138</v>
      </c>
      <c r="D92" s="28" t="s">
        <v>90</v>
      </c>
      <c r="F92">
        <v>0</v>
      </c>
    </row>
    <row r="93" spans="1:6" x14ac:dyDescent="0.35">
      <c r="B93" t="s">
        <v>138</v>
      </c>
      <c r="D93" s="28" t="s">
        <v>90</v>
      </c>
      <c r="F93">
        <v>0</v>
      </c>
    </row>
    <row r="94" spans="1:6" x14ac:dyDescent="0.35">
      <c r="B94" t="s">
        <v>141</v>
      </c>
      <c r="D94" s="28" t="s">
        <v>142</v>
      </c>
      <c r="F94">
        <v>0</v>
      </c>
    </row>
    <row r="95" spans="1:6" x14ac:dyDescent="0.35">
      <c r="B95" t="s">
        <v>141</v>
      </c>
      <c r="D95" s="28" t="s">
        <v>143</v>
      </c>
      <c r="F95">
        <v>0</v>
      </c>
    </row>
    <row r="96" spans="1:6" x14ac:dyDescent="0.35">
      <c r="B96" t="s">
        <v>141</v>
      </c>
      <c r="D96" s="28" t="s">
        <v>143</v>
      </c>
      <c r="F96">
        <v>0</v>
      </c>
    </row>
    <row r="97" spans="2:6" x14ac:dyDescent="0.35">
      <c r="B97" t="s">
        <v>144</v>
      </c>
      <c r="D97" s="28" t="s">
        <v>82</v>
      </c>
      <c r="F97">
        <v>0</v>
      </c>
    </row>
    <row r="98" spans="2:6" x14ac:dyDescent="0.35">
      <c r="B98" t="s">
        <v>144</v>
      </c>
      <c r="D98" s="28" t="s">
        <v>82</v>
      </c>
      <c r="F98">
        <v>0</v>
      </c>
    </row>
    <row r="99" spans="2:6" x14ac:dyDescent="0.35">
      <c r="B99" t="s">
        <v>144</v>
      </c>
      <c r="D99" s="28" t="s">
        <v>82</v>
      </c>
      <c r="F99">
        <v>0</v>
      </c>
    </row>
    <row r="100" spans="2:6" x14ac:dyDescent="0.35">
      <c r="B100" t="s">
        <v>145</v>
      </c>
      <c r="D100" s="28" t="s">
        <v>147</v>
      </c>
      <c r="F100">
        <v>1</v>
      </c>
    </row>
    <row r="101" spans="2:6" x14ac:dyDescent="0.35">
      <c r="B101" t="s">
        <v>145</v>
      </c>
      <c r="D101" s="28" t="s">
        <v>147</v>
      </c>
      <c r="F101">
        <v>1</v>
      </c>
    </row>
    <row r="102" spans="2:6" x14ac:dyDescent="0.35">
      <c r="B102" t="s">
        <v>145</v>
      </c>
      <c r="D102" s="28" t="s">
        <v>147</v>
      </c>
      <c r="F102">
        <v>1</v>
      </c>
    </row>
    <row r="103" spans="2:6" x14ac:dyDescent="0.35">
      <c r="B103" t="s">
        <v>148</v>
      </c>
      <c r="D103" s="28" t="s">
        <v>149</v>
      </c>
      <c r="F103">
        <v>0</v>
      </c>
    </row>
    <row r="104" spans="2:6" x14ac:dyDescent="0.35">
      <c r="B104" t="s">
        <v>148</v>
      </c>
      <c r="D104" s="28" t="s">
        <v>149</v>
      </c>
      <c r="F104">
        <v>0</v>
      </c>
    </row>
    <row r="105" spans="2:6" x14ac:dyDescent="0.35">
      <c r="B105" t="s">
        <v>148</v>
      </c>
      <c r="D105" s="28" t="s">
        <v>150</v>
      </c>
      <c r="F105">
        <v>0</v>
      </c>
    </row>
    <row r="106" spans="2:6" x14ac:dyDescent="0.35">
      <c r="B106" t="s">
        <v>151</v>
      </c>
      <c r="D106" s="28" t="s">
        <v>152</v>
      </c>
      <c r="F106">
        <v>0</v>
      </c>
    </row>
    <row r="107" spans="2:6" x14ac:dyDescent="0.35">
      <c r="B107" t="s">
        <v>151</v>
      </c>
      <c r="D107" s="28" t="s">
        <v>152</v>
      </c>
      <c r="F107">
        <v>0</v>
      </c>
    </row>
    <row r="108" spans="2:6" x14ac:dyDescent="0.35">
      <c r="B108" t="s">
        <v>151</v>
      </c>
      <c r="D108" s="28" t="s">
        <v>152</v>
      </c>
      <c r="F108">
        <v>0</v>
      </c>
    </row>
    <row r="109" spans="2:6" x14ac:dyDescent="0.35">
      <c r="B109" t="s">
        <v>153</v>
      </c>
      <c r="D109" s="28" t="s">
        <v>154</v>
      </c>
      <c r="F109">
        <v>0</v>
      </c>
    </row>
    <row r="110" spans="2:6" x14ac:dyDescent="0.35">
      <c r="B110" t="s">
        <v>153</v>
      </c>
      <c r="D110" s="28" t="s">
        <v>154</v>
      </c>
      <c r="F110">
        <v>0</v>
      </c>
    </row>
    <row r="111" spans="2:6" x14ac:dyDescent="0.35">
      <c r="B111" t="s">
        <v>153</v>
      </c>
      <c r="D111" s="28" t="s">
        <v>154</v>
      </c>
      <c r="F111">
        <v>0</v>
      </c>
    </row>
    <row r="112" spans="2:6" x14ac:dyDescent="0.35">
      <c r="B112" t="s">
        <v>155</v>
      </c>
      <c r="D112" s="28" t="s">
        <v>156</v>
      </c>
      <c r="F112">
        <v>0</v>
      </c>
    </row>
    <row r="113" spans="2:6" x14ac:dyDescent="0.35">
      <c r="B113" t="s">
        <v>155</v>
      </c>
      <c r="D113" s="28" t="s">
        <v>157</v>
      </c>
      <c r="F113">
        <v>0</v>
      </c>
    </row>
    <row r="114" spans="2:6" x14ac:dyDescent="0.35">
      <c r="B114" t="s">
        <v>155</v>
      </c>
      <c r="D114" s="28" t="s">
        <v>157</v>
      </c>
      <c r="F114">
        <v>0</v>
      </c>
    </row>
    <row r="115" spans="2:6" x14ac:dyDescent="0.35">
      <c r="B115" t="s">
        <v>158</v>
      </c>
      <c r="D115" s="28" t="s">
        <v>159</v>
      </c>
      <c r="F115">
        <v>0</v>
      </c>
    </row>
    <row r="116" spans="2:6" x14ac:dyDescent="0.35">
      <c r="B116" t="s">
        <v>158</v>
      </c>
      <c r="D116" s="28" t="s">
        <v>159</v>
      </c>
      <c r="F116">
        <v>0</v>
      </c>
    </row>
    <row r="117" spans="2:6" x14ac:dyDescent="0.35">
      <c r="B117" t="s">
        <v>158</v>
      </c>
      <c r="D117" t="s">
        <v>160</v>
      </c>
      <c r="F117">
        <v>0</v>
      </c>
    </row>
    <row r="118" spans="2:6" x14ac:dyDescent="0.35">
      <c r="B118" t="s">
        <v>161</v>
      </c>
      <c r="D118" t="s">
        <v>159</v>
      </c>
      <c r="F118">
        <v>0</v>
      </c>
    </row>
    <row r="119" spans="2:6" x14ac:dyDescent="0.35">
      <c r="B119" t="s">
        <v>161</v>
      </c>
      <c r="D119" t="s">
        <v>159</v>
      </c>
      <c r="F119">
        <v>0</v>
      </c>
    </row>
    <row r="120" spans="2:6" x14ac:dyDescent="0.35">
      <c r="B120" t="s">
        <v>161</v>
      </c>
      <c r="D120" t="s">
        <v>159</v>
      </c>
      <c r="F120">
        <v>0</v>
      </c>
    </row>
    <row r="121" spans="2:6" x14ac:dyDescent="0.35">
      <c r="B121" t="s">
        <v>162</v>
      </c>
      <c r="D121" t="s">
        <v>32</v>
      </c>
      <c r="F121">
        <v>1</v>
      </c>
    </row>
    <row r="122" spans="2:6" x14ac:dyDescent="0.35">
      <c r="B122" t="s">
        <v>162</v>
      </c>
      <c r="D122" t="s">
        <v>42</v>
      </c>
      <c r="F122">
        <v>1</v>
      </c>
    </row>
    <row r="123" spans="2:6" x14ac:dyDescent="0.35">
      <c r="B123" t="s">
        <v>162</v>
      </c>
      <c r="D123" t="s">
        <v>42</v>
      </c>
      <c r="F123">
        <v>1</v>
      </c>
    </row>
    <row r="124" spans="2:6" x14ac:dyDescent="0.35">
      <c r="B124" t="s">
        <v>163</v>
      </c>
    </row>
    <row r="125" spans="2:6" x14ac:dyDescent="0.35">
      <c r="B125" t="s">
        <v>163</v>
      </c>
    </row>
    <row r="126" spans="2:6" x14ac:dyDescent="0.35">
      <c r="B126" t="s">
        <v>163</v>
      </c>
    </row>
    <row r="127" spans="2:6" x14ac:dyDescent="0.35">
      <c r="B127" t="s">
        <v>164</v>
      </c>
    </row>
    <row r="128" spans="2:6" x14ac:dyDescent="0.35">
      <c r="B128" t="s">
        <v>164</v>
      </c>
    </row>
    <row r="129" spans="2:6" x14ac:dyDescent="0.35">
      <c r="B129" t="s">
        <v>164</v>
      </c>
    </row>
    <row r="130" spans="2:6" x14ac:dyDescent="0.35">
      <c r="B130" t="s">
        <v>165</v>
      </c>
      <c r="D130" t="s">
        <v>166</v>
      </c>
      <c r="F130">
        <v>0</v>
      </c>
    </row>
    <row r="131" spans="2:6" x14ac:dyDescent="0.35">
      <c r="B131" t="s">
        <v>165</v>
      </c>
      <c r="D131" t="s">
        <v>166</v>
      </c>
      <c r="F131">
        <v>0</v>
      </c>
    </row>
    <row r="132" spans="2:6" x14ac:dyDescent="0.35">
      <c r="B132" t="s">
        <v>165</v>
      </c>
      <c r="D132" t="s">
        <v>166</v>
      </c>
      <c r="F132">
        <v>0</v>
      </c>
    </row>
    <row r="133" spans="2:6" x14ac:dyDescent="0.35">
      <c r="B133" t="s">
        <v>167</v>
      </c>
      <c r="D133" t="s">
        <v>168</v>
      </c>
      <c r="F133">
        <v>1</v>
      </c>
    </row>
    <row r="134" spans="2:6" x14ac:dyDescent="0.35">
      <c r="B134" t="s">
        <v>167</v>
      </c>
      <c r="D134" t="s">
        <v>76</v>
      </c>
      <c r="F134">
        <v>0</v>
      </c>
    </row>
    <row r="135" spans="2:6" x14ac:dyDescent="0.35">
      <c r="B135" t="s">
        <v>167</v>
      </c>
      <c r="D135" t="s">
        <v>76</v>
      </c>
      <c r="F135">
        <v>0</v>
      </c>
    </row>
    <row r="136" spans="2:6" x14ac:dyDescent="0.35">
      <c r="B136" t="s">
        <v>169</v>
      </c>
      <c r="D136" t="s">
        <v>170</v>
      </c>
      <c r="F136">
        <v>0</v>
      </c>
    </row>
    <row r="137" spans="2:6" x14ac:dyDescent="0.35">
      <c r="B137" t="s">
        <v>169</v>
      </c>
      <c r="D137" t="s">
        <v>170</v>
      </c>
      <c r="F137">
        <v>0</v>
      </c>
    </row>
    <row r="138" spans="2:6" x14ac:dyDescent="0.35">
      <c r="B138" t="s">
        <v>169</v>
      </c>
      <c r="D138" t="s">
        <v>171</v>
      </c>
      <c r="F138">
        <v>0</v>
      </c>
    </row>
    <row r="139" spans="2:6" x14ac:dyDescent="0.35">
      <c r="B139" t="s">
        <v>172</v>
      </c>
      <c r="D139" t="s">
        <v>76</v>
      </c>
      <c r="F139">
        <v>0</v>
      </c>
    </row>
    <row r="140" spans="2:6" x14ac:dyDescent="0.35">
      <c r="B140" t="s">
        <v>172</v>
      </c>
      <c r="D140" t="s">
        <v>76</v>
      </c>
      <c r="F140">
        <v>0</v>
      </c>
    </row>
    <row r="141" spans="2:6" x14ac:dyDescent="0.35">
      <c r="B141" t="s">
        <v>172</v>
      </c>
      <c r="D141" t="s">
        <v>76</v>
      </c>
      <c r="F141">
        <v>0</v>
      </c>
    </row>
    <row r="142" spans="2:6" x14ac:dyDescent="0.35">
      <c r="B142" t="s">
        <v>173</v>
      </c>
      <c r="D142" t="s">
        <v>174</v>
      </c>
      <c r="F142">
        <v>0</v>
      </c>
    </row>
    <row r="143" spans="2:6" x14ac:dyDescent="0.35">
      <c r="B143" t="s">
        <v>173</v>
      </c>
      <c r="D143" t="s">
        <v>174</v>
      </c>
      <c r="F143">
        <v>0</v>
      </c>
    </row>
    <row r="144" spans="2:6" x14ac:dyDescent="0.35">
      <c r="B144" t="s">
        <v>173</v>
      </c>
      <c r="D144" t="s">
        <v>174</v>
      </c>
      <c r="F144">
        <v>0</v>
      </c>
    </row>
    <row r="145" spans="2:6" x14ac:dyDescent="0.35">
      <c r="B145" t="s">
        <v>175</v>
      </c>
      <c r="D145" t="s">
        <v>176</v>
      </c>
      <c r="F145">
        <v>0</v>
      </c>
    </row>
    <row r="146" spans="2:6" x14ac:dyDescent="0.35">
      <c r="B146" t="s">
        <v>175</v>
      </c>
      <c r="D146" t="s">
        <v>176</v>
      </c>
      <c r="F146">
        <v>0</v>
      </c>
    </row>
    <row r="147" spans="2:6" x14ac:dyDescent="0.35">
      <c r="B147" t="s">
        <v>175</v>
      </c>
      <c r="D147" t="s">
        <v>176</v>
      </c>
      <c r="F147">
        <v>0</v>
      </c>
    </row>
    <row r="148" spans="2:6" x14ac:dyDescent="0.35">
      <c r="B148" t="s">
        <v>177</v>
      </c>
      <c r="D148" t="s">
        <v>149</v>
      </c>
      <c r="F148">
        <v>0</v>
      </c>
    </row>
    <row r="149" spans="2:6" x14ac:dyDescent="0.35">
      <c r="B149" t="s">
        <v>177</v>
      </c>
      <c r="D149" t="s">
        <v>149</v>
      </c>
      <c r="F149">
        <v>0</v>
      </c>
    </row>
    <row r="150" spans="2:6" x14ac:dyDescent="0.35">
      <c r="B150" t="s">
        <v>177</v>
      </c>
      <c r="D150" t="s">
        <v>149</v>
      </c>
      <c r="F150">
        <v>0</v>
      </c>
    </row>
    <row r="151" spans="2:6" x14ac:dyDescent="0.35">
      <c r="B151" t="s">
        <v>178</v>
      </c>
      <c r="D151" t="s">
        <v>179</v>
      </c>
      <c r="F151">
        <v>0</v>
      </c>
    </row>
    <row r="152" spans="2:6" x14ac:dyDescent="0.35">
      <c r="B152" t="s">
        <v>178</v>
      </c>
      <c r="D152" t="s">
        <v>180</v>
      </c>
      <c r="F152">
        <v>0</v>
      </c>
    </row>
    <row r="153" spans="2:6" x14ac:dyDescent="0.35">
      <c r="B153" t="s">
        <v>178</v>
      </c>
      <c r="D153" t="s">
        <v>180</v>
      </c>
      <c r="F153">
        <v>0</v>
      </c>
    </row>
    <row r="154" spans="2:6" x14ac:dyDescent="0.35">
      <c r="B154" t="s">
        <v>181</v>
      </c>
      <c r="D154" t="s">
        <v>179</v>
      </c>
      <c r="F154">
        <v>1</v>
      </c>
    </row>
    <row r="155" spans="2:6" x14ac:dyDescent="0.35">
      <c r="B155" t="s">
        <v>181</v>
      </c>
      <c r="D155" t="s">
        <v>179</v>
      </c>
      <c r="F155">
        <v>1</v>
      </c>
    </row>
    <row r="156" spans="2:6" x14ac:dyDescent="0.35">
      <c r="B156" t="s">
        <v>181</v>
      </c>
      <c r="D156" t="s">
        <v>179</v>
      </c>
      <c r="F156">
        <v>1</v>
      </c>
    </row>
    <row r="157" spans="2:6" x14ac:dyDescent="0.35">
      <c r="B157" t="s">
        <v>182</v>
      </c>
      <c r="D157" t="s">
        <v>183</v>
      </c>
      <c r="F157">
        <v>0</v>
      </c>
    </row>
    <row r="158" spans="2:6" x14ac:dyDescent="0.35">
      <c r="B158" t="s">
        <v>182</v>
      </c>
      <c r="D158" t="s">
        <v>183</v>
      </c>
      <c r="F158">
        <v>0</v>
      </c>
    </row>
    <row r="159" spans="2:6" x14ac:dyDescent="0.35">
      <c r="B159" t="s">
        <v>182</v>
      </c>
      <c r="D159" t="s">
        <v>183</v>
      </c>
      <c r="F159">
        <v>0</v>
      </c>
    </row>
    <row r="160" spans="2:6" x14ac:dyDescent="0.35">
      <c r="B160" t="s">
        <v>184</v>
      </c>
      <c r="D160" t="s">
        <v>183</v>
      </c>
      <c r="F160">
        <v>0</v>
      </c>
    </row>
    <row r="161" spans="2:6" x14ac:dyDescent="0.35">
      <c r="B161" t="s">
        <v>184</v>
      </c>
      <c r="D161" t="s">
        <v>183</v>
      </c>
      <c r="F161">
        <v>0</v>
      </c>
    </row>
    <row r="162" spans="2:6" x14ac:dyDescent="0.35">
      <c r="B162" t="s">
        <v>184</v>
      </c>
      <c r="D162" t="s">
        <v>186</v>
      </c>
      <c r="F162">
        <v>0</v>
      </c>
    </row>
    <row r="163" spans="2:6" x14ac:dyDescent="0.35">
      <c r="B163" t="s">
        <v>185</v>
      </c>
      <c r="D163" t="s">
        <v>149</v>
      </c>
      <c r="F163">
        <v>0</v>
      </c>
    </row>
    <row r="164" spans="2:6" x14ac:dyDescent="0.35">
      <c r="B164" t="s">
        <v>185</v>
      </c>
      <c r="D164" t="s">
        <v>149</v>
      </c>
      <c r="F164">
        <v>0</v>
      </c>
    </row>
    <row r="165" spans="2:6" x14ac:dyDescent="0.35">
      <c r="B165" t="s">
        <v>185</v>
      </c>
      <c r="D165" t="s">
        <v>149</v>
      </c>
      <c r="F165">
        <v>0</v>
      </c>
    </row>
    <row r="166" spans="2:6" x14ac:dyDescent="0.35">
      <c r="B166" t="s">
        <v>187</v>
      </c>
      <c r="D166" t="s">
        <v>180</v>
      </c>
      <c r="F166">
        <v>0</v>
      </c>
    </row>
    <row r="167" spans="2:6" x14ac:dyDescent="0.35">
      <c r="B167" t="s">
        <v>187</v>
      </c>
      <c r="D167" t="s">
        <v>180</v>
      </c>
      <c r="F167">
        <v>0</v>
      </c>
    </row>
    <row r="168" spans="2:6" x14ac:dyDescent="0.35">
      <c r="B168" t="s">
        <v>187</v>
      </c>
      <c r="D168" t="s">
        <v>180</v>
      </c>
      <c r="F168">
        <v>0</v>
      </c>
    </row>
    <row r="169" spans="2:6" x14ac:dyDescent="0.35">
      <c r="B169" t="s">
        <v>188</v>
      </c>
      <c r="D169" t="s">
        <v>189</v>
      </c>
      <c r="F169">
        <v>0</v>
      </c>
    </row>
    <row r="170" spans="2:6" x14ac:dyDescent="0.35">
      <c r="B170" t="s">
        <v>188</v>
      </c>
      <c r="D170" t="s">
        <v>189</v>
      </c>
      <c r="F170">
        <v>0</v>
      </c>
    </row>
    <row r="171" spans="2:6" x14ac:dyDescent="0.35">
      <c r="B171" t="s">
        <v>188</v>
      </c>
      <c r="D171" t="s">
        <v>189</v>
      </c>
      <c r="F171">
        <v>0</v>
      </c>
    </row>
    <row r="172" spans="2:6" x14ac:dyDescent="0.35">
      <c r="B172" t="s">
        <v>190</v>
      </c>
      <c r="D172" t="s">
        <v>191</v>
      </c>
      <c r="F172">
        <v>0</v>
      </c>
    </row>
    <row r="173" spans="2:6" x14ac:dyDescent="0.35">
      <c r="B173" t="s">
        <v>190</v>
      </c>
      <c r="D173" t="s">
        <v>192</v>
      </c>
      <c r="F173">
        <v>1</v>
      </c>
    </row>
    <row r="174" spans="2:6" x14ac:dyDescent="0.35">
      <c r="B174" t="s">
        <v>190</v>
      </c>
      <c r="D174" t="s">
        <v>193</v>
      </c>
      <c r="F174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A0285-B0D6-4A12-A900-B985926742E8}">
  <dimension ref="A1:J172"/>
  <sheetViews>
    <sheetView workbookViewId="0">
      <selection activeCell="L175" sqref="J168:L175"/>
    </sheetView>
  </sheetViews>
  <sheetFormatPr defaultRowHeight="14.5" x14ac:dyDescent="0.35"/>
  <cols>
    <col min="1" max="1" width="3.54296875" customWidth="1"/>
    <col min="2" max="2" width="31.36328125" customWidth="1"/>
    <col min="4" max="4" width="5.26953125" customWidth="1"/>
    <col min="6" max="6" width="0.54296875" customWidth="1"/>
  </cols>
  <sheetData>
    <row r="1" spans="1:10" x14ac:dyDescent="0.35">
      <c r="A1" t="s">
        <v>0</v>
      </c>
      <c r="B1" t="s">
        <v>1</v>
      </c>
      <c r="C1" t="s">
        <v>2</v>
      </c>
      <c r="D1" t="s">
        <v>43</v>
      </c>
    </row>
    <row r="2" spans="1:10" x14ac:dyDescent="0.35">
      <c r="A2" s="1">
        <v>1</v>
      </c>
      <c r="B2" s="2" t="s">
        <v>8</v>
      </c>
      <c r="C2" s="1">
        <v>2019</v>
      </c>
      <c r="D2" s="1" t="s">
        <v>34</v>
      </c>
      <c r="G2">
        <f>IF(D2="Ya",1,0)</f>
        <v>1</v>
      </c>
    </row>
    <row r="3" spans="1:10" x14ac:dyDescent="0.35">
      <c r="A3" s="1">
        <v>2</v>
      </c>
      <c r="B3" s="2" t="s">
        <v>8</v>
      </c>
      <c r="C3" s="1">
        <v>2020</v>
      </c>
      <c r="D3" s="1" t="s">
        <v>36</v>
      </c>
      <c r="G3">
        <f t="shared" ref="G3:G66" si="0">IF(D3="Ya",1,0)</f>
        <v>0</v>
      </c>
    </row>
    <row r="4" spans="1:10" x14ac:dyDescent="0.35">
      <c r="A4" s="1">
        <v>3</v>
      </c>
      <c r="B4" s="2" t="s">
        <v>8</v>
      </c>
      <c r="C4" s="1">
        <v>2021</v>
      </c>
      <c r="D4" s="1" t="s">
        <v>36</v>
      </c>
      <c r="G4">
        <f t="shared" si="0"/>
        <v>0</v>
      </c>
    </row>
    <row r="5" spans="1:10" x14ac:dyDescent="0.35">
      <c r="A5" s="1">
        <v>4</v>
      </c>
      <c r="B5" s="2" t="s">
        <v>9</v>
      </c>
      <c r="C5" s="1">
        <v>2019</v>
      </c>
      <c r="D5" s="1" t="s">
        <v>40</v>
      </c>
      <c r="G5">
        <f t="shared" si="0"/>
        <v>1</v>
      </c>
    </row>
    <row r="6" spans="1:10" x14ac:dyDescent="0.35">
      <c r="A6" s="1">
        <v>5</v>
      </c>
      <c r="B6" s="2" t="s">
        <v>9</v>
      </c>
      <c r="C6" s="1">
        <v>2020</v>
      </c>
      <c r="D6" s="1" t="s">
        <v>36</v>
      </c>
      <c r="G6">
        <f t="shared" si="0"/>
        <v>0</v>
      </c>
    </row>
    <row r="7" spans="1:10" x14ac:dyDescent="0.35">
      <c r="A7" s="1">
        <v>6</v>
      </c>
      <c r="B7" s="2" t="s">
        <v>9</v>
      </c>
      <c r="C7" s="1">
        <v>2021</v>
      </c>
      <c r="D7" s="1" t="s">
        <v>34</v>
      </c>
      <c r="G7">
        <f t="shared" si="0"/>
        <v>1</v>
      </c>
    </row>
    <row r="8" spans="1:10" x14ac:dyDescent="0.35">
      <c r="A8" s="1">
        <v>7</v>
      </c>
      <c r="B8" s="2" t="s">
        <v>10</v>
      </c>
      <c r="C8" s="1">
        <v>2019</v>
      </c>
      <c r="D8" s="1" t="s">
        <v>133</v>
      </c>
      <c r="E8" t="s">
        <v>35</v>
      </c>
      <c r="G8">
        <f t="shared" si="0"/>
        <v>1</v>
      </c>
    </row>
    <row r="9" spans="1:10" x14ac:dyDescent="0.35">
      <c r="A9" s="1">
        <v>8</v>
      </c>
      <c r="B9" s="2" t="s">
        <v>10</v>
      </c>
      <c r="C9" s="1">
        <v>2020</v>
      </c>
      <c r="D9" s="1" t="s">
        <v>36</v>
      </c>
      <c r="G9">
        <f t="shared" si="0"/>
        <v>0</v>
      </c>
    </row>
    <row r="10" spans="1:10" x14ac:dyDescent="0.35">
      <c r="A10" s="1">
        <v>9</v>
      </c>
      <c r="B10" s="2" t="s">
        <v>10</v>
      </c>
      <c r="C10" s="1">
        <v>2021</v>
      </c>
      <c r="D10" s="1" t="s">
        <v>36</v>
      </c>
      <c r="G10">
        <f t="shared" si="0"/>
        <v>0</v>
      </c>
    </row>
    <row r="11" spans="1:10" x14ac:dyDescent="0.35">
      <c r="A11" s="1">
        <v>10</v>
      </c>
      <c r="B11" s="2" t="s">
        <v>11</v>
      </c>
      <c r="C11" s="1">
        <v>2019</v>
      </c>
      <c r="D11" s="1" t="s">
        <v>34</v>
      </c>
      <c r="G11">
        <f t="shared" si="0"/>
        <v>1</v>
      </c>
    </row>
    <row r="12" spans="1:10" x14ac:dyDescent="0.35">
      <c r="A12" s="1">
        <v>11</v>
      </c>
      <c r="B12" s="2" t="s">
        <v>11</v>
      </c>
      <c r="C12" s="1">
        <v>2020</v>
      </c>
      <c r="D12" s="1" t="s">
        <v>45</v>
      </c>
      <c r="G12">
        <f t="shared" si="0"/>
        <v>0</v>
      </c>
      <c r="J12">
        <f>150000/41</f>
        <v>3658.5365853658536</v>
      </c>
    </row>
    <row r="13" spans="1:10" x14ac:dyDescent="0.35">
      <c r="A13" s="1">
        <v>12</v>
      </c>
      <c r="B13" s="2" t="s">
        <v>11</v>
      </c>
      <c r="C13" s="1">
        <v>2021</v>
      </c>
      <c r="D13" s="1" t="s">
        <v>36</v>
      </c>
      <c r="G13">
        <f t="shared" si="0"/>
        <v>0</v>
      </c>
    </row>
    <row r="14" spans="1:10" x14ac:dyDescent="0.35">
      <c r="A14" s="1">
        <v>13</v>
      </c>
      <c r="B14" s="2" t="s">
        <v>12</v>
      </c>
      <c r="C14" s="1">
        <v>2019</v>
      </c>
      <c r="D14" s="1" t="s">
        <v>36</v>
      </c>
      <c r="G14">
        <f t="shared" si="0"/>
        <v>0</v>
      </c>
    </row>
    <row r="15" spans="1:10" x14ac:dyDescent="0.35">
      <c r="A15" s="1">
        <v>14</v>
      </c>
      <c r="B15" s="2" t="s">
        <v>12</v>
      </c>
      <c r="C15" s="1">
        <v>2020</v>
      </c>
      <c r="D15" s="1" t="s">
        <v>34</v>
      </c>
      <c r="E15" t="s">
        <v>35</v>
      </c>
      <c r="G15">
        <f t="shared" si="0"/>
        <v>1</v>
      </c>
    </row>
    <row r="16" spans="1:10" x14ac:dyDescent="0.35">
      <c r="A16" s="1">
        <v>15</v>
      </c>
      <c r="B16" s="2" t="s">
        <v>12</v>
      </c>
      <c r="C16" s="1">
        <v>2021</v>
      </c>
      <c r="D16" s="1" t="s">
        <v>36</v>
      </c>
      <c r="G16">
        <f t="shared" si="0"/>
        <v>0</v>
      </c>
    </row>
    <row r="17" spans="1:7" x14ac:dyDescent="0.35">
      <c r="A17" s="1">
        <v>16</v>
      </c>
      <c r="B17" s="2" t="s">
        <v>13</v>
      </c>
      <c r="C17" s="1">
        <v>2019</v>
      </c>
      <c r="D17" s="1" t="s">
        <v>34</v>
      </c>
      <c r="E17" t="s">
        <v>35</v>
      </c>
      <c r="G17">
        <f t="shared" si="0"/>
        <v>1</v>
      </c>
    </row>
    <row r="18" spans="1:7" x14ac:dyDescent="0.35">
      <c r="A18" s="1">
        <v>17</v>
      </c>
      <c r="B18" s="2" t="s">
        <v>13</v>
      </c>
      <c r="C18" s="1">
        <v>2020</v>
      </c>
      <c r="D18" s="1" t="s">
        <v>36</v>
      </c>
      <c r="G18">
        <f t="shared" si="0"/>
        <v>0</v>
      </c>
    </row>
    <row r="19" spans="1:7" x14ac:dyDescent="0.35">
      <c r="A19" s="1">
        <v>18</v>
      </c>
      <c r="B19" s="2" t="s">
        <v>13</v>
      </c>
      <c r="C19" s="1">
        <v>2021</v>
      </c>
      <c r="D19" s="1" t="s">
        <v>36</v>
      </c>
      <c r="G19">
        <f t="shared" si="0"/>
        <v>0</v>
      </c>
    </row>
    <row r="20" spans="1:7" x14ac:dyDescent="0.35">
      <c r="A20" s="1">
        <v>19</v>
      </c>
      <c r="B20" s="2" t="s">
        <v>14</v>
      </c>
      <c r="C20" s="1">
        <v>2019</v>
      </c>
      <c r="D20" s="1" t="s">
        <v>40</v>
      </c>
      <c r="G20">
        <f t="shared" si="0"/>
        <v>1</v>
      </c>
    </row>
    <row r="21" spans="1:7" x14ac:dyDescent="0.35">
      <c r="A21" s="1">
        <v>20</v>
      </c>
      <c r="B21" s="2" t="s">
        <v>14</v>
      </c>
      <c r="C21" s="1">
        <v>2020</v>
      </c>
      <c r="D21" s="1" t="s">
        <v>36</v>
      </c>
      <c r="G21">
        <f t="shared" si="0"/>
        <v>0</v>
      </c>
    </row>
    <row r="22" spans="1:7" x14ac:dyDescent="0.35">
      <c r="A22" s="1">
        <v>21</v>
      </c>
      <c r="B22" s="2" t="s">
        <v>14</v>
      </c>
      <c r="C22" s="1">
        <v>2021</v>
      </c>
      <c r="D22" s="1" t="s">
        <v>36</v>
      </c>
      <c r="G22">
        <f t="shared" si="0"/>
        <v>0</v>
      </c>
    </row>
    <row r="23" spans="1:7" x14ac:dyDescent="0.35">
      <c r="A23" s="1">
        <v>22</v>
      </c>
      <c r="B23" s="14" t="s">
        <v>72</v>
      </c>
      <c r="C23" s="1">
        <v>2019</v>
      </c>
      <c r="D23" s="1" t="s">
        <v>34</v>
      </c>
      <c r="E23" t="s">
        <v>35</v>
      </c>
      <c r="G23">
        <f t="shared" si="0"/>
        <v>1</v>
      </c>
    </row>
    <row r="24" spans="1:7" x14ac:dyDescent="0.35">
      <c r="A24" s="1">
        <v>23</v>
      </c>
      <c r="B24" s="14" t="s">
        <v>72</v>
      </c>
      <c r="C24" s="1">
        <v>2020</v>
      </c>
      <c r="D24" s="1" t="s">
        <v>36</v>
      </c>
      <c r="G24">
        <f t="shared" si="0"/>
        <v>0</v>
      </c>
    </row>
    <row r="25" spans="1:7" x14ac:dyDescent="0.35">
      <c r="A25" s="1">
        <v>24</v>
      </c>
      <c r="B25" s="14" t="s">
        <v>72</v>
      </c>
      <c r="C25" s="1">
        <v>2021</v>
      </c>
      <c r="D25" s="1" t="s">
        <v>36</v>
      </c>
      <c r="G25">
        <f t="shared" si="0"/>
        <v>0</v>
      </c>
    </row>
    <row r="26" spans="1:7" x14ac:dyDescent="0.35">
      <c r="A26" s="1">
        <v>25</v>
      </c>
      <c r="B26" s="2" t="s">
        <v>15</v>
      </c>
      <c r="C26" s="1">
        <v>2019</v>
      </c>
      <c r="D26" s="1" t="s">
        <v>34</v>
      </c>
      <c r="E26" t="s">
        <v>35</v>
      </c>
      <c r="G26">
        <f t="shared" si="0"/>
        <v>1</v>
      </c>
    </row>
    <row r="27" spans="1:7" x14ac:dyDescent="0.35">
      <c r="A27" s="1">
        <v>26</v>
      </c>
      <c r="B27" s="2" t="s">
        <v>15</v>
      </c>
      <c r="C27" s="1">
        <v>2020</v>
      </c>
      <c r="D27" s="1" t="s">
        <v>36</v>
      </c>
      <c r="G27">
        <f t="shared" si="0"/>
        <v>0</v>
      </c>
    </row>
    <row r="28" spans="1:7" x14ac:dyDescent="0.35">
      <c r="A28" s="1">
        <v>27</v>
      </c>
      <c r="B28" s="2" t="s">
        <v>15</v>
      </c>
      <c r="C28" s="1">
        <v>2021</v>
      </c>
      <c r="D28" s="1" t="s">
        <v>36</v>
      </c>
      <c r="G28">
        <f t="shared" si="0"/>
        <v>0</v>
      </c>
    </row>
    <row r="29" spans="1:7" x14ac:dyDescent="0.35">
      <c r="A29" s="1">
        <v>28</v>
      </c>
      <c r="B29" s="2" t="s">
        <v>16</v>
      </c>
      <c r="C29" s="1">
        <v>2019</v>
      </c>
      <c r="D29" s="1" t="s">
        <v>34</v>
      </c>
      <c r="E29" t="s">
        <v>35</v>
      </c>
      <c r="G29">
        <f t="shared" si="0"/>
        <v>1</v>
      </c>
    </row>
    <row r="30" spans="1:7" x14ac:dyDescent="0.35">
      <c r="A30" s="1">
        <v>29</v>
      </c>
      <c r="B30" s="2" t="s">
        <v>16</v>
      </c>
      <c r="C30" s="1">
        <v>2020</v>
      </c>
      <c r="D30" s="1" t="s">
        <v>34</v>
      </c>
      <c r="E30" t="s">
        <v>35</v>
      </c>
      <c r="G30">
        <f t="shared" si="0"/>
        <v>1</v>
      </c>
    </row>
    <row r="31" spans="1:7" x14ac:dyDescent="0.35">
      <c r="A31" s="1">
        <v>30</v>
      </c>
      <c r="B31" s="2" t="s">
        <v>16</v>
      </c>
      <c r="C31" s="1">
        <v>2021</v>
      </c>
      <c r="D31" s="1" t="s">
        <v>34</v>
      </c>
      <c r="E31" t="s">
        <v>35</v>
      </c>
      <c r="G31">
        <f t="shared" si="0"/>
        <v>1</v>
      </c>
    </row>
    <row r="32" spans="1:7" x14ac:dyDescent="0.35">
      <c r="A32" s="1">
        <v>31</v>
      </c>
      <c r="B32" s="2" t="s">
        <v>17</v>
      </c>
      <c r="C32" s="1">
        <v>2019</v>
      </c>
      <c r="D32" s="1" t="s">
        <v>34</v>
      </c>
      <c r="G32">
        <f t="shared" si="0"/>
        <v>1</v>
      </c>
    </row>
    <row r="33" spans="1:7" x14ac:dyDescent="0.35">
      <c r="A33" s="1">
        <v>32</v>
      </c>
      <c r="B33" s="2" t="s">
        <v>17</v>
      </c>
      <c r="C33" s="1">
        <v>2020</v>
      </c>
      <c r="D33" s="1" t="s">
        <v>36</v>
      </c>
      <c r="G33">
        <f t="shared" si="0"/>
        <v>0</v>
      </c>
    </row>
    <row r="34" spans="1:7" x14ac:dyDescent="0.35">
      <c r="A34" s="1">
        <v>33</v>
      </c>
      <c r="B34" s="2" t="s">
        <v>17</v>
      </c>
      <c r="C34" s="1">
        <v>2021</v>
      </c>
      <c r="D34" s="1" t="s">
        <v>36</v>
      </c>
      <c r="G34">
        <f t="shared" si="0"/>
        <v>0</v>
      </c>
    </row>
    <row r="35" spans="1:7" x14ac:dyDescent="0.35">
      <c r="A35" s="1">
        <v>34</v>
      </c>
      <c r="B35" s="2" t="s">
        <v>18</v>
      </c>
      <c r="C35" s="1">
        <v>2019</v>
      </c>
      <c r="D35" s="1" t="s">
        <v>36</v>
      </c>
      <c r="G35">
        <f t="shared" si="0"/>
        <v>0</v>
      </c>
    </row>
    <row r="36" spans="1:7" x14ac:dyDescent="0.35">
      <c r="A36" s="1">
        <v>35</v>
      </c>
      <c r="B36" s="2" t="s">
        <v>18</v>
      </c>
      <c r="C36" s="1">
        <v>2020</v>
      </c>
      <c r="D36" s="1" t="s">
        <v>36</v>
      </c>
      <c r="G36">
        <f t="shared" si="0"/>
        <v>0</v>
      </c>
    </row>
    <row r="37" spans="1:7" x14ac:dyDescent="0.35">
      <c r="A37" s="1">
        <v>36</v>
      </c>
      <c r="B37" s="2" t="s">
        <v>18</v>
      </c>
      <c r="C37" s="1">
        <v>2021</v>
      </c>
      <c r="D37" s="1" t="s">
        <v>34</v>
      </c>
      <c r="E37" t="s">
        <v>35</v>
      </c>
      <c r="G37">
        <f t="shared" si="0"/>
        <v>1</v>
      </c>
    </row>
    <row r="38" spans="1:7" x14ac:dyDescent="0.35">
      <c r="A38" s="1">
        <v>37</v>
      </c>
      <c r="B38" s="2" t="s">
        <v>19</v>
      </c>
      <c r="C38" s="1">
        <v>2019</v>
      </c>
      <c r="D38" s="1" t="s">
        <v>34</v>
      </c>
      <c r="G38">
        <f t="shared" si="0"/>
        <v>1</v>
      </c>
    </row>
    <row r="39" spans="1:7" x14ac:dyDescent="0.35">
      <c r="A39" s="1">
        <v>38</v>
      </c>
      <c r="B39" s="2" t="s">
        <v>19</v>
      </c>
      <c r="C39" s="1">
        <v>2020</v>
      </c>
      <c r="D39" s="1" t="s">
        <v>34</v>
      </c>
      <c r="E39" t="s">
        <v>35</v>
      </c>
      <c r="G39">
        <f t="shared" si="0"/>
        <v>1</v>
      </c>
    </row>
    <row r="40" spans="1:7" x14ac:dyDescent="0.35">
      <c r="A40" s="1">
        <v>39</v>
      </c>
      <c r="B40" s="2" t="s">
        <v>19</v>
      </c>
      <c r="C40" s="1">
        <v>2021</v>
      </c>
      <c r="D40" s="1" t="s">
        <v>36</v>
      </c>
      <c r="G40">
        <f t="shared" si="0"/>
        <v>0</v>
      </c>
    </row>
    <row r="41" spans="1:7" x14ac:dyDescent="0.35">
      <c r="A41" s="1">
        <v>40</v>
      </c>
      <c r="B41" s="2" t="s">
        <v>20</v>
      </c>
      <c r="C41" s="1">
        <v>2019</v>
      </c>
      <c r="D41" s="1" t="s">
        <v>34</v>
      </c>
      <c r="E41" t="s">
        <v>35</v>
      </c>
      <c r="G41">
        <f t="shared" si="0"/>
        <v>1</v>
      </c>
    </row>
    <row r="42" spans="1:7" x14ac:dyDescent="0.35">
      <c r="A42" s="1">
        <v>41</v>
      </c>
      <c r="B42" s="2" t="s">
        <v>20</v>
      </c>
      <c r="C42" s="1">
        <v>2020</v>
      </c>
      <c r="D42" s="1" t="s">
        <v>36</v>
      </c>
      <c r="G42">
        <f t="shared" si="0"/>
        <v>0</v>
      </c>
    </row>
    <row r="43" spans="1:7" x14ac:dyDescent="0.35">
      <c r="A43" s="1">
        <v>42</v>
      </c>
      <c r="B43" s="2" t="s">
        <v>20</v>
      </c>
      <c r="C43" s="1">
        <v>2021</v>
      </c>
      <c r="D43" s="1" t="s">
        <v>34</v>
      </c>
      <c r="G43">
        <f t="shared" si="0"/>
        <v>1</v>
      </c>
    </row>
    <row r="44" spans="1:7" x14ac:dyDescent="0.35">
      <c r="A44" s="1">
        <v>43</v>
      </c>
      <c r="B44" s="2" t="s">
        <v>21</v>
      </c>
      <c r="C44" s="1">
        <v>2019</v>
      </c>
      <c r="D44" s="1" t="s">
        <v>34</v>
      </c>
      <c r="E44" t="s">
        <v>35</v>
      </c>
      <c r="G44">
        <f t="shared" si="0"/>
        <v>1</v>
      </c>
    </row>
    <row r="45" spans="1:7" x14ac:dyDescent="0.35">
      <c r="A45" s="1">
        <v>44</v>
      </c>
      <c r="B45" s="2" t="s">
        <v>21</v>
      </c>
      <c r="C45" s="1">
        <v>2020</v>
      </c>
      <c r="D45" s="1" t="s">
        <v>36</v>
      </c>
      <c r="G45">
        <f t="shared" si="0"/>
        <v>0</v>
      </c>
    </row>
    <row r="46" spans="1:7" x14ac:dyDescent="0.35">
      <c r="A46" s="1">
        <v>45</v>
      </c>
      <c r="B46" s="2" t="s">
        <v>21</v>
      </c>
      <c r="C46" s="1">
        <v>2021</v>
      </c>
      <c r="D46" s="1" t="s">
        <v>36</v>
      </c>
      <c r="G46">
        <f t="shared" si="0"/>
        <v>0</v>
      </c>
    </row>
    <row r="47" spans="1:7" x14ac:dyDescent="0.35">
      <c r="A47" s="1">
        <v>46</v>
      </c>
      <c r="B47" s="2" t="s">
        <v>22</v>
      </c>
      <c r="C47" s="1">
        <v>2019</v>
      </c>
      <c r="D47" s="1" t="s">
        <v>36</v>
      </c>
      <c r="G47">
        <f t="shared" si="0"/>
        <v>0</v>
      </c>
    </row>
    <row r="48" spans="1:7" x14ac:dyDescent="0.35">
      <c r="A48" s="1">
        <v>47</v>
      </c>
      <c r="B48" s="2" t="s">
        <v>22</v>
      </c>
      <c r="C48" s="1">
        <v>2020</v>
      </c>
      <c r="D48" s="1" t="s">
        <v>34</v>
      </c>
      <c r="E48" t="s">
        <v>35</v>
      </c>
      <c r="G48">
        <f t="shared" si="0"/>
        <v>1</v>
      </c>
    </row>
    <row r="49" spans="1:7" x14ac:dyDescent="0.35">
      <c r="A49" s="1">
        <v>48</v>
      </c>
      <c r="B49" s="2" t="s">
        <v>22</v>
      </c>
      <c r="C49" s="1">
        <v>2021</v>
      </c>
      <c r="D49" s="1" t="s">
        <v>36</v>
      </c>
      <c r="G49">
        <f t="shared" si="0"/>
        <v>0</v>
      </c>
    </row>
    <row r="50" spans="1:7" x14ac:dyDescent="0.35">
      <c r="A50" s="1">
        <v>49</v>
      </c>
      <c r="B50" s="2" t="s">
        <v>23</v>
      </c>
      <c r="C50" s="1">
        <v>2019</v>
      </c>
      <c r="D50" s="1" t="s">
        <v>34</v>
      </c>
      <c r="E50" t="s">
        <v>35</v>
      </c>
      <c r="G50">
        <f t="shared" si="0"/>
        <v>1</v>
      </c>
    </row>
    <row r="51" spans="1:7" x14ac:dyDescent="0.35">
      <c r="A51" s="1">
        <v>50</v>
      </c>
      <c r="B51" s="2" t="s">
        <v>23</v>
      </c>
      <c r="C51" s="1">
        <v>2020</v>
      </c>
      <c r="D51" s="1" t="s">
        <v>36</v>
      </c>
      <c r="G51">
        <f t="shared" si="0"/>
        <v>0</v>
      </c>
    </row>
    <row r="52" spans="1:7" x14ac:dyDescent="0.35">
      <c r="A52" s="1">
        <v>51</v>
      </c>
      <c r="B52" s="2" t="s">
        <v>23</v>
      </c>
      <c r="C52" s="1">
        <v>2021</v>
      </c>
      <c r="D52" s="1" t="s">
        <v>36</v>
      </c>
      <c r="G52">
        <f t="shared" si="0"/>
        <v>0</v>
      </c>
    </row>
    <row r="53" spans="1:7" x14ac:dyDescent="0.35">
      <c r="A53" s="1">
        <v>52</v>
      </c>
      <c r="B53" s="1" t="str">
        <f ca="1">'X2'!B53</f>
        <v>Apexindo Pratama Duta Tbk.</v>
      </c>
      <c r="C53" s="1">
        <f>'X2'!C53</f>
        <v>2019</v>
      </c>
      <c r="D53" s="1" t="s">
        <v>34</v>
      </c>
      <c r="G53">
        <f t="shared" si="0"/>
        <v>1</v>
      </c>
    </row>
    <row r="54" spans="1:7" x14ac:dyDescent="0.35">
      <c r="A54" s="1">
        <v>53</v>
      </c>
      <c r="B54" s="1" t="str">
        <f ca="1">'X2'!B54</f>
        <v>Apexindo Pratama Duta Tbk.</v>
      </c>
      <c r="C54" s="1">
        <f>'X2'!C54</f>
        <v>2020</v>
      </c>
      <c r="D54" s="1" t="s">
        <v>36</v>
      </c>
      <c r="G54">
        <f t="shared" si="0"/>
        <v>0</v>
      </c>
    </row>
    <row r="55" spans="1:7" x14ac:dyDescent="0.35">
      <c r="A55" s="1">
        <v>54</v>
      </c>
      <c r="B55" s="1" t="str">
        <f ca="1">'X2'!B55</f>
        <v>Apexindo Pratama Duta Tbk.</v>
      </c>
      <c r="C55" s="1">
        <f>'X2'!C55</f>
        <v>2021</v>
      </c>
      <c r="D55" s="1" t="s">
        <v>36</v>
      </c>
      <c r="G55">
        <f t="shared" si="0"/>
        <v>0</v>
      </c>
    </row>
    <row r="56" spans="1:7" x14ac:dyDescent="0.35">
      <c r="A56" s="1">
        <v>55</v>
      </c>
      <c r="B56" s="1" t="str">
        <f ca="1">'X2'!B56</f>
        <v>Bumi Resources Tbk.</v>
      </c>
      <c r="C56" s="1">
        <f>'X2'!C56</f>
        <v>2019</v>
      </c>
      <c r="D56" s="1" t="s">
        <v>34</v>
      </c>
      <c r="E56" t="s">
        <v>35</v>
      </c>
      <c r="G56">
        <f t="shared" si="0"/>
        <v>1</v>
      </c>
    </row>
    <row r="57" spans="1:7" x14ac:dyDescent="0.35">
      <c r="A57" s="1">
        <v>56</v>
      </c>
      <c r="B57" s="1" t="str">
        <f ca="1">'X2'!B57</f>
        <v>Bumi Resources Tbk.</v>
      </c>
      <c r="C57" s="1">
        <f>'X2'!C57</f>
        <v>2020</v>
      </c>
      <c r="D57" s="1" t="s">
        <v>34</v>
      </c>
      <c r="E57" t="s">
        <v>35</v>
      </c>
      <c r="G57">
        <f t="shared" si="0"/>
        <v>1</v>
      </c>
    </row>
    <row r="58" spans="1:7" x14ac:dyDescent="0.35">
      <c r="A58" s="1">
        <v>57</v>
      </c>
      <c r="B58" s="1" t="str">
        <f ca="1">'X2'!B58</f>
        <v>Bumi Resources Tbk.</v>
      </c>
      <c r="C58" s="1">
        <f>'X2'!C58</f>
        <v>2021</v>
      </c>
      <c r="D58" s="1" t="s">
        <v>34</v>
      </c>
      <c r="E58" t="s">
        <v>35</v>
      </c>
      <c r="G58">
        <f t="shared" si="0"/>
        <v>1</v>
      </c>
    </row>
    <row r="59" spans="1:7" x14ac:dyDescent="0.35">
      <c r="A59" s="1">
        <v>58</v>
      </c>
      <c r="B59" s="1" t="str">
        <f ca="1">'X2'!B59</f>
        <v>Bayan Resources Tbk.</v>
      </c>
      <c r="C59" s="1">
        <f>'X2'!C59</f>
        <v>2019</v>
      </c>
      <c r="D59" s="1" t="s">
        <v>34</v>
      </c>
      <c r="E59" t="s">
        <v>35</v>
      </c>
      <c r="G59">
        <f t="shared" si="0"/>
        <v>1</v>
      </c>
    </row>
    <row r="60" spans="1:7" x14ac:dyDescent="0.35">
      <c r="A60" s="1">
        <v>59</v>
      </c>
      <c r="B60" s="1" t="str">
        <f ca="1">'X2'!B60</f>
        <v>Bayan Resources Tbk.</v>
      </c>
      <c r="C60" s="1">
        <f>'X2'!C60</f>
        <v>2020</v>
      </c>
      <c r="D60" s="1" t="s">
        <v>34</v>
      </c>
      <c r="E60" t="s">
        <v>35</v>
      </c>
      <c r="G60">
        <f t="shared" si="0"/>
        <v>1</v>
      </c>
    </row>
    <row r="61" spans="1:7" x14ac:dyDescent="0.35">
      <c r="A61" s="1">
        <v>60</v>
      </c>
      <c r="B61" s="1" t="str">
        <f ca="1">'X2'!B61</f>
        <v>Bayan Resources Tbk.</v>
      </c>
      <c r="C61" s="1">
        <f>'X2'!C61</f>
        <v>2021</v>
      </c>
      <c r="D61" s="1" t="s">
        <v>34</v>
      </c>
      <c r="E61" t="s">
        <v>35</v>
      </c>
      <c r="G61">
        <f t="shared" si="0"/>
        <v>1</v>
      </c>
    </row>
    <row r="62" spans="1:7" x14ac:dyDescent="0.35">
      <c r="A62" s="1">
        <v>61</v>
      </c>
      <c r="B62" s="1" t="str">
        <f ca="1">'X2'!B62</f>
        <v>Darma Henwa Tbk</v>
      </c>
      <c r="C62" s="1">
        <f>'X2'!C62</f>
        <v>2019</v>
      </c>
      <c r="D62" s="1" t="s">
        <v>36</v>
      </c>
      <c r="G62">
        <f t="shared" si="0"/>
        <v>0</v>
      </c>
    </row>
    <row r="63" spans="1:7" x14ac:dyDescent="0.35">
      <c r="A63" s="1">
        <v>62</v>
      </c>
      <c r="B63" s="1" t="str">
        <f ca="1">'X2'!B63</f>
        <v>Darma Henwa Tbk</v>
      </c>
      <c r="C63" s="1">
        <f>'X2'!C63</f>
        <v>2020</v>
      </c>
      <c r="D63" s="1" t="s">
        <v>34</v>
      </c>
      <c r="E63" t="s">
        <v>35</v>
      </c>
      <c r="G63">
        <f t="shared" si="0"/>
        <v>1</v>
      </c>
    </row>
    <row r="64" spans="1:7" x14ac:dyDescent="0.35">
      <c r="A64" s="1">
        <v>63</v>
      </c>
      <c r="B64" s="1" t="str">
        <f ca="1">'X2'!B64</f>
        <v>Darma Henwa Tbk</v>
      </c>
      <c r="C64" s="1">
        <f>'X2'!C64</f>
        <v>2021</v>
      </c>
      <c r="D64" s="1" t="s">
        <v>34</v>
      </c>
      <c r="E64" t="s">
        <v>35</v>
      </c>
      <c r="G64">
        <f t="shared" si="0"/>
        <v>1</v>
      </c>
    </row>
    <row r="65" spans="1:7" x14ac:dyDescent="0.35">
      <c r="A65" s="1">
        <v>64</v>
      </c>
      <c r="B65" s="1" t="str">
        <f ca="1">'X2'!B65</f>
        <v>Delta Dunia Makmur Tbk.</v>
      </c>
      <c r="C65" s="1">
        <f>'X2'!C65</f>
        <v>2019</v>
      </c>
      <c r="D65" s="1" t="s">
        <v>36</v>
      </c>
      <c r="G65">
        <f t="shared" si="0"/>
        <v>0</v>
      </c>
    </row>
    <row r="66" spans="1:7" x14ac:dyDescent="0.35">
      <c r="A66" s="1">
        <v>65</v>
      </c>
      <c r="B66" s="1" t="str">
        <f ca="1">'X2'!B66</f>
        <v>Delta Dunia Makmur Tbk.</v>
      </c>
      <c r="C66" s="1">
        <f>'X2'!C66</f>
        <v>2020</v>
      </c>
      <c r="D66" s="1" t="s">
        <v>36</v>
      </c>
      <c r="G66">
        <f t="shared" si="0"/>
        <v>0</v>
      </c>
    </row>
    <row r="67" spans="1:7" x14ac:dyDescent="0.35">
      <c r="A67" s="1">
        <v>66</v>
      </c>
      <c r="B67" s="1" t="str">
        <f ca="1">'X2'!B67</f>
        <v>Delta Dunia Makmur Tbk.</v>
      </c>
      <c r="C67" s="1">
        <f>'X2'!C67</f>
        <v>2021</v>
      </c>
      <c r="D67" s="1" t="s">
        <v>34</v>
      </c>
      <c r="E67" t="s">
        <v>35</v>
      </c>
      <c r="G67">
        <f t="shared" ref="G67:G172" si="1">IF(D67="Ya",1,0)</f>
        <v>1</v>
      </c>
    </row>
    <row r="68" spans="1:7" x14ac:dyDescent="0.35">
      <c r="A68" s="1">
        <v>67</v>
      </c>
      <c r="B68" s="1" t="str">
        <f ca="1">'X2'!B68</f>
        <v>Energi Mega Persada Tbk.</v>
      </c>
      <c r="C68" s="1">
        <f>'X2'!C68</f>
        <v>2019</v>
      </c>
      <c r="D68" s="1" t="s">
        <v>34</v>
      </c>
      <c r="E68" t="s">
        <v>35</v>
      </c>
      <c r="G68">
        <f t="shared" si="1"/>
        <v>1</v>
      </c>
    </row>
    <row r="69" spans="1:7" x14ac:dyDescent="0.35">
      <c r="A69" s="1">
        <v>68</v>
      </c>
      <c r="B69" s="1" t="str">
        <f ca="1">'X2'!B69</f>
        <v>Energi Mega Persada Tbk.</v>
      </c>
      <c r="C69" s="1">
        <f>'X2'!C69</f>
        <v>2020</v>
      </c>
      <c r="D69" s="1" t="s">
        <v>36</v>
      </c>
      <c r="G69">
        <f t="shared" si="1"/>
        <v>0</v>
      </c>
    </row>
    <row r="70" spans="1:7" x14ac:dyDescent="0.35">
      <c r="A70" s="1">
        <v>69</v>
      </c>
      <c r="B70" s="1" t="str">
        <f ca="1">'X2'!B70</f>
        <v>Energi Mega Persada Tbk.</v>
      </c>
      <c r="C70" s="1">
        <f>'X2'!C70</f>
        <v>2021</v>
      </c>
      <c r="D70" s="1" t="s">
        <v>36</v>
      </c>
      <c r="G70">
        <f t="shared" si="1"/>
        <v>0</v>
      </c>
    </row>
    <row r="71" spans="1:7" x14ac:dyDescent="0.35">
      <c r="A71" s="1">
        <v>70</v>
      </c>
      <c r="B71" s="1" t="str">
        <f ca="1">'X2'!B71</f>
        <v>Golden Energy Mines Tbk.</v>
      </c>
      <c r="C71" s="1">
        <f>'X2'!C71</f>
        <v>2019</v>
      </c>
      <c r="D71" s="1" t="s">
        <v>34</v>
      </c>
      <c r="E71" t="s">
        <v>35</v>
      </c>
      <c r="G71">
        <f t="shared" si="1"/>
        <v>1</v>
      </c>
    </row>
    <row r="72" spans="1:7" x14ac:dyDescent="0.35">
      <c r="A72" s="1">
        <v>71</v>
      </c>
      <c r="B72" s="1" t="str">
        <f ca="1">'X2'!B72</f>
        <v>Golden Energy Mines Tbk.</v>
      </c>
      <c r="C72" s="1">
        <f>'X2'!C72</f>
        <v>2020</v>
      </c>
      <c r="D72" s="1" t="s">
        <v>34</v>
      </c>
      <c r="E72" t="s">
        <v>35</v>
      </c>
      <c r="G72">
        <f t="shared" si="1"/>
        <v>1</v>
      </c>
    </row>
    <row r="73" spans="1:7" x14ac:dyDescent="0.35">
      <c r="A73" s="1">
        <v>72</v>
      </c>
      <c r="B73" s="1" t="str">
        <f ca="1">'X2'!B73</f>
        <v>Golden Energy Mines Tbk.</v>
      </c>
      <c r="C73" s="1">
        <f>'X2'!C73</f>
        <v>2021</v>
      </c>
      <c r="D73" s="1" t="s">
        <v>34</v>
      </c>
      <c r="E73" t="s">
        <v>35</v>
      </c>
      <c r="G73">
        <f t="shared" si="1"/>
        <v>1</v>
      </c>
    </row>
    <row r="74" spans="1:7" x14ac:dyDescent="0.35">
      <c r="A74" s="1">
        <v>73</v>
      </c>
      <c r="B74" s="1" t="str">
        <f ca="1">'X2'!B74</f>
        <v>Harum Energy Tbk.</v>
      </c>
      <c r="C74" s="1">
        <f>'X2'!C74</f>
        <v>2019</v>
      </c>
      <c r="D74" s="1" t="s">
        <v>36</v>
      </c>
      <c r="G74">
        <f t="shared" si="1"/>
        <v>0</v>
      </c>
    </row>
    <row r="75" spans="1:7" x14ac:dyDescent="0.35">
      <c r="A75" s="1">
        <v>74</v>
      </c>
      <c r="B75" s="1" t="str">
        <f ca="1">'X2'!B75</f>
        <v>Harum Energy Tbk.</v>
      </c>
      <c r="C75" s="1">
        <f>'X2'!C75</f>
        <v>2020</v>
      </c>
      <c r="D75" s="1" t="s">
        <v>34</v>
      </c>
      <c r="E75" t="s">
        <v>35</v>
      </c>
      <c r="G75">
        <f t="shared" si="1"/>
        <v>1</v>
      </c>
    </row>
    <row r="76" spans="1:7" x14ac:dyDescent="0.35">
      <c r="A76" s="1">
        <v>75</v>
      </c>
      <c r="B76" s="1" t="str">
        <f ca="1">'X2'!B76</f>
        <v>Harum Energy Tbk.</v>
      </c>
      <c r="C76" s="1">
        <f>'X2'!C76</f>
        <v>2021</v>
      </c>
      <c r="D76" s="1" t="s">
        <v>36</v>
      </c>
      <c r="G76">
        <f t="shared" si="1"/>
        <v>0</v>
      </c>
    </row>
    <row r="77" spans="1:7" x14ac:dyDescent="0.35">
      <c r="A77" s="1">
        <v>76</v>
      </c>
      <c r="B77" s="1" t="str">
        <f ca="1">'X2'!B77</f>
        <v>Sillo Maritime Perdana Tbk.</v>
      </c>
      <c r="C77" s="1">
        <f>'X2'!C77</f>
        <v>2019</v>
      </c>
      <c r="D77" s="1" t="s">
        <v>34</v>
      </c>
      <c r="E77" t="s">
        <v>35</v>
      </c>
      <c r="G77">
        <f t="shared" si="1"/>
        <v>1</v>
      </c>
    </row>
    <row r="78" spans="1:7" x14ac:dyDescent="0.35">
      <c r="A78" s="1">
        <v>77</v>
      </c>
      <c r="B78" s="1" t="str">
        <f ca="1">'X2'!B78</f>
        <v>Sillo Maritime Perdana Tbk.</v>
      </c>
      <c r="C78" s="1">
        <f>'X2'!C78</f>
        <v>2020</v>
      </c>
      <c r="D78" s="1" t="s">
        <v>36</v>
      </c>
      <c r="G78">
        <f t="shared" si="1"/>
        <v>0</v>
      </c>
    </row>
    <row r="79" spans="1:7" x14ac:dyDescent="0.35">
      <c r="A79" s="1">
        <v>78</v>
      </c>
      <c r="B79" s="1" t="str">
        <f ca="1">'X2'!B79</f>
        <v>Sillo Maritime Perdana Tbk.</v>
      </c>
      <c r="C79" s="1">
        <f>'X2'!C79</f>
        <v>2021</v>
      </c>
      <c r="D79" s="1" t="s">
        <v>36</v>
      </c>
      <c r="G79">
        <f t="shared" si="1"/>
        <v>0</v>
      </c>
    </row>
    <row r="80" spans="1:7" x14ac:dyDescent="0.35">
      <c r="A80" s="1">
        <v>79</v>
      </c>
      <c r="B80" s="1" t="str">
        <f ca="1">'X2'!B80</f>
        <v>Pelita Samudera Shipping Tbk.</v>
      </c>
      <c r="C80" s="1">
        <f>'X2'!C80</f>
        <v>2019</v>
      </c>
      <c r="D80" s="1" t="s">
        <v>36</v>
      </c>
      <c r="G80">
        <f t="shared" si="1"/>
        <v>0</v>
      </c>
    </row>
    <row r="81" spans="1:7" x14ac:dyDescent="0.35">
      <c r="A81" s="1">
        <v>80</v>
      </c>
      <c r="B81" s="1" t="str">
        <f ca="1">'X2'!B81</f>
        <v>Pelita Samudera Shipping Tbk.</v>
      </c>
      <c r="C81" s="1">
        <f>'X2'!C81</f>
        <v>2020</v>
      </c>
      <c r="D81" s="1" t="s">
        <v>34</v>
      </c>
      <c r="E81" t="s">
        <v>35</v>
      </c>
      <c r="G81">
        <f t="shared" si="1"/>
        <v>1</v>
      </c>
    </row>
    <row r="82" spans="1:7" x14ac:dyDescent="0.35">
      <c r="A82" s="1">
        <v>81</v>
      </c>
      <c r="B82" s="1" t="str">
        <f ca="1">'X2'!B82</f>
        <v>Pelita Samudera Shipping Tbk.</v>
      </c>
      <c r="C82" s="1">
        <f>'X2'!C82</f>
        <v>2021</v>
      </c>
      <c r="D82" s="1" t="s">
        <v>36</v>
      </c>
      <c r="G82">
        <f t="shared" si="1"/>
        <v>0</v>
      </c>
    </row>
    <row r="83" spans="1:7" x14ac:dyDescent="0.35">
      <c r="A83" s="1">
        <v>82</v>
      </c>
      <c r="B83" s="1" t="str">
        <f ca="1">'X2'!B83</f>
        <v>Dana Brata Luhur Tbk.</v>
      </c>
      <c r="C83" s="1">
        <f>'X2'!C83</f>
        <v>2019</v>
      </c>
      <c r="D83" s="1" t="s">
        <v>36</v>
      </c>
      <c r="G83">
        <f t="shared" si="1"/>
        <v>0</v>
      </c>
    </row>
    <row r="84" spans="1:7" x14ac:dyDescent="0.35">
      <c r="A84" s="1">
        <v>83</v>
      </c>
      <c r="B84" s="1" t="str">
        <f ca="1">'X2'!B84</f>
        <v>Dana Brata Luhur Tbk.</v>
      </c>
      <c r="C84" s="1">
        <f>'X2'!C84</f>
        <v>2020</v>
      </c>
      <c r="D84" s="1" t="s">
        <v>34</v>
      </c>
      <c r="E84" t="s">
        <v>35</v>
      </c>
      <c r="G84">
        <f t="shared" si="1"/>
        <v>1</v>
      </c>
    </row>
    <row r="85" spans="1:7" x14ac:dyDescent="0.35">
      <c r="A85" s="1">
        <v>84</v>
      </c>
      <c r="B85" s="1" t="str">
        <f ca="1">'X2'!B85</f>
        <v>Dana Brata Luhur Tbk.</v>
      </c>
      <c r="C85" s="1">
        <f>'X2'!C85</f>
        <v>2021</v>
      </c>
      <c r="D85" s="1" t="s">
        <v>36</v>
      </c>
      <c r="G85">
        <f t="shared" si="1"/>
        <v>0</v>
      </c>
    </row>
    <row r="86" spans="1:7" x14ac:dyDescent="0.35">
      <c r="B86" t="s">
        <v>135</v>
      </c>
      <c r="C86" s="1"/>
      <c r="D86" s="28" t="s">
        <v>36</v>
      </c>
      <c r="G86">
        <f t="shared" si="1"/>
        <v>0</v>
      </c>
    </row>
    <row r="87" spans="1:7" x14ac:dyDescent="0.35">
      <c r="B87" t="s">
        <v>135</v>
      </c>
      <c r="C87" s="1"/>
      <c r="D87" s="28" t="s">
        <v>36</v>
      </c>
      <c r="G87">
        <f t="shared" si="1"/>
        <v>0</v>
      </c>
    </row>
    <row r="88" spans="1:7" x14ac:dyDescent="0.35">
      <c r="B88" t="s">
        <v>135</v>
      </c>
      <c r="C88" s="1"/>
      <c r="D88" s="28" t="s">
        <v>133</v>
      </c>
      <c r="G88">
        <f t="shared" si="1"/>
        <v>1</v>
      </c>
    </row>
    <row r="89" spans="1:7" x14ac:dyDescent="0.35">
      <c r="B89" t="s">
        <v>138</v>
      </c>
      <c r="D89" s="28" t="s">
        <v>133</v>
      </c>
      <c r="G89">
        <f t="shared" si="1"/>
        <v>1</v>
      </c>
    </row>
    <row r="90" spans="1:7" x14ac:dyDescent="0.35">
      <c r="B90" t="s">
        <v>138</v>
      </c>
      <c r="D90" s="28" t="s">
        <v>36</v>
      </c>
      <c r="G90">
        <f t="shared" si="1"/>
        <v>0</v>
      </c>
    </row>
    <row r="91" spans="1:7" x14ac:dyDescent="0.35">
      <c r="B91" t="s">
        <v>138</v>
      </c>
      <c r="D91" s="28" t="s">
        <v>36</v>
      </c>
      <c r="G91">
        <f t="shared" si="1"/>
        <v>0</v>
      </c>
    </row>
    <row r="92" spans="1:7" x14ac:dyDescent="0.35">
      <c r="B92" t="s">
        <v>141</v>
      </c>
      <c r="D92" s="28" t="s">
        <v>36</v>
      </c>
      <c r="G92">
        <f t="shared" si="1"/>
        <v>0</v>
      </c>
    </row>
    <row r="93" spans="1:7" x14ac:dyDescent="0.35">
      <c r="B93" t="s">
        <v>141</v>
      </c>
      <c r="D93" s="28" t="s">
        <v>34</v>
      </c>
      <c r="G93">
        <f t="shared" si="1"/>
        <v>1</v>
      </c>
    </row>
    <row r="94" spans="1:7" x14ac:dyDescent="0.35">
      <c r="B94" t="s">
        <v>141</v>
      </c>
      <c r="D94" s="28" t="s">
        <v>34</v>
      </c>
      <c r="G94">
        <f t="shared" si="1"/>
        <v>1</v>
      </c>
    </row>
    <row r="95" spans="1:7" x14ac:dyDescent="0.35">
      <c r="B95" t="s">
        <v>144</v>
      </c>
      <c r="D95" s="28" t="s">
        <v>36</v>
      </c>
      <c r="G95">
        <f t="shared" si="1"/>
        <v>0</v>
      </c>
    </row>
    <row r="96" spans="1:7" x14ac:dyDescent="0.35">
      <c r="B96" t="s">
        <v>144</v>
      </c>
      <c r="D96" s="28" t="s">
        <v>36</v>
      </c>
      <c r="G96">
        <f t="shared" si="1"/>
        <v>0</v>
      </c>
    </row>
    <row r="97" spans="2:7" x14ac:dyDescent="0.35">
      <c r="B97" t="s">
        <v>144</v>
      </c>
      <c r="D97" s="28" t="s">
        <v>34</v>
      </c>
      <c r="G97">
        <f t="shared" si="1"/>
        <v>1</v>
      </c>
    </row>
    <row r="98" spans="2:7" x14ac:dyDescent="0.35">
      <c r="B98" t="s">
        <v>145</v>
      </c>
      <c r="D98" s="28" t="s">
        <v>34</v>
      </c>
      <c r="G98">
        <f t="shared" si="1"/>
        <v>1</v>
      </c>
    </row>
    <row r="99" spans="2:7" x14ac:dyDescent="0.35">
      <c r="B99" t="s">
        <v>145</v>
      </c>
      <c r="D99" s="28" t="s">
        <v>36</v>
      </c>
      <c r="G99">
        <f t="shared" si="1"/>
        <v>0</v>
      </c>
    </row>
    <row r="100" spans="2:7" x14ac:dyDescent="0.35">
      <c r="B100" t="s">
        <v>145</v>
      </c>
      <c r="D100" s="28" t="s">
        <v>36</v>
      </c>
      <c r="G100">
        <f t="shared" si="1"/>
        <v>0</v>
      </c>
    </row>
    <row r="101" spans="2:7" x14ac:dyDescent="0.35">
      <c r="B101" t="s">
        <v>148</v>
      </c>
      <c r="D101" s="28" t="s">
        <v>36</v>
      </c>
      <c r="G101">
        <f t="shared" si="1"/>
        <v>0</v>
      </c>
    </row>
    <row r="102" spans="2:7" x14ac:dyDescent="0.35">
      <c r="B102" t="s">
        <v>148</v>
      </c>
      <c r="D102" s="28" t="s">
        <v>36</v>
      </c>
      <c r="G102">
        <f t="shared" si="1"/>
        <v>0</v>
      </c>
    </row>
    <row r="103" spans="2:7" x14ac:dyDescent="0.35">
      <c r="B103" t="s">
        <v>148</v>
      </c>
      <c r="D103" s="28" t="s">
        <v>34</v>
      </c>
      <c r="G103">
        <f t="shared" si="1"/>
        <v>1</v>
      </c>
    </row>
    <row r="104" spans="2:7" x14ac:dyDescent="0.35">
      <c r="B104" t="s">
        <v>151</v>
      </c>
      <c r="D104" s="28" t="s">
        <v>40</v>
      </c>
      <c r="G104">
        <f t="shared" si="1"/>
        <v>1</v>
      </c>
    </row>
    <row r="105" spans="2:7" x14ac:dyDescent="0.35">
      <c r="B105" t="s">
        <v>151</v>
      </c>
      <c r="D105" s="28" t="s">
        <v>36</v>
      </c>
      <c r="G105">
        <f t="shared" si="1"/>
        <v>0</v>
      </c>
    </row>
    <row r="106" spans="2:7" x14ac:dyDescent="0.35">
      <c r="B106" t="s">
        <v>151</v>
      </c>
      <c r="D106" s="28" t="s">
        <v>36</v>
      </c>
      <c r="G106">
        <f t="shared" si="1"/>
        <v>0</v>
      </c>
    </row>
    <row r="107" spans="2:7" x14ac:dyDescent="0.35">
      <c r="B107" t="s">
        <v>153</v>
      </c>
      <c r="D107" s="28" t="s">
        <v>133</v>
      </c>
      <c r="G107">
        <f t="shared" si="1"/>
        <v>1</v>
      </c>
    </row>
    <row r="108" spans="2:7" x14ac:dyDescent="0.35">
      <c r="B108" t="s">
        <v>153</v>
      </c>
      <c r="D108" s="28" t="s">
        <v>36</v>
      </c>
      <c r="G108">
        <f t="shared" si="1"/>
        <v>0</v>
      </c>
    </row>
    <row r="109" spans="2:7" x14ac:dyDescent="0.35">
      <c r="B109" t="s">
        <v>153</v>
      </c>
      <c r="D109" s="28" t="s">
        <v>36</v>
      </c>
      <c r="G109">
        <f t="shared" si="1"/>
        <v>0</v>
      </c>
    </row>
    <row r="110" spans="2:7" x14ac:dyDescent="0.35">
      <c r="B110" t="s">
        <v>155</v>
      </c>
      <c r="D110" s="28" t="s">
        <v>34</v>
      </c>
      <c r="G110">
        <f t="shared" si="1"/>
        <v>1</v>
      </c>
    </row>
    <row r="111" spans="2:7" x14ac:dyDescent="0.35">
      <c r="B111" t="s">
        <v>155</v>
      </c>
      <c r="D111" s="28" t="s">
        <v>34</v>
      </c>
      <c r="G111">
        <f t="shared" si="1"/>
        <v>1</v>
      </c>
    </row>
    <row r="112" spans="2:7" x14ac:dyDescent="0.35">
      <c r="B112" t="s">
        <v>155</v>
      </c>
      <c r="D112" s="28" t="s">
        <v>45</v>
      </c>
      <c r="G112">
        <f t="shared" si="1"/>
        <v>0</v>
      </c>
    </row>
    <row r="113" spans="2:7" x14ac:dyDescent="0.35">
      <c r="B113" t="s">
        <v>158</v>
      </c>
      <c r="D113" s="28" t="s">
        <v>34</v>
      </c>
      <c r="G113">
        <f t="shared" si="1"/>
        <v>1</v>
      </c>
    </row>
    <row r="114" spans="2:7" x14ac:dyDescent="0.35">
      <c r="B114" t="s">
        <v>158</v>
      </c>
      <c r="D114" s="28" t="s">
        <v>36</v>
      </c>
      <c r="G114">
        <f t="shared" si="1"/>
        <v>0</v>
      </c>
    </row>
    <row r="115" spans="2:7" x14ac:dyDescent="0.35">
      <c r="B115" t="s">
        <v>158</v>
      </c>
      <c r="D115" s="28" t="s">
        <v>36</v>
      </c>
      <c r="G115">
        <f t="shared" si="1"/>
        <v>0</v>
      </c>
    </row>
    <row r="116" spans="2:7" x14ac:dyDescent="0.35">
      <c r="B116" t="s">
        <v>161</v>
      </c>
      <c r="D116" s="28" t="s">
        <v>34</v>
      </c>
      <c r="G116">
        <f t="shared" si="1"/>
        <v>1</v>
      </c>
    </row>
    <row r="117" spans="2:7" x14ac:dyDescent="0.35">
      <c r="B117" t="s">
        <v>161</v>
      </c>
      <c r="D117" s="28" t="s">
        <v>34</v>
      </c>
      <c r="G117">
        <f t="shared" si="1"/>
        <v>1</v>
      </c>
    </row>
    <row r="118" spans="2:7" x14ac:dyDescent="0.35">
      <c r="B118" t="s">
        <v>161</v>
      </c>
      <c r="D118" s="28" t="s">
        <v>36</v>
      </c>
      <c r="G118">
        <f t="shared" si="1"/>
        <v>0</v>
      </c>
    </row>
    <row r="119" spans="2:7" x14ac:dyDescent="0.35">
      <c r="B119" t="s">
        <v>162</v>
      </c>
      <c r="D119" s="28" t="s">
        <v>36</v>
      </c>
      <c r="G119">
        <f t="shared" si="1"/>
        <v>0</v>
      </c>
    </row>
    <row r="120" spans="2:7" x14ac:dyDescent="0.35">
      <c r="B120" t="s">
        <v>162</v>
      </c>
      <c r="D120" s="28" t="s">
        <v>40</v>
      </c>
      <c r="G120">
        <f t="shared" si="1"/>
        <v>1</v>
      </c>
    </row>
    <row r="121" spans="2:7" x14ac:dyDescent="0.35">
      <c r="B121" t="s">
        <v>162</v>
      </c>
      <c r="D121" s="28" t="s">
        <v>40</v>
      </c>
      <c r="G121">
        <f t="shared" si="1"/>
        <v>1</v>
      </c>
    </row>
    <row r="122" spans="2:7" x14ac:dyDescent="0.35">
      <c r="B122" t="s">
        <v>163</v>
      </c>
      <c r="G122">
        <f t="shared" si="1"/>
        <v>0</v>
      </c>
    </row>
    <row r="123" spans="2:7" x14ac:dyDescent="0.35">
      <c r="B123" t="s">
        <v>163</v>
      </c>
      <c r="G123">
        <f t="shared" si="1"/>
        <v>0</v>
      </c>
    </row>
    <row r="124" spans="2:7" x14ac:dyDescent="0.35">
      <c r="B124" t="s">
        <v>163</v>
      </c>
      <c r="G124">
        <f t="shared" si="1"/>
        <v>0</v>
      </c>
    </row>
    <row r="125" spans="2:7" x14ac:dyDescent="0.35">
      <c r="B125" t="s">
        <v>164</v>
      </c>
      <c r="G125">
        <f t="shared" si="1"/>
        <v>0</v>
      </c>
    </row>
    <row r="126" spans="2:7" x14ac:dyDescent="0.35">
      <c r="B126" t="s">
        <v>164</v>
      </c>
      <c r="G126">
        <f t="shared" si="1"/>
        <v>0</v>
      </c>
    </row>
    <row r="127" spans="2:7" x14ac:dyDescent="0.35">
      <c r="B127" t="s">
        <v>164</v>
      </c>
      <c r="G127">
        <f t="shared" si="1"/>
        <v>0</v>
      </c>
    </row>
    <row r="128" spans="2:7" x14ac:dyDescent="0.35">
      <c r="B128" t="s">
        <v>165</v>
      </c>
      <c r="D128" t="s">
        <v>34</v>
      </c>
      <c r="G128">
        <f t="shared" si="1"/>
        <v>1</v>
      </c>
    </row>
    <row r="129" spans="2:7" x14ac:dyDescent="0.35">
      <c r="B129" t="s">
        <v>165</v>
      </c>
      <c r="D129" t="s">
        <v>36</v>
      </c>
      <c r="G129">
        <f t="shared" si="1"/>
        <v>0</v>
      </c>
    </row>
    <row r="130" spans="2:7" x14ac:dyDescent="0.35">
      <c r="B130" t="s">
        <v>165</v>
      </c>
      <c r="D130" t="s">
        <v>34</v>
      </c>
      <c r="G130">
        <f t="shared" si="1"/>
        <v>1</v>
      </c>
    </row>
    <row r="131" spans="2:7" x14ac:dyDescent="0.35">
      <c r="B131" t="s">
        <v>167</v>
      </c>
      <c r="D131" t="s">
        <v>36</v>
      </c>
      <c r="G131">
        <f t="shared" si="1"/>
        <v>0</v>
      </c>
    </row>
    <row r="132" spans="2:7" x14ac:dyDescent="0.35">
      <c r="B132" t="s">
        <v>167</v>
      </c>
      <c r="D132" t="s">
        <v>34</v>
      </c>
      <c r="G132">
        <f t="shared" si="1"/>
        <v>1</v>
      </c>
    </row>
    <row r="133" spans="2:7" x14ac:dyDescent="0.35">
      <c r="B133" t="s">
        <v>167</v>
      </c>
      <c r="D133" t="s">
        <v>36</v>
      </c>
      <c r="G133">
        <f t="shared" si="1"/>
        <v>0</v>
      </c>
    </row>
    <row r="134" spans="2:7" x14ac:dyDescent="0.35">
      <c r="B134" t="s">
        <v>169</v>
      </c>
      <c r="D134" t="s">
        <v>36</v>
      </c>
      <c r="G134">
        <f t="shared" si="1"/>
        <v>0</v>
      </c>
    </row>
    <row r="135" spans="2:7" x14ac:dyDescent="0.35">
      <c r="B135" t="s">
        <v>169</v>
      </c>
      <c r="D135" t="s">
        <v>34</v>
      </c>
      <c r="G135">
        <f t="shared" si="1"/>
        <v>1</v>
      </c>
    </row>
    <row r="136" spans="2:7" x14ac:dyDescent="0.35">
      <c r="B136" t="s">
        <v>169</v>
      </c>
      <c r="D136" t="s">
        <v>34</v>
      </c>
      <c r="G136">
        <f t="shared" si="1"/>
        <v>1</v>
      </c>
    </row>
    <row r="137" spans="2:7" x14ac:dyDescent="0.35">
      <c r="B137" t="s">
        <v>172</v>
      </c>
      <c r="D137" t="s">
        <v>34</v>
      </c>
      <c r="G137">
        <f t="shared" si="1"/>
        <v>1</v>
      </c>
    </row>
    <row r="138" spans="2:7" x14ac:dyDescent="0.35">
      <c r="B138" t="s">
        <v>172</v>
      </c>
      <c r="D138" t="s">
        <v>36</v>
      </c>
      <c r="G138">
        <f t="shared" si="1"/>
        <v>0</v>
      </c>
    </row>
    <row r="139" spans="2:7" x14ac:dyDescent="0.35">
      <c r="B139" t="s">
        <v>172</v>
      </c>
      <c r="D139" t="s">
        <v>36</v>
      </c>
      <c r="G139">
        <f t="shared" si="1"/>
        <v>0</v>
      </c>
    </row>
    <row r="140" spans="2:7" x14ac:dyDescent="0.35">
      <c r="B140" t="s">
        <v>173</v>
      </c>
      <c r="D140" t="s">
        <v>34</v>
      </c>
      <c r="G140">
        <f t="shared" si="1"/>
        <v>1</v>
      </c>
    </row>
    <row r="141" spans="2:7" x14ac:dyDescent="0.35">
      <c r="B141" t="s">
        <v>173</v>
      </c>
      <c r="D141" t="s">
        <v>36</v>
      </c>
      <c r="G141">
        <f t="shared" si="1"/>
        <v>0</v>
      </c>
    </row>
    <row r="142" spans="2:7" x14ac:dyDescent="0.35">
      <c r="B142" t="s">
        <v>173</v>
      </c>
      <c r="D142" t="s">
        <v>36</v>
      </c>
      <c r="G142">
        <f t="shared" si="1"/>
        <v>0</v>
      </c>
    </row>
    <row r="143" spans="2:7" x14ac:dyDescent="0.35">
      <c r="B143" t="s">
        <v>175</v>
      </c>
      <c r="D143" t="s">
        <v>36</v>
      </c>
      <c r="G143">
        <f t="shared" si="1"/>
        <v>0</v>
      </c>
    </row>
    <row r="144" spans="2:7" x14ac:dyDescent="0.35">
      <c r="B144" t="s">
        <v>175</v>
      </c>
      <c r="D144" t="s">
        <v>36</v>
      </c>
      <c r="G144">
        <f t="shared" si="1"/>
        <v>0</v>
      </c>
    </row>
    <row r="145" spans="2:7" x14ac:dyDescent="0.35">
      <c r="B145" t="s">
        <v>175</v>
      </c>
      <c r="D145" t="s">
        <v>34</v>
      </c>
      <c r="G145">
        <f t="shared" si="1"/>
        <v>1</v>
      </c>
    </row>
    <row r="146" spans="2:7" x14ac:dyDescent="0.35">
      <c r="B146" t="s">
        <v>177</v>
      </c>
      <c r="D146" t="s">
        <v>34</v>
      </c>
      <c r="G146">
        <f t="shared" si="1"/>
        <v>1</v>
      </c>
    </row>
    <row r="147" spans="2:7" x14ac:dyDescent="0.35">
      <c r="B147" t="s">
        <v>177</v>
      </c>
      <c r="D147" t="s">
        <v>36</v>
      </c>
      <c r="G147">
        <f t="shared" si="1"/>
        <v>0</v>
      </c>
    </row>
    <row r="148" spans="2:7" x14ac:dyDescent="0.35">
      <c r="B148" t="s">
        <v>177</v>
      </c>
      <c r="D148" t="s">
        <v>36</v>
      </c>
      <c r="G148">
        <f t="shared" si="1"/>
        <v>0</v>
      </c>
    </row>
    <row r="149" spans="2:7" x14ac:dyDescent="0.35">
      <c r="B149" t="s">
        <v>178</v>
      </c>
      <c r="D149" t="s">
        <v>36</v>
      </c>
      <c r="G149">
        <f t="shared" si="1"/>
        <v>0</v>
      </c>
    </row>
    <row r="150" spans="2:7" x14ac:dyDescent="0.35">
      <c r="B150" t="s">
        <v>178</v>
      </c>
      <c r="D150" t="s">
        <v>34</v>
      </c>
      <c r="G150">
        <f t="shared" si="1"/>
        <v>1</v>
      </c>
    </row>
    <row r="151" spans="2:7" x14ac:dyDescent="0.35">
      <c r="B151" t="s">
        <v>178</v>
      </c>
      <c r="D151" t="s">
        <v>36</v>
      </c>
      <c r="G151">
        <f t="shared" si="1"/>
        <v>0</v>
      </c>
    </row>
    <row r="152" spans="2:7" x14ac:dyDescent="0.35">
      <c r="B152" t="s">
        <v>181</v>
      </c>
      <c r="D152" t="s">
        <v>34</v>
      </c>
      <c r="G152">
        <f t="shared" si="1"/>
        <v>1</v>
      </c>
    </row>
    <row r="153" spans="2:7" x14ac:dyDescent="0.35">
      <c r="B153" t="s">
        <v>181</v>
      </c>
      <c r="D153" t="s">
        <v>34</v>
      </c>
      <c r="G153">
        <f t="shared" si="1"/>
        <v>1</v>
      </c>
    </row>
    <row r="154" spans="2:7" x14ac:dyDescent="0.35">
      <c r="B154" t="s">
        <v>181</v>
      </c>
      <c r="D154" t="s">
        <v>36</v>
      </c>
      <c r="G154">
        <f t="shared" si="1"/>
        <v>0</v>
      </c>
    </row>
    <row r="155" spans="2:7" x14ac:dyDescent="0.35">
      <c r="B155" t="s">
        <v>182</v>
      </c>
      <c r="D155" t="s">
        <v>34</v>
      </c>
      <c r="G155">
        <f t="shared" si="1"/>
        <v>1</v>
      </c>
    </row>
    <row r="156" spans="2:7" x14ac:dyDescent="0.35">
      <c r="B156" t="s">
        <v>182</v>
      </c>
      <c r="D156" t="s">
        <v>34</v>
      </c>
      <c r="G156">
        <f t="shared" si="1"/>
        <v>1</v>
      </c>
    </row>
    <row r="157" spans="2:7" x14ac:dyDescent="0.35">
      <c r="B157" t="s">
        <v>182</v>
      </c>
      <c r="D157" t="s">
        <v>34</v>
      </c>
      <c r="G157">
        <f t="shared" si="1"/>
        <v>1</v>
      </c>
    </row>
    <row r="158" spans="2:7" x14ac:dyDescent="0.35">
      <c r="B158" t="s">
        <v>184</v>
      </c>
      <c r="D158" t="s">
        <v>34</v>
      </c>
      <c r="G158">
        <f t="shared" si="1"/>
        <v>1</v>
      </c>
    </row>
    <row r="159" spans="2:7" x14ac:dyDescent="0.35">
      <c r="B159" t="s">
        <v>184</v>
      </c>
      <c r="D159" t="s">
        <v>36</v>
      </c>
      <c r="G159">
        <f t="shared" si="1"/>
        <v>0</v>
      </c>
    </row>
    <row r="160" spans="2:7" x14ac:dyDescent="0.35">
      <c r="B160" t="s">
        <v>184</v>
      </c>
      <c r="D160" t="s">
        <v>34</v>
      </c>
      <c r="G160">
        <f t="shared" si="1"/>
        <v>1</v>
      </c>
    </row>
    <row r="161" spans="2:7" x14ac:dyDescent="0.35">
      <c r="B161" t="s">
        <v>185</v>
      </c>
      <c r="D161" t="s">
        <v>36</v>
      </c>
      <c r="G161">
        <f t="shared" si="1"/>
        <v>0</v>
      </c>
    </row>
    <row r="162" spans="2:7" x14ac:dyDescent="0.35">
      <c r="B162" t="s">
        <v>185</v>
      </c>
      <c r="D162" t="s">
        <v>36</v>
      </c>
      <c r="G162">
        <f t="shared" si="1"/>
        <v>0</v>
      </c>
    </row>
    <row r="163" spans="2:7" x14ac:dyDescent="0.35">
      <c r="B163" t="s">
        <v>185</v>
      </c>
      <c r="D163" t="s">
        <v>34</v>
      </c>
      <c r="G163">
        <f t="shared" si="1"/>
        <v>1</v>
      </c>
    </row>
    <row r="164" spans="2:7" x14ac:dyDescent="0.35">
      <c r="B164" t="s">
        <v>187</v>
      </c>
      <c r="D164" t="s">
        <v>36</v>
      </c>
      <c r="G164">
        <f t="shared" si="1"/>
        <v>0</v>
      </c>
    </row>
    <row r="165" spans="2:7" x14ac:dyDescent="0.35">
      <c r="B165" t="s">
        <v>187</v>
      </c>
      <c r="D165" t="s">
        <v>34</v>
      </c>
      <c r="G165">
        <f t="shared" si="1"/>
        <v>1</v>
      </c>
    </row>
    <row r="166" spans="2:7" x14ac:dyDescent="0.35">
      <c r="B166" t="s">
        <v>187</v>
      </c>
      <c r="D166" t="s">
        <v>36</v>
      </c>
      <c r="G166">
        <f t="shared" si="1"/>
        <v>0</v>
      </c>
    </row>
    <row r="167" spans="2:7" x14ac:dyDescent="0.35">
      <c r="B167" t="s">
        <v>188</v>
      </c>
      <c r="D167" t="s">
        <v>36</v>
      </c>
      <c r="G167">
        <f t="shared" si="1"/>
        <v>0</v>
      </c>
    </row>
    <row r="168" spans="2:7" x14ac:dyDescent="0.35">
      <c r="B168" t="s">
        <v>188</v>
      </c>
      <c r="D168" t="s">
        <v>36</v>
      </c>
      <c r="G168">
        <f t="shared" si="1"/>
        <v>0</v>
      </c>
    </row>
    <row r="169" spans="2:7" x14ac:dyDescent="0.35">
      <c r="B169" t="s">
        <v>188</v>
      </c>
      <c r="D169" t="s">
        <v>34</v>
      </c>
      <c r="G169">
        <f t="shared" si="1"/>
        <v>1</v>
      </c>
    </row>
    <row r="170" spans="2:7" x14ac:dyDescent="0.35">
      <c r="B170" t="s">
        <v>190</v>
      </c>
      <c r="D170" t="s">
        <v>34</v>
      </c>
      <c r="G170">
        <f t="shared" si="1"/>
        <v>1</v>
      </c>
    </row>
    <row r="171" spans="2:7" x14ac:dyDescent="0.35">
      <c r="B171" t="s">
        <v>190</v>
      </c>
      <c r="D171" t="s">
        <v>34</v>
      </c>
      <c r="G171">
        <f t="shared" si="1"/>
        <v>1</v>
      </c>
    </row>
    <row r="172" spans="2:7" x14ac:dyDescent="0.35">
      <c r="B172" t="s">
        <v>190</v>
      </c>
      <c r="D172" t="s">
        <v>34</v>
      </c>
      <c r="G172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TABULASI</vt:lpstr>
      <vt:lpstr>X1</vt:lpstr>
      <vt:lpstr>X2</vt:lpstr>
      <vt:lpstr>X3</vt:lpstr>
      <vt:lpstr>Z</vt:lpstr>
      <vt:lpstr>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2023-02-05T11:19:23Z</dcterms:created>
  <dcterms:modified xsi:type="dcterms:W3CDTF">2023-03-28T02:53:13Z</dcterms:modified>
</cp:coreProperties>
</file>